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pregier\Documents\qTest\python\flatten\flatten\outputdir\NV48_Staged\"/>
    </mc:Choice>
  </mc:AlternateContent>
  <xr:revisionPtr revIDLastSave="0" documentId="8_{9C9D3D14-FA12-40BF-80D7-4913782B6B38}" xr6:coauthVersionLast="47" xr6:coauthVersionMax="47" xr10:uidLastSave="{00000000-0000-0000-0000-000000000000}"/>
  <bookViews>
    <workbookView xWindow="-28230" yWindow="195" windowWidth="24990" windowHeight="14790" tabRatio="810" firstSheet="4" activeTab="7" xr2:uid="{00000000-000D-0000-FFFF-FFFF00000000}"/>
  </bookViews>
  <sheets>
    <sheet name="Log" sheetId="47" state="hidden" r:id="rId1"/>
    <sheet name="List Options" sheetId="31" state="hidden" r:id="rId2"/>
    <sheet name="Usage" sheetId="56" r:id="rId3"/>
    <sheet name="Cross-IP trackingHowTo" sheetId="60" r:id="rId4"/>
    <sheet name="Revision History" sheetId="58" r:id="rId5"/>
    <sheet name="Feature Raw Data JAMA" sheetId="61" r:id="rId6"/>
    <sheet name="Feature Raw Data" sheetId="52" r:id="rId7"/>
    <sheet name="Diags Raw Data" sheetId="53" r:id="rId8"/>
    <sheet name="Feature Summary" sheetId="55" r:id="rId9"/>
    <sheet name="Sub-IP Block Summary" sheetId="59" r:id="rId10"/>
    <sheet name="Progress (WIP)" sheetId="26" state="hidden" r:id="rId11"/>
    <sheet name="Progress" sheetId="51" r:id="rId12"/>
    <sheet name="Coverage Plan" sheetId="57" state="hidden" r:id="rId13"/>
  </sheets>
  <externalReferences>
    <externalReference r:id="rId14"/>
  </externalReferences>
  <definedNames>
    <definedName name="_xlnm._FilterDatabase" localSheetId="7" hidden="1">'Diags Raw Data'!$A$5:$AH$313</definedName>
    <definedName name="_xlnm._FilterDatabase" localSheetId="6" hidden="1">'Feature Raw Data'!$A$2:$E$148</definedName>
    <definedName name="_xlnm._FilterDatabase" localSheetId="5" hidden="1">'Feature Raw Data JAMA'!$A$2:$E$143</definedName>
    <definedName name="_xlnm._FilterDatabase" localSheetId="8" hidden="1">'Feature Summary'!$A$6:$W$127</definedName>
    <definedName name="DataRange1" localSheetId="3">OFFSET(#REF!,0,0,COUNTA(#REF!))</definedName>
    <definedName name="DataRange1">OFFSET(#REF!,0,0,COUNTA(#REF!))</definedName>
    <definedName name="DataRange2">OFFSET(#REF!,0,0,COUNTA(#REF!))</definedName>
    <definedName name="DataRange3">OFFSET(#REF!,0,0,COUNTA(#REF!))</definedName>
    <definedName name="DataRange4">OFFSET(#REF!,0,0,COUNTA(#REF!))</definedName>
    <definedName name="DataRange5">OFFSET(#REF!,0,0,COUNTA(#REF!))</definedName>
    <definedName name="DateRange">OFFSET(#REF!,0,0,COUNTA(#REF!))</definedName>
    <definedName name="LookupTypeRange424">[1]ValidationData!$E$1:$E$5</definedName>
  </definedNames>
  <calcPr calcId="191029"/>
  <pivotCaches>
    <pivotCache cacheId="64" r:id="rId15"/>
  </pivotCache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55" l="1" a="1"/>
  <c r="D7" i="55" s="1"/>
  <c r="G7" i="55" s="1"/>
  <c r="D8" i="55" a="1"/>
  <c r="D8" i="55" s="1"/>
  <c r="D9" i="55" a="1"/>
  <c r="D9" i="55" s="1"/>
  <c r="D10" i="55" a="1"/>
  <c r="D10" i="55" s="1"/>
  <c r="G10" i="55" s="1"/>
  <c r="D11" i="55" a="1"/>
  <c r="D11" i="55" s="1"/>
  <c r="G11" i="55" s="1"/>
  <c r="D12" i="55" a="1"/>
  <c r="D12" i="55" s="1"/>
  <c r="G12" i="55" s="1"/>
  <c r="D13" i="55" a="1"/>
  <c r="D13" i="55" s="1"/>
  <c r="D14" i="55" a="1"/>
  <c r="D14" i="55" s="1"/>
  <c r="D15" i="55" a="1"/>
  <c r="D15" i="55" s="1"/>
  <c r="D16" i="55" a="1"/>
  <c r="D16" i="55" s="1"/>
  <c r="G16" i="55" s="1"/>
  <c r="D17" i="55" a="1"/>
  <c r="D17" i="55" s="1"/>
  <c r="G17" i="55" s="1"/>
  <c r="G18" i="55"/>
  <c r="D19" i="55" a="1"/>
  <c r="D19" i="55" s="1"/>
  <c r="G19" i="55" s="1"/>
  <c r="D20" i="55" a="1"/>
  <c r="D20" i="55" s="1"/>
  <c r="D21" i="55" a="1"/>
  <c r="D21" i="55" s="1"/>
  <c r="G21" i="55" s="1"/>
  <c r="D22" i="55" a="1"/>
  <c r="D22" i="55" s="1"/>
  <c r="D23" i="55" a="1"/>
  <c r="D23" i="55" s="1"/>
  <c r="G23" i="55" s="1"/>
  <c r="D24" i="55" a="1"/>
  <c r="D24" i="55" s="1"/>
  <c r="D25" i="55" a="1"/>
  <c r="D25" i="55" s="1"/>
  <c r="G25" i="55" s="1"/>
  <c r="D26" i="55" a="1"/>
  <c r="D26" i="55" s="1"/>
  <c r="D27" i="55" a="1"/>
  <c r="D27" i="55" s="1"/>
  <c r="D28" i="55" a="1"/>
  <c r="D28" i="55" s="1"/>
  <c r="D29" i="55" a="1"/>
  <c r="D29" i="55" s="1"/>
  <c r="G29" i="55" s="1"/>
  <c r="D30" i="55" a="1"/>
  <c r="D30" i="55" s="1"/>
  <c r="D31" i="55" a="1"/>
  <c r="D31" i="55" s="1"/>
  <c r="D32" i="55" a="1"/>
  <c r="D32" i="55" s="1"/>
  <c r="G32" i="55" s="1"/>
  <c r="D33" i="55" a="1"/>
  <c r="D33" i="55" s="1"/>
  <c r="D34" i="55" a="1"/>
  <c r="D34" i="55" s="1"/>
  <c r="D35" i="55" a="1"/>
  <c r="D35" i="55" s="1"/>
  <c r="G35" i="55" s="1"/>
  <c r="D36" i="55" a="1"/>
  <c r="D36" i="55" s="1"/>
  <c r="D37" i="55" a="1"/>
  <c r="D37" i="55" s="1"/>
  <c r="G37" i="55" s="1"/>
  <c r="D38" i="55" a="1"/>
  <c r="D38" i="55" s="1"/>
  <c r="G38" i="55" s="1"/>
  <c r="D39" i="55" a="1"/>
  <c r="D39" i="55" s="1"/>
  <c r="G39" i="55" s="1"/>
  <c r="D40" i="55" a="1"/>
  <c r="D40" i="55" s="1"/>
  <c r="D41" i="55" a="1"/>
  <c r="D41" i="55" s="1"/>
  <c r="G41" i="55" s="1"/>
  <c r="D42" i="55" a="1"/>
  <c r="D42" i="55" s="1"/>
  <c r="D43" i="55" a="1"/>
  <c r="D43" i="55" s="1"/>
  <c r="D44" i="55" a="1"/>
  <c r="D44" i="55" s="1"/>
  <c r="D45" i="55" a="1"/>
  <c r="D45" i="55" s="1"/>
  <c r="G45" i="55" s="1"/>
  <c r="D46" i="55" a="1"/>
  <c r="D46" i="55" s="1"/>
  <c r="D47" i="55" a="1"/>
  <c r="D47" i="55" s="1"/>
  <c r="G47" i="55" s="1"/>
  <c r="D48" i="55" a="1"/>
  <c r="D48" i="55" s="1"/>
  <c r="G48" i="55" s="1"/>
  <c r="D49" i="55" a="1"/>
  <c r="D49" i="55" s="1"/>
  <c r="G49" i="55" s="1"/>
  <c r="D50" i="55" a="1"/>
  <c r="D50" i="55" s="1"/>
  <c r="G50" i="55" s="1"/>
  <c r="D51" i="55" a="1"/>
  <c r="D51" i="55" s="1"/>
  <c r="G51" i="55" s="1"/>
  <c r="D52" i="55" a="1"/>
  <c r="D52" i="55" s="1"/>
  <c r="D53" i="55" a="1"/>
  <c r="D53" i="55" s="1"/>
  <c r="D54" i="55" a="1"/>
  <c r="D54" i="55" s="1"/>
  <c r="D55" i="55" a="1"/>
  <c r="D55" i="55" s="1"/>
  <c r="G55" i="55" s="1"/>
  <c r="D56" i="55" a="1"/>
  <c r="D56" i="55" s="1"/>
  <c r="D57" i="55" a="1"/>
  <c r="D57" i="55" s="1"/>
  <c r="D58" i="55" a="1"/>
  <c r="D58" i="55" s="1"/>
  <c r="G58" i="55" s="1"/>
  <c r="D59" i="55" a="1"/>
  <c r="D59" i="55" s="1"/>
  <c r="D60" i="55" a="1"/>
  <c r="D60" i="55" s="1"/>
  <c r="D61" i="55" a="1"/>
  <c r="D61" i="55" s="1"/>
  <c r="G61" i="55" s="1"/>
  <c r="D62" i="55" a="1"/>
  <c r="D62" i="55" s="1"/>
  <c r="D63" i="55" a="1"/>
  <c r="D63" i="55" s="1"/>
  <c r="D64" i="55" a="1"/>
  <c r="D64" i="55" s="1"/>
  <c r="G64" i="55" s="1"/>
  <c r="D65" i="55" a="1"/>
  <c r="D65" i="55" s="1"/>
  <c r="H65" i="55" s="1"/>
  <c r="D66" i="55" a="1"/>
  <c r="D66" i="55" s="1"/>
  <c r="G67" i="55"/>
  <c r="D68" i="55" a="1"/>
  <c r="D68" i="55" s="1"/>
  <c r="G69" i="55"/>
  <c r="D70" i="55" a="1"/>
  <c r="D70" i="55" s="1"/>
  <c r="D71" i="55" a="1"/>
  <c r="D71" i="55" s="1"/>
  <c r="G71" i="55" s="1"/>
  <c r="D72" i="55" a="1"/>
  <c r="D72" i="55" s="1"/>
  <c r="D73" i="55" a="1"/>
  <c r="D73" i="55" s="1"/>
  <c r="G73" i="55" s="1"/>
  <c r="D74" i="55" a="1"/>
  <c r="D74" i="55" s="1"/>
  <c r="D75" i="55" a="1"/>
  <c r="D75" i="55" s="1"/>
  <c r="D76" i="55" a="1"/>
  <c r="D76" i="55" s="1"/>
  <c r="G76" i="55" s="1"/>
  <c r="D77" i="55" a="1"/>
  <c r="D77" i="55" s="1"/>
  <c r="H77" i="55" s="1"/>
  <c r="D78" i="55" a="1"/>
  <c r="D78" i="55" s="1"/>
  <c r="G78" i="55" s="1"/>
  <c r="D79" i="55" a="1"/>
  <c r="D79" i="55" s="1"/>
  <c r="D80" i="55" a="1"/>
  <c r="D80" i="55" s="1"/>
  <c r="D81" i="55" a="1"/>
  <c r="D81" i="55" s="1"/>
  <c r="D82" i="55" a="1"/>
  <c r="D82" i="55" s="1"/>
  <c r="D83" i="55" a="1"/>
  <c r="D83" i="55" s="1"/>
  <c r="G83" i="55" s="1"/>
  <c r="D84" i="55" a="1"/>
  <c r="D84" i="55" s="1"/>
  <c r="D85" i="55" a="1"/>
  <c r="D85" i="55" s="1"/>
  <c r="G85" i="55" s="1"/>
  <c r="D86" i="55" a="1"/>
  <c r="D86" i="55" s="1"/>
  <c r="G86" i="55" s="1"/>
  <c r="D87" i="55" a="1"/>
  <c r="D87" i="55" s="1"/>
  <c r="G87" i="55" s="1"/>
  <c r="D88" i="55" a="1"/>
  <c r="D88" i="55" s="1"/>
  <c r="D89" i="55" a="1"/>
  <c r="D89" i="55" s="1"/>
  <c r="G89" i="55" s="1"/>
  <c r="D90" i="55" a="1"/>
  <c r="D90" i="55" s="1"/>
  <c r="D91" i="55" a="1"/>
  <c r="D91" i="55" s="1"/>
  <c r="D92" i="55" a="1"/>
  <c r="D92" i="55" s="1"/>
  <c r="D93" i="55" a="1"/>
  <c r="D93" i="55" s="1"/>
  <c r="G93" i="55" s="1"/>
  <c r="D94" i="55" a="1"/>
  <c r="D94" i="55" s="1"/>
  <c r="G94" i="55" s="1"/>
  <c r="D95" i="55" a="1"/>
  <c r="D95" i="55" s="1"/>
  <c r="D96" i="55" a="1"/>
  <c r="D96" i="55" s="1"/>
  <c r="D97" i="55" a="1"/>
  <c r="D97" i="55" s="1"/>
  <c r="D98" i="55" a="1"/>
  <c r="D98" i="55" s="1"/>
  <c r="D99" i="55" a="1"/>
  <c r="D99" i="55" s="1"/>
  <c r="G99" i="55" s="1"/>
  <c r="D100" i="55" a="1"/>
  <c r="D100" i="55" s="1"/>
  <c r="D101" i="55" a="1"/>
  <c r="D101" i="55" s="1"/>
  <c r="G101" i="55" s="1"/>
  <c r="D102" i="55" a="1"/>
  <c r="D102" i="55" s="1"/>
  <c r="D103" i="55" a="1"/>
  <c r="D103" i="55" s="1"/>
  <c r="D104" i="55" a="1"/>
  <c r="D104" i="55" s="1"/>
  <c r="D105" i="55" a="1"/>
  <c r="D105" i="55" s="1"/>
  <c r="G105" i="55" s="1"/>
  <c r="D106" i="55" a="1"/>
  <c r="D106" i="55" s="1"/>
  <c r="D107" i="55" a="1"/>
  <c r="D107" i="55" s="1"/>
  <c r="D108" i="55" a="1"/>
  <c r="D108" i="55" s="1"/>
  <c r="G108" i="55" s="1"/>
  <c r="D109" i="55" a="1"/>
  <c r="D109" i="55" s="1"/>
  <c r="G109" i="55" s="1"/>
  <c r="D110" i="55" a="1"/>
  <c r="D110" i="55" s="1"/>
  <c r="G110" i="55" s="1"/>
  <c r="D111" i="55" a="1"/>
  <c r="D111" i="55" s="1"/>
  <c r="D112" i="55" a="1"/>
  <c r="D112" i="55" s="1"/>
  <c r="D113" i="55" a="1"/>
  <c r="D113" i="55" s="1"/>
  <c r="D114" i="55" a="1"/>
  <c r="D114" i="55" s="1"/>
  <c r="D115" i="55" a="1"/>
  <c r="D115" i="55" s="1"/>
  <c r="G115" i="55" s="1"/>
  <c r="D116" i="55" a="1"/>
  <c r="D116" i="55" s="1"/>
  <c r="D117" i="55" a="1"/>
  <c r="D117" i="55" s="1"/>
  <c r="G117" i="55" s="1"/>
  <c r="D118" i="55" a="1"/>
  <c r="D118" i="55" s="1"/>
  <c r="G118" i="55" s="1"/>
  <c r="D119" i="55" a="1"/>
  <c r="D119" i="55" s="1"/>
  <c r="G119" i="55" s="1"/>
  <c r="D120" i="55" a="1"/>
  <c r="D120" i="55" s="1"/>
  <c r="D121" i="55" a="1"/>
  <c r="D121" i="55" s="1"/>
  <c r="G121" i="55" s="1"/>
  <c r="D122" i="55" a="1"/>
  <c r="D122" i="55" s="1"/>
  <c r="G122" i="55" s="1"/>
  <c r="D123" i="55" a="1"/>
  <c r="D123" i="55" s="1"/>
  <c r="D124" i="55" a="1"/>
  <c r="D124" i="55" s="1"/>
  <c r="G124" i="55" s="1"/>
  <c r="D125" i="55" a="1"/>
  <c r="D125" i="55" s="1"/>
  <c r="G125" i="55" s="1"/>
  <c r="D126" i="55" a="1"/>
  <c r="D126" i="55" s="1"/>
  <c r="G126" i="55" s="1"/>
  <c r="D127" i="55" a="1"/>
  <c r="D127" i="55" s="1"/>
  <c r="T313" i="53"/>
  <c r="U313" i="53"/>
  <c r="K313" i="53"/>
  <c r="I2" i="55" s="1"/>
  <c r="E47" i="59"/>
  <c r="L313" i="53"/>
  <c r="J133" i="55" s="1"/>
  <c r="B16" i="55"/>
  <c r="C28" i="55"/>
  <c r="C36" i="55"/>
  <c r="C104" i="55"/>
  <c r="P104" i="55"/>
  <c r="S104" i="55" s="1"/>
  <c r="C52" i="55"/>
  <c r="P15" i="55"/>
  <c r="S15" i="55" s="1"/>
  <c r="C7" i="59"/>
  <c r="P27" i="55"/>
  <c r="C65" i="55"/>
  <c r="C66" i="55"/>
  <c r="C64" i="55"/>
  <c r="S58" i="59"/>
  <c r="R58" i="59"/>
  <c r="Q58" i="59"/>
  <c r="P58" i="59"/>
  <c r="O58" i="59"/>
  <c r="U58" i="59" s="1"/>
  <c r="K58" i="59"/>
  <c r="J58" i="59"/>
  <c r="I58" i="59"/>
  <c r="H58" i="59"/>
  <c r="G58" i="59"/>
  <c r="M58" i="59" s="1"/>
  <c r="E58" i="59"/>
  <c r="D58" i="59"/>
  <c r="C58" i="59"/>
  <c r="N58" i="59" s="1"/>
  <c r="B58" i="59"/>
  <c r="S38" i="59"/>
  <c r="R38" i="59"/>
  <c r="Q38" i="59"/>
  <c r="P38" i="59"/>
  <c r="O38" i="59"/>
  <c r="U38" i="59" s="1"/>
  <c r="K38" i="59"/>
  <c r="J38" i="59"/>
  <c r="I38" i="59"/>
  <c r="H38" i="59"/>
  <c r="G38" i="59"/>
  <c r="M38" i="59" s="1"/>
  <c r="E38" i="59"/>
  <c r="D38" i="59"/>
  <c r="C38" i="59"/>
  <c r="N38" i="59" s="1"/>
  <c r="B38" i="59"/>
  <c r="V38" i="59" s="1"/>
  <c r="S18" i="59"/>
  <c r="R18" i="59"/>
  <c r="Q18" i="59"/>
  <c r="P18" i="59"/>
  <c r="O18" i="59"/>
  <c r="U18" i="59" s="1"/>
  <c r="K18" i="59"/>
  <c r="J18" i="59"/>
  <c r="I18" i="59"/>
  <c r="H18" i="59"/>
  <c r="G18" i="59"/>
  <c r="M18" i="59" s="1"/>
  <c r="E18" i="59"/>
  <c r="D18" i="59"/>
  <c r="C18" i="59"/>
  <c r="L18" i="59" s="1"/>
  <c r="B18" i="59"/>
  <c r="B120" i="55"/>
  <c r="B112" i="55"/>
  <c r="P32" i="55"/>
  <c r="Q127" i="55"/>
  <c r="J127" i="55"/>
  <c r="I127" i="55"/>
  <c r="F127" i="55"/>
  <c r="E127" i="55"/>
  <c r="B127" i="55"/>
  <c r="Q126" i="55"/>
  <c r="J126" i="55"/>
  <c r="I126" i="55"/>
  <c r="F126" i="55"/>
  <c r="E126" i="55"/>
  <c r="B126" i="55"/>
  <c r="B12" i="55"/>
  <c r="B19" i="55"/>
  <c r="B31" i="55"/>
  <c r="F119" i="55"/>
  <c r="Q125" i="55"/>
  <c r="J125" i="55"/>
  <c r="I125" i="55"/>
  <c r="F125" i="55"/>
  <c r="E125" i="55"/>
  <c r="Q124" i="55"/>
  <c r="J124" i="55"/>
  <c r="I124" i="55"/>
  <c r="F124" i="55"/>
  <c r="E124" i="55"/>
  <c r="Q123" i="55"/>
  <c r="J123" i="55"/>
  <c r="I123" i="55"/>
  <c r="F123" i="55"/>
  <c r="E123" i="55"/>
  <c r="Q122" i="55"/>
  <c r="J122" i="55"/>
  <c r="I122" i="55"/>
  <c r="F122" i="55"/>
  <c r="E122" i="55"/>
  <c r="Q121" i="55"/>
  <c r="J121" i="55"/>
  <c r="I121" i="55"/>
  <c r="F121" i="55"/>
  <c r="E121" i="55"/>
  <c r="Q120" i="55"/>
  <c r="J120" i="55"/>
  <c r="I120" i="55"/>
  <c r="F120" i="55"/>
  <c r="E120" i="55"/>
  <c r="Q119" i="55"/>
  <c r="J119" i="55"/>
  <c r="R119" i="55" s="1"/>
  <c r="I119" i="55"/>
  <c r="E119" i="55"/>
  <c r="Q118" i="55"/>
  <c r="J118" i="55"/>
  <c r="I118" i="55"/>
  <c r="F118" i="55"/>
  <c r="E118" i="55"/>
  <c r="Q117" i="55"/>
  <c r="P117" i="55"/>
  <c r="J117" i="55"/>
  <c r="I117" i="55"/>
  <c r="F117" i="55"/>
  <c r="E117" i="55"/>
  <c r="B9" i="55"/>
  <c r="B8" i="55"/>
  <c r="B7" i="55"/>
  <c r="B119" i="55"/>
  <c r="B117" i="55"/>
  <c r="B125" i="55"/>
  <c r="B124" i="55"/>
  <c r="B123" i="55"/>
  <c r="B122" i="55"/>
  <c r="B121" i="55"/>
  <c r="B118" i="55"/>
  <c r="I13" i="52"/>
  <c r="I12" i="52"/>
  <c r="I11" i="52"/>
  <c r="I10" i="52"/>
  <c r="I9" i="52"/>
  <c r="I8" i="52"/>
  <c r="I7" i="52"/>
  <c r="I6" i="52"/>
  <c r="I5" i="52"/>
  <c r="I4" i="52"/>
  <c r="I3" i="52"/>
  <c r="H10" i="61"/>
  <c r="H9" i="61"/>
  <c r="H8" i="61"/>
  <c r="H7" i="61"/>
  <c r="H13" i="61"/>
  <c r="H12" i="61"/>
  <c r="H11" i="61"/>
  <c r="H6" i="61"/>
  <c r="H5" i="61"/>
  <c r="H4" i="61"/>
  <c r="H3" i="61"/>
  <c r="B57" i="59"/>
  <c r="T57" i="59" s="1"/>
  <c r="C57" i="59"/>
  <c r="L57" i="59" s="1"/>
  <c r="D57" i="59"/>
  <c r="E57" i="59"/>
  <c r="G57" i="59"/>
  <c r="M57" i="59" s="1"/>
  <c r="H57" i="59"/>
  <c r="I57" i="59"/>
  <c r="J57" i="59"/>
  <c r="K57" i="59"/>
  <c r="O57" i="59"/>
  <c r="U57" i="59" s="1"/>
  <c r="P57" i="59"/>
  <c r="Q57" i="59"/>
  <c r="R57" i="59"/>
  <c r="S57" i="59"/>
  <c r="B53" i="59"/>
  <c r="F53" i="59" s="1"/>
  <c r="C53" i="59"/>
  <c r="L53" i="59" s="1"/>
  <c r="D53" i="59"/>
  <c r="E53" i="59"/>
  <c r="G53" i="59"/>
  <c r="M53" i="59" s="1"/>
  <c r="H53" i="59"/>
  <c r="I53" i="59"/>
  <c r="J53" i="59"/>
  <c r="K53" i="59"/>
  <c r="O53" i="59"/>
  <c r="U53" i="59" s="1"/>
  <c r="P53" i="59"/>
  <c r="Q53" i="59"/>
  <c r="R53" i="59"/>
  <c r="S53" i="59"/>
  <c r="B37" i="59"/>
  <c r="C37" i="59"/>
  <c r="D37" i="59"/>
  <c r="E37" i="59"/>
  <c r="G37" i="59"/>
  <c r="M37" i="59" s="1"/>
  <c r="H37" i="59"/>
  <c r="I37" i="59"/>
  <c r="J37" i="59"/>
  <c r="K37" i="59"/>
  <c r="O37" i="59"/>
  <c r="P37" i="59"/>
  <c r="Q37" i="59"/>
  <c r="R37" i="59"/>
  <c r="S37" i="59"/>
  <c r="B17" i="59"/>
  <c r="C17" i="59"/>
  <c r="D17" i="59"/>
  <c r="E17" i="59"/>
  <c r="G17" i="59"/>
  <c r="M17" i="59" s="1"/>
  <c r="H17" i="59"/>
  <c r="I17" i="59"/>
  <c r="J17" i="59"/>
  <c r="K17" i="59"/>
  <c r="O17" i="59"/>
  <c r="P17" i="59"/>
  <c r="Q17" i="59"/>
  <c r="R17" i="59"/>
  <c r="S17" i="59"/>
  <c r="E68" i="59" a="1"/>
  <c r="E68" i="59" s="1"/>
  <c r="B16" i="59"/>
  <c r="B50" i="59"/>
  <c r="C50" i="59"/>
  <c r="D50" i="59"/>
  <c r="E50" i="59"/>
  <c r="H50" i="59"/>
  <c r="I50" i="59"/>
  <c r="J50" i="59"/>
  <c r="K50" i="59"/>
  <c r="P50" i="59"/>
  <c r="Q50" i="59"/>
  <c r="R50" i="59"/>
  <c r="S50" i="59"/>
  <c r="B51" i="59"/>
  <c r="V51" i="59" s="1"/>
  <c r="C51" i="59"/>
  <c r="N51" i="59" s="1"/>
  <c r="D51" i="59"/>
  <c r="E51" i="59"/>
  <c r="H51" i="59"/>
  <c r="I51" i="59"/>
  <c r="J51" i="59"/>
  <c r="K51" i="59"/>
  <c r="P51" i="59"/>
  <c r="Q51" i="59"/>
  <c r="R51" i="59"/>
  <c r="S51" i="59"/>
  <c r="B52" i="59"/>
  <c r="C52" i="59"/>
  <c r="D52" i="59"/>
  <c r="E52" i="59"/>
  <c r="H52" i="59"/>
  <c r="I52" i="59"/>
  <c r="J52" i="59"/>
  <c r="K52" i="59"/>
  <c r="P52" i="59"/>
  <c r="Q52" i="59"/>
  <c r="R52" i="59"/>
  <c r="S52" i="59"/>
  <c r="B25" i="59"/>
  <c r="V25" i="59" s="1"/>
  <c r="C25" i="59"/>
  <c r="L25" i="59" s="1"/>
  <c r="D25" i="59"/>
  <c r="E25" i="59"/>
  <c r="G25" i="59"/>
  <c r="M25" i="59" s="1"/>
  <c r="H25" i="59"/>
  <c r="I25" i="59"/>
  <c r="J25" i="59"/>
  <c r="K25" i="59"/>
  <c r="O25" i="59"/>
  <c r="U25" i="59" s="1"/>
  <c r="P25" i="59"/>
  <c r="Q25" i="59"/>
  <c r="R25" i="59"/>
  <c r="S25" i="59"/>
  <c r="B26" i="59"/>
  <c r="C26" i="59"/>
  <c r="H26" i="59"/>
  <c r="I26" i="59"/>
  <c r="D26" i="59"/>
  <c r="E26" i="59"/>
  <c r="G26" i="59"/>
  <c r="J26" i="59"/>
  <c r="K26" i="59"/>
  <c r="P26" i="59"/>
  <c r="Q26" i="59"/>
  <c r="R26" i="59"/>
  <c r="S26" i="59"/>
  <c r="B27" i="59"/>
  <c r="C27" i="59"/>
  <c r="D27" i="59"/>
  <c r="E27" i="59"/>
  <c r="G27" i="59"/>
  <c r="M27" i="59" s="1"/>
  <c r="H27" i="59"/>
  <c r="I27" i="59"/>
  <c r="J27" i="59"/>
  <c r="K27" i="59"/>
  <c r="O27" i="59"/>
  <c r="U27" i="59" s="1"/>
  <c r="P27" i="59"/>
  <c r="Q27" i="59"/>
  <c r="R27" i="59"/>
  <c r="S27" i="59"/>
  <c r="B28" i="59"/>
  <c r="C28" i="59"/>
  <c r="D28" i="59"/>
  <c r="E28" i="59"/>
  <c r="G28" i="59"/>
  <c r="M28" i="59" s="1"/>
  <c r="H28" i="59"/>
  <c r="I28" i="59"/>
  <c r="J28" i="59"/>
  <c r="K28" i="59"/>
  <c r="O28" i="59"/>
  <c r="U28" i="59" s="1"/>
  <c r="P28" i="59"/>
  <c r="Q28" i="59"/>
  <c r="R28" i="59"/>
  <c r="S28" i="59"/>
  <c r="B29" i="59"/>
  <c r="C29" i="59"/>
  <c r="N29" i="59" s="1"/>
  <c r="D29" i="59"/>
  <c r="E29" i="59"/>
  <c r="G29" i="59"/>
  <c r="M29" i="59" s="1"/>
  <c r="H29" i="59"/>
  <c r="I29" i="59"/>
  <c r="J29" i="59"/>
  <c r="K29" i="59"/>
  <c r="O29" i="59"/>
  <c r="U29" i="59" s="1"/>
  <c r="P29" i="59"/>
  <c r="Q29" i="59"/>
  <c r="R29" i="59"/>
  <c r="S29" i="59"/>
  <c r="B30" i="59"/>
  <c r="C30" i="59"/>
  <c r="D30" i="59"/>
  <c r="E30" i="59"/>
  <c r="G30" i="59"/>
  <c r="H30" i="59"/>
  <c r="I30" i="59"/>
  <c r="J30" i="59"/>
  <c r="K30" i="59"/>
  <c r="P30" i="59"/>
  <c r="Q30" i="59"/>
  <c r="R30" i="59"/>
  <c r="S30" i="59"/>
  <c r="B31" i="59"/>
  <c r="C31" i="59"/>
  <c r="D31" i="59"/>
  <c r="E31" i="59"/>
  <c r="G31" i="59"/>
  <c r="H31" i="59"/>
  <c r="I31" i="59"/>
  <c r="J31" i="59"/>
  <c r="K31" i="59"/>
  <c r="P31" i="59"/>
  <c r="Q31" i="59"/>
  <c r="R31" i="59"/>
  <c r="S31" i="59"/>
  <c r="B32" i="59"/>
  <c r="T32" i="59" s="1"/>
  <c r="C32" i="59"/>
  <c r="L32" i="59" s="1"/>
  <c r="D32" i="59"/>
  <c r="E32" i="59"/>
  <c r="G32" i="59"/>
  <c r="M32" i="59" s="1"/>
  <c r="H32" i="59"/>
  <c r="I32" i="59"/>
  <c r="J32" i="59"/>
  <c r="K32" i="59"/>
  <c r="O32" i="59"/>
  <c r="U32" i="59" s="1"/>
  <c r="P32" i="59"/>
  <c r="Q32" i="59"/>
  <c r="R32" i="59"/>
  <c r="S32" i="59"/>
  <c r="B33" i="59"/>
  <c r="E33" i="59"/>
  <c r="C33" i="59"/>
  <c r="L33" i="59" s="1"/>
  <c r="D33" i="59"/>
  <c r="H33" i="59"/>
  <c r="I33" i="59"/>
  <c r="J33" i="59"/>
  <c r="K33" i="59"/>
  <c r="P21" i="55"/>
  <c r="S21" i="55" s="1"/>
  <c r="P99" i="55"/>
  <c r="S99" i="55" s="1"/>
  <c r="P51" i="55"/>
  <c r="P44" i="55"/>
  <c r="P106" i="55"/>
  <c r="P127" i="55"/>
  <c r="S127" i="55" s="1"/>
  <c r="P111" i="55"/>
  <c r="P55" i="55"/>
  <c r="P57" i="55"/>
  <c r="P68" i="55"/>
  <c r="P79" i="55"/>
  <c r="S79" i="55" s="1"/>
  <c r="P82" i="55"/>
  <c r="P74" i="55"/>
  <c r="S74" i="55" s="1"/>
  <c r="O12" i="59"/>
  <c r="P85" i="55"/>
  <c r="S85" i="55" s="1"/>
  <c r="P102" i="55"/>
  <c r="P91" i="55"/>
  <c r="P101" i="55"/>
  <c r="S101" i="55" s="1"/>
  <c r="P93" i="55"/>
  <c r="P83" i="55"/>
  <c r="S83" i="55" s="1"/>
  <c r="P116" i="55"/>
  <c r="S116" i="55" s="1"/>
  <c r="P98" i="55"/>
  <c r="P33" i="59"/>
  <c r="Q33" i="59"/>
  <c r="R33" i="59"/>
  <c r="S33" i="59"/>
  <c r="B34" i="59"/>
  <c r="T34" i="59" s="1"/>
  <c r="C34" i="59"/>
  <c r="L34" i="59" s="1"/>
  <c r="D34" i="59"/>
  <c r="E34" i="59"/>
  <c r="G34" i="59"/>
  <c r="M34" i="59" s="1"/>
  <c r="H34" i="59"/>
  <c r="I34" i="59"/>
  <c r="J34" i="59"/>
  <c r="K34" i="59"/>
  <c r="O34" i="59"/>
  <c r="U34" i="59" s="1"/>
  <c r="P34" i="59"/>
  <c r="Q34" i="59"/>
  <c r="R34" i="59"/>
  <c r="S34" i="59"/>
  <c r="B35" i="59"/>
  <c r="C35" i="59"/>
  <c r="D35" i="59"/>
  <c r="E35" i="59"/>
  <c r="G35" i="59"/>
  <c r="M35" i="59" s="1"/>
  <c r="H35" i="59"/>
  <c r="I35" i="59"/>
  <c r="J35" i="59"/>
  <c r="K35" i="59"/>
  <c r="P35" i="59"/>
  <c r="Q35" i="59"/>
  <c r="R35" i="59"/>
  <c r="S35" i="59"/>
  <c r="B36" i="59"/>
  <c r="C36" i="59"/>
  <c r="D36" i="59"/>
  <c r="E36" i="59"/>
  <c r="G36" i="59"/>
  <c r="H36" i="59"/>
  <c r="I36" i="59"/>
  <c r="J36" i="59"/>
  <c r="K36" i="59"/>
  <c r="P36" i="59"/>
  <c r="Q36" i="59"/>
  <c r="R36" i="59"/>
  <c r="S36" i="59"/>
  <c r="B39" i="59"/>
  <c r="T39" i="59" s="1"/>
  <c r="C39" i="59"/>
  <c r="D39" i="59"/>
  <c r="E39" i="59"/>
  <c r="G39" i="59"/>
  <c r="M39" i="59" s="1"/>
  <c r="H39" i="59"/>
  <c r="I39" i="59"/>
  <c r="J39" i="59"/>
  <c r="K39" i="59"/>
  <c r="O39" i="59"/>
  <c r="U39" i="59" s="1"/>
  <c r="P39" i="59"/>
  <c r="Q39" i="59"/>
  <c r="R39" i="59"/>
  <c r="S39" i="59"/>
  <c r="C16" i="59"/>
  <c r="D16" i="59"/>
  <c r="E16" i="59"/>
  <c r="H16" i="59"/>
  <c r="I16" i="59"/>
  <c r="J16" i="59"/>
  <c r="K16" i="59"/>
  <c r="P16" i="59"/>
  <c r="Q16" i="59"/>
  <c r="R16" i="59"/>
  <c r="S16" i="59"/>
  <c r="B10" i="59"/>
  <c r="C10" i="59"/>
  <c r="D10" i="59"/>
  <c r="E10" i="59"/>
  <c r="H10" i="59"/>
  <c r="I10" i="59"/>
  <c r="J10" i="59"/>
  <c r="K10" i="59"/>
  <c r="P10" i="59"/>
  <c r="Q10" i="59"/>
  <c r="R10" i="59"/>
  <c r="S10" i="59"/>
  <c r="B11" i="59"/>
  <c r="C11" i="59"/>
  <c r="D11" i="59"/>
  <c r="E11" i="59"/>
  <c r="H11" i="59"/>
  <c r="I11" i="59"/>
  <c r="J11" i="59"/>
  <c r="K11" i="59"/>
  <c r="P11" i="59"/>
  <c r="Q11" i="59"/>
  <c r="R11" i="59"/>
  <c r="S11" i="59"/>
  <c r="B12" i="59"/>
  <c r="E12" i="59"/>
  <c r="C12" i="59"/>
  <c r="D12" i="59"/>
  <c r="H12" i="59"/>
  <c r="I12" i="59"/>
  <c r="J12" i="59"/>
  <c r="K12" i="59"/>
  <c r="P12" i="59"/>
  <c r="Q12" i="59"/>
  <c r="R12" i="59"/>
  <c r="S12" i="59"/>
  <c r="B27" i="55"/>
  <c r="C27" i="55"/>
  <c r="E27" i="55"/>
  <c r="F27" i="55"/>
  <c r="I27" i="55"/>
  <c r="J27" i="55"/>
  <c r="Q27" i="55"/>
  <c r="B28" i="55"/>
  <c r="E28" i="55"/>
  <c r="F28" i="55"/>
  <c r="I28" i="55"/>
  <c r="J28" i="55"/>
  <c r="Q28" i="55"/>
  <c r="B29" i="55"/>
  <c r="C29" i="55"/>
  <c r="H29" i="55"/>
  <c r="E29" i="55"/>
  <c r="F29" i="55"/>
  <c r="I29" i="55"/>
  <c r="J29" i="55"/>
  <c r="Q29" i="55"/>
  <c r="B30" i="55"/>
  <c r="C30" i="55"/>
  <c r="E30" i="55"/>
  <c r="F30" i="55"/>
  <c r="I30" i="55"/>
  <c r="J30" i="55"/>
  <c r="Q30" i="55"/>
  <c r="C31" i="55"/>
  <c r="E31" i="55"/>
  <c r="F31" i="55"/>
  <c r="I31" i="55"/>
  <c r="J31" i="55"/>
  <c r="Q31" i="55"/>
  <c r="B32" i="55"/>
  <c r="C32" i="55"/>
  <c r="E32" i="55"/>
  <c r="F32" i="55"/>
  <c r="I32" i="55"/>
  <c r="J32" i="55"/>
  <c r="Q32" i="55"/>
  <c r="B33" i="55"/>
  <c r="C33" i="55"/>
  <c r="E33" i="55"/>
  <c r="F33" i="55"/>
  <c r="I33" i="55"/>
  <c r="J33" i="55"/>
  <c r="R33" i="55" s="1"/>
  <c r="Q33" i="55"/>
  <c r="B34" i="55"/>
  <c r="C34" i="55"/>
  <c r="E34" i="55"/>
  <c r="F34" i="55"/>
  <c r="I34" i="55"/>
  <c r="J34" i="55"/>
  <c r="Q34" i="55"/>
  <c r="B35" i="55"/>
  <c r="C35" i="55"/>
  <c r="E35" i="55"/>
  <c r="F35" i="55"/>
  <c r="I35" i="55"/>
  <c r="J35" i="55"/>
  <c r="Q35" i="55"/>
  <c r="B36" i="55"/>
  <c r="E36" i="55"/>
  <c r="F36" i="55"/>
  <c r="I36" i="55"/>
  <c r="J36" i="55"/>
  <c r="Q36" i="55"/>
  <c r="B37" i="55"/>
  <c r="C37" i="55"/>
  <c r="E37" i="55"/>
  <c r="F37" i="55"/>
  <c r="I37" i="55"/>
  <c r="J37" i="55"/>
  <c r="Q37" i="55"/>
  <c r="B38" i="55"/>
  <c r="C38" i="55"/>
  <c r="E38" i="55"/>
  <c r="F38" i="55"/>
  <c r="I38" i="55"/>
  <c r="J38" i="55"/>
  <c r="Q38" i="55"/>
  <c r="B39" i="55"/>
  <c r="C39" i="55"/>
  <c r="E39" i="55"/>
  <c r="F39" i="55"/>
  <c r="I39" i="55"/>
  <c r="J39" i="55"/>
  <c r="Q39" i="55"/>
  <c r="B40" i="55"/>
  <c r="C40" i="55"/>
  <c r="E40" i="55"/>
  <c r="F40" i="55"/>
  <c r="I40" i="55"/>
  <c r="J40" i="55"/>
  <c r="Q40" i="55"/>
  <c r="B41" i="55"/>
  <c r="C41" i="55"/>
  <c r="E41" i="55"/>
  <c r="F41" i="55"/>
  <c r="I41" i="55"/>
  <c r="J41" i="55"/>
  <c r="Q41" i="55"/>
  <c r="B42" i="55"/>
  <c r="C42" i="55"/>
  <c r="E42" i="55"/>
  <c r="F42" i="55"/>
  <c r="I42" i="55"/>
  <c r="J42" i="55"/>
  <c r="Q42" i="55"/>
  <c r="B43" i="55"/>
  <c r="C43" i="55"/>
  <c r="E43" i="55"/>
  <c r="F43" i="55"/>
  <c r="I43" i="55"/>
  <c r="J43" i="55"/>
  <c r="Q43" i="55"/>
  <c r="B44" i="55"/>
  <c r="C44" i="55"/>
  <c r="E44" i="55"/>
  <c r="F44" i="55"/>
  <c r="I44" i="55"/>
  <c r="J44" i="55"/>
  <c r="Q44" i="55"/>
  <c r="B45" i="55"/>
  <c r="C45" i="55"/>
  <c r="E45" i="55"/>
  <c r="F45" i="55"/>
  <c r="I45" i="55"/>
  <c r="J45" i="55"/>
  <c r="Q45" i="55"/>
  <c r="B46" i="55"/>
  <c r="C46" i="55"/>
  <c r="E46" i="55"/>
  <c r="F46" i="55"/>
  <c r="I46" i="55"/>
  <c r="J46" i="55"/>
  <c r="Q46" i="55"/>
  <c r="B47" i="55"/>
  <c r="C47" i="55"/>
  <c r="E47" i="55"/>
  <c r="F47" i="55"/>
  <c r="I47" i="55"/>
  <c r="J47" i="55"/>
  <c r="Q47" i="55"/>
  <c r="B48" i="55"/>
  <c r="C48" i="55"/>
  <c r="E48" i="55"/>
  <c r="F48" i="55"/>
  <c r="I48" i="55"/>
  <c r="J48" i="55"/>
  <c r="Q48" i="55"/>
  <c r="B49" i="55"/>
  <c r="C49" i="55"/>
  <c r="E49" i="55"/>
  <c r="F49" i="55"/>
  <c r="I49" i="55"/>
  <c r="J49" i="55"/>
  <c r="Q49" i="55"/>
  <c r="B50" i="55"/>
  <c r="C50" i="55"/>
  <c r="E50" i="55"/>
  <c r="F50" i="55"/>
  <c r="I50" i="55"/>
  <c r="J50" i="55"/>
  <c r="Q50" i="55"/>
  <c r="B51" i="55"/>
  <c r="C51" i="55"/>
  <c r="E51" i="55"/>
  <c r="F51" i="55"/>
  <c r="I51" i="55"/>
  <c r="J51" i="55"/>
  <c r="Q51" i="55"/>
  <c r="B52" i="55"/>
  <c r="E52" i="55"/>
  <c r="F52" i="55"/>
  <c r="I52" i="55"/>
  <c r="J52" i="55"/>
  <c r="Q52" i="55"/>
  <c r="B53" i="55"/>
  <c r="C53" i="55"/>
  <c r="E53" i="55"/>
  <c r="F53" i="55"/>
  <c r="I53" i="55"/>
  <c r="J53" i="55"/>
  <c r="Q53" i="55"/>
  <c r="B54" i="55"/>
  <c r="C54" i="55"/>
  <c r="E54" i="55"/>
  <c r="F54" i="55"/>
  <c r="I54" i="55"/>
  <c r="J54" i="55"/>
  <c r="Q54" i="55"/>
  <c r="B55" i="55"/>
  <c r="C55" i="55"/>
  <c r="E55" i="55"/>
  <c r="F55" i="55"/>
  <c r="I55" i="55"/>
  <c r="J55" i="55"/>
  <c r="Q55" i="55"/>
  <c r="B56" i="55"/>
  <c r="C56" i="55"/>
  <c r="E56" i="55"/>
  <c r="F56" i="55"/>
  <c r="I56" i="55"/>
  <c r="J56" i="55"/>
  <c r="Q56" i="55"/>
  <c r="B57" i="55"/>
  <c r="C57" i="55"/>
  <c r="E57" i="55"/>
  <c r="F57" i="55"/>
  <c r="I57" i="55"/>
  <c r="J57" i="55"/>
  <c r="Q57" i="55"/>
  <c r="B58" i="55"/>
  <c r="C58" i="55"/>
  <c r="E58" i="55"/>
  <c r="F58" i="55"/>
  <c r="I58" i="55"/>
  <c r="J58" i="55"/>
  <c r="Q58" i="55"/>
  <c r="B59" i="55"/>
  <c r="C59" i="55"/>
  <c r="E59" i="55"/>
  <c r="F59" i="55"/>
  <c r="I59" i="55"/>
  <c r="J59" i="55"/>
  <c r="Q59" i="55"/>
  <c r="B60" i="55"/>
  <c r="C60" i="55"/>
  <c r="E60" i="55"/>
  <c r="F60" i="55"/>
  <c r="I60" i="55"/>
  <c r="J60" i="55"/>
  <c r="Q60" i="55"/>
  <c r="B61" i="55"/>
  <c r="C61" i="55"/>
  <c r="E61" i="55"/>
  <c r="F61" i="55"/>
  <c r="I61" i="55"/>
  <c r="J61" i="55"/>
  <c r="Q61" i="55"/>
  <c r="B62" i="55"/>
  <c r="C62" i="55"/>
  <c r="E62" i="55"/>
  <c r="F62" i="55"/>
  <c r="I62" i="55"/>
  <c r="J62" i="55"/>
  <c r="Q62" i="55"/>
  <c r="B63" i="55"/>
  <c r="C63" i="55"/>
  <c r="E63" i="55"/>
  <c r="F63" i="55"/>
  <c r="I63" i="55"/>
  <c r="J63" i="55"/>
  <c r="Q63" i="55"/>
  <c r="B64" i="55"/>
  <c r="E64" i="55"/>
  <c r="F64" i="55"/>
  <c r="I64" i="55"/>
  <c r="J64" i="55"/>
  <c r="Q64" i="55"/>
  <c r="B65" i="55"/>
  <c r="E65" i="55"/>
  <c r="F65" i="55"/>
  <c r="I65" i="55"/>
  <c r="J65" i="55"/>
  <c r="Q65" i="55"/>
  <c r="B66" i="55"/>
  <c r="E66" i="55"/>
  <c r="F66" i="55"/>
  <c r="I66" i="55"/>
  <c r="J66" i="55"/>
  <c r="Q66" i="55"/>
  <c r="B67" i="55"/>
  <c r="C67" i="55"/>
  <c r="E67" i="55"/>
  <c r="F67" i="55"/>
  <c r="I67" i="55"/>
  <c r="J67" i="55"/>
  <c r="Q67" i="55"/>
  <c r="B68" i="55"/>
  <c r="C68" i="55"/>
  <c r="E68" i="55"/>
  <c r="F68" i="55"/>
  <c r="I68" i="55"/>
  <c r="J68" i="55"/>
  <c r="Q68" i="55"/>
  <c r="B69" i="55"/>
  <c r="C69" i="55"/>
  <c r="H69" i="55"/>
  <c r="E69" i="55"/>
  <c r="F69" i="55"/>
  <c r="I69" i="55"/>
  <c r="J69" i="55"/>
  <c r="Q69" i="55"/>
  <c r="B70" i="55"/>
  <c r="C70" i="55"/>
  <c r="E70" i="55"/>
  <c r="F70" i="55"/>
  <c r="I70" i="55"/>
  <c r="J70" i="55"/>
  <c r="Q70" i="55"/>
  <c r="B71" i="55"/>
  <c r="C71" i="55"/>
  <c r="H71" i="55"/>
  <c r="E71" i="55"/>
  <c r="F71" i="55"/>
  <c r="I71" i="55"/>
  <c r="J71" i="55"/>
  <c r="Q71" i="55"/>
  <c r="B72" i="55"/>
  <c r="C72" i="55"/>
  <c r="E72" i="55"/>
  <c r="F72" i="55"/>
  <c r="I72" i="55"/>
  <c r="J72" i="55"/>
  <c r="Q72" i="55"/>
  <c r="B73" i="55"/>
  <c r="C73" i="55"/>
  <c r="H73" i="55"/>
  <c r="E73" i="55"/>
  <c r="F73" i="55"/>
  <c r="I73" i="55"/>
  <c r="J73" i="55"/>
  <c r="Q73" i="55"/>
  <c r="B74" i="55"/>
  <c r="C74" i="55"/>
  <c r="E74" i="55"/>
  <c r="F74" i="55"/>
  <c r="I74" i="55"/>
  <c r="J74" i="55"/>
  <c r="Q74" i="55"/>
  <c r="B75" i="55"/>
  <c r="C75" i="55"/>
  <c r="E75" i="55"/>
  <c r="F75" i="55"/>
  <c r="I75" i="55"/>
  <c r="J75" i="55"/>
  <c r="Q75" i="55"/>
  <c r="B76" i="55"/>
  <c r="C76" i="55"/>
  <c r="E76" i="55"/>
  <c r="F76" i="55"/>
  <c r="I76" i="55"/>
  <c r="Q76" i="55"/>
  <c r="B77" i="55"/>
  <c r="C77" i="55"/>
  <c r="E77" i="55"/>
  <c r="F77" i="55"/>
  <c r="I77" i="55"/>
  <c r="J77" i="55"/>
  <c r="Q77" i="55"/>
  <c r="B78" i="55"/>
  <c r="C78" i="55"/>
  <c r="E78" i="55"/>
  <c r="F78" i="55"/>
  <c r="I78" i="55"/>
  <c r="J78" i="55"/>
  <c r="Q78" i="55"/>
  <c r="B79" i="55"/>
  <c r="C79" i="55"/>
  <c r="E79" i="55"/>
  <c r="F79" i="55"/>
  <c r="I79" i="55"/>
  <c r="J79" i="55"/>
  <c r="Q79" i="55"/>
  <c r="B80" i="55"/>
  <c r="C80" i="55"/>
  <c r="E80" i="55"/>
  <c r="F80" i="55"/>
  <c r="I80" i="55"/>
  <c r="J80" i="55"/>
  <c r="Q80" i="55"/>
  <c r="B81" i="55"/>
  <c r="C81" i="55"/>
  <c r="J81" i="55"/>
  <c r="E81" i="55"/>
  <c r="F81" i="55"/>
  <c r="I81" i="55"/>
  <c r="Q81" i="55"/>
  <c r="B82" i="55"/>
  <c r="C82" i="55"/>
  <c r="E82" i="55"/>
  <c r="F82" i="55"/>
  <c r="I82" i="55"/>
  <c r="J82" i="55"/>
  <c r="Q82" i="55"/>
  <c r="B4" i="59"/>
  <c r="T2" i="53"/>
  <c r="K2" i="53"/>
  <c r="K46" i="59"/>
  <c r="C19" i="59"/>
  <c r="C24" i="59"/>
  <c r="D59" i="59"/>
  <c r="D46" i="59"/>
  <c r="D47" i="59"/>
  <c r="D48" i="59"/>
  <c r="D49" i="59"/>
  <c r="D54" i="59"/>
  <c r="D55" i="59"/>
  <c r="D56" i="59"/>
  <c r="D45" i="59"/>
  <c r="D44" i="59"/>
  <c r="D24" i="59"/>
  <c r="D19" i="59"/>
  <c r="D6" i="59"/>
  <c r="D7" i="59"/>
  <c r="D8" i="59"/>
  <c r="D9" i="59"/>
  <c r="D13" i="59"/>
  <c r="D14" i="59"/>
  <c r="D15" i="59"/>
  <c r="D5" i="59"/>
  <c r="D4" i="59"/>
  <c r="E8" i="59"/>
  <c r="I7" i="55"/>
  <c r="AD2" i="53"/>
  <c r="AC2" i="53"/>
  <c r="AB2" i="53"/>
  <c r="AA2" i="53"/>
  <c r="W2" i="53"/>
  <c r="V2" i="53"/>
  <c r="U2" i="53"/>
  <c r="S19" i="59"/>
  <c r="R19" i="59"/>
  <c r="Q19" i="59"/>
  <c r="P19" i="59"/>
  <c r="K19" i="59"/>
  <c r="J19" i="59"/>
  <c r="I19" i="59"/>
  <c r="H19" i="59"/>
  <c r="E19" i="59"/>
  <c r="B19" i="59"/>
  <c r="S15" i="59"/>
  <c r="R15" i="59"/>
  <c r="Q15" i="59"/>
  <c r="P15" i="59"/>
  <c r="K15" i="59"/>
  <c r="J15" i="59"/>
  <c r="I15" i="59"/>
  <c r="H15" i="59"/>
  <c r="E15" i="59"/>
  <c r="B15" i="59"/>
  <c r="C15" i="59"/>
  <c r="S14" i="59"/>
  <c r="R14" i="59"/>
  <c r="Q14" i="59"/>
  <c r="P14" i="59"/>
  <c r="K14" i="59"/>
  <c r="J14" i="59"/>
  <c r="I14" i="59"/>
  <c r="H14" i="59"/>
  <c r="E14" i="59"/>
  <c r="C14" i="59"/>
  <c r="B14" i="59"/>
  <c r="S13" i="59"/>
  <c r="R13" i="59"/>
  <c r="Q13" i="59"/>
  <c r="B13" i="59"/>
  <c r="P13" i="59"/>
  <c r="K13" i="59"/>
  <c r="J13" i="59"/>
  <c r="I13" i="59"/>
  <c r="H13" i="59"/>
  <c r="E13" i="59"/>
  <c r="C13" i="59"/>
  <c r="N13" i="59" s="1"/>
  <c r="S9" i="59"/>
  <c r="R9" i="59"/>
  <c r="Q9" i="59"/>
  <c r="P9" i="59"/>
  <c r="K9" i="59"/>
  <c r="J9" i="59"/>
  <c r="I9" i="59"/>
  <c r="H9" i="59"/>
  <c r="E9" i="59"/>
  <c r="B9" i="59"/>
  <c r="C9" i="59"/>
  <c r="S8" i="59"/>
  <c r="R8" i="59"/>
  <c r="Q8" i="59"/>
  <c r="P8" i="59"/>
  <c r="K8" i="59"/>
  <c r="J8" i="59"/>
  <c r="I8" i="59"/>
  <c r="H8" i="59"/>
  <c r="C8" i="59"/>
  <c r="N8" i="59" s="1"/>
  <c r="B8" i="59"/>
  <c r="S7" i="59"/>
  <c r="R7" i="59"/>
  <c r="Q7" i="59"/>
  <c r="P7" i="59"/>
  <c r="K7" i="59"/>
  <c r="J7" i="59"/>
  <c r="I7" i="59"/>
  <c r="H7" i="59"/>
  <c r="S6" i="59"/>
  <c r="R6" i="59"/>
  <c r="Q6" i="59"/>
  <c r="P6" i="59"/>
  <c r="K6" i="59"/>
  <c r="J6" i="59"/>
  <c r="I6" i="59"/>
  <c r="H6" i="59"/>
  <c r="E6" i="59"/>
  <c r="C6" i="59"/>
  <c r="B6" i="59"/>
  <c r="S5" i="59"/>
  <c r="R5" i="59"/>
  <c r="Q5" i="59"/>
  <c r="P5" i="59"/>
  <c r="K5" i="59"/>
  <c r="J5" i="59"/>
  <c r="I5" i="59"/>
  <c r="H5" i="59"/>
  <c r="E5" i="59"/>
  <c r="C5" i="59"/>
  <c r="L5" i="59" s="1"/>
  <c r="B5" i="59"/>
  <c r="S4" i="59"/>
  <c r="R4" i="59"/>
  <c r="Q4" i="59"/>
  <c r="P4" i="59"/>
  <c r="K4" i="59"/>
  <c r="J4" i="59"/>
  <c r="I4" i="59"/>
  <c r="H4" i="59"/>
  <c r="E4" i="59"/>
  <c r="C4" i="59"/>
  <c r="I93" i="55"/>
  <c r="J10" i="55"/>
  <c r="J11" i="55"/>
  <c r="I8" i="55"/>
  <c r="I9" i="55"/>
  <c r="I10" i="55"/>
  <c r="I11" i="55"/>
  <c r="I12" i="55"/>
  <c r="I13" i="55"/>
  <c r="I14" i="55"/>
  <c r="I15" i="55"/>
  <c r="I16" i="55"/>
  <c r="I17" i="55"/>
  <c r="I18" i="55"/>
  <c r="I19" i="55"/>
  <c r="I20" i="55"/>
  <c r="I21" i="55"/>
  <c r="I22" i="55"/>
  <c r="I23" i="55"/>
  <c r="I24" i="55"/>
  <c r="I25" i="55"/>
  <c r="I26" i="55"/>
  <c r="I83" i="55"/>
  <c r="I84" i="55"/>
  <c r="I85" i="55"/>
  <c r="I86" i="55"/>
  <c r="I87" i="55"/>
  <c r="I88" i="55"/>
  <c r="I89" i="55"/>
  <c r="I90" i="55"/>
  <c r="I91" i="55"/>
  <c r="I92" i="55"/>
  <c r="I94" i="55"/>
  <c r="I95" i="55"/>
  <c r="I96" i="55"/>
  <c r="I97" i="55"/>
  <c r="I98" i="55"/>
  <c r="I99" i="55"/>
  <c r="I100" i="55"/>
  <c r="I101" i="55"/>
  <c r="I102" i="55"/>
  <c r="I103" i="55"/>
  <c r="I104" i="55"/>
  <c r="I105" i="55"/>
  <c r="I106" i="55"/>
  <c r="I107" i="55"/>
  <c r="I108" i="55"/>
  <c r="I109" i="55"/>
  <c r="I110" i="55"/>
  <c r="I111" i="55"/>
  <c r="I112" i="55"/>
  <c r="I113" i="55"/>
  <c r="I114" i="55"/>
  <c r="I115" i="55"/>
  <c r="I116" i="55"/>
  <c r="I54" i="59"/>
  <c r="P54" i="59"/>
  <c r="V54" i="59" s="1"/>
  <c r="Q8" i="55"/>
  <c r="Q9" i="55"/>
  <c r="Q10" i="55"/>
  <c r="Q11" i="55"/>
  <c r="Q12" i="55"/>
  <c r="Q13" i="55"/>
  <c r="Q14" i="55"/>
  <c r="Q15" i="55"/>
  <c r="Q16" i="55"/>
  <c r="Q17" i="55"/>
  <c r="Q18" i="55"/>
  <c r="Q19" i="55"/>
  <c r="Q20" i="55"/>
  <c r="Q21" i="55"/>
  <c r="Q22" i="55"/>
  <c r="Q23" i="55"/>
  <c r="Q24" i="55"/>
  <c r="Q25" i="55"/>
  <c r="Q26" i="55"/>
  <c r="Q83" i="55"/>
  <c r="Q84" i="55"/>
  <c r="Q85" i="55"/>
  <c r="Q86" i="55"/>
  <c r="Q87" i="55"/>
  <c r="Q88" i="55"/>
  <c r="Q89" i="55"/>
  <c r="Q90" i="55"/>
  <c r="Q91" i="55"/>
  <c r="Q92" i="55"/>
  <c r="Q93" i="55"/>
  <c r="Q94" i="55"/>
  <c r="Q95" i="55"/>
  <c r="Q96" i="55"/>
  <c r="Q97" i="55"/>
  <c r="Q98" i="55"/>
  <c r="Q99" i="55"/>
  <c r="Q100" i="55"/>
  <c r="Q101" i="55"/>
  <c r="Q102" i="55"/>
  <c r="Q103" i="55"/>
  <c r="Q104" i="55"/>
  <c r="Q105" i="55"/>
  <c r="Q106" i="55"/>
  <c r="Q107" i="55"/>
  <c r="Q108" i="55"/>
  <c r="Q109" i="55"/>
  <c r="Q110" i="55"/>
  <c r="Q111" i="55"/>
  <c r="Q112" i="55"/>
  <c r="Q113" i="55"/>
  <c r="Q114" i="55"/>
  <c r="Q115" i="55"/>
  <c r="Q116" i="55"/>
  <c r="Q7" i="55"/>
  <c r="J8" i="55"/>
  <c r="J9" i="55"/>
  <c r="J12" i="55"/>
  <c r="J13" i="55"/>
  <c r="J14" i="55"/>
  <c r="J15" i="55"/>
  <c r="J16" i="55"/>
  <c r="J17" i="55"/>
  <c r="J18" i="55"/>
  <c r="J19" i="55"/>
  <c r="R19" i="55" s="1"/>
  <c r="T19" i="55" s="1"/>
  <c r="J20" i="55"/>
  <c r="J21" i="55"/>
  <c r="J22" i="55"/>
  <c r="J23" i="55"/>
  <c r="J24" i="55"/>
  <c r="J25" i="55"/>
  <c r="J26" i="55"/>
  <c r="J83" i="55"/>
  <c r="J84" i="55"/>
  <c r="J85" i="55"/>
  <c r="J86" i="55"/>
  <c r="J87" i="55"/>
  <c r="J88" i="55"/>
  <c r="J89" i="55"/>
  <c r="J90" i="55"/>
  <c r="J91" i="55"/>
  <c r="J92" i="55"/>
  <c r="J93" i="55"/>
  <c r="J94" i="55"/>
  <c r="J95" i="55"/>
  <c r="R95" i="55" s="1"/>
  <c r="J96" i="55"/>
  <c r="J97" i="55"/>
  <c r="J98" i="55"/>
  <c r="J99" i="55"/>
  <c r="J100" i="55"/>
  <c r="J101" i="55"/>
  <c r="J102" i="55"/>
  <c r="J103" i="55"/>
  <c r="J104" i="55"/>
  <c r="J105" i="55"/>
  <c r="J106" i="55"/>
  <c r="J107" i="55"/>
  <c r="J108" i="55"/>
  <c r="J109" i="55"/>
  <c r="J110" i="55"/>
  <c r="J111" i="55"/>
  <c r="J112" i="55"/>
  <c r="J113" i="55"/>
  <c r="J114" i="55"/>
  <c r="J115" i="55"/>
  <c r="J116" i="55"/>
  <c r="J7" i="55"/>
  <c r="P7" i="55"/>
  <c r="S7" i="55" s="1"/>
  <c r="E8" i="55"/>
  <c r="E9" i="55"/>
  <c r="E10" i="55"/>
  <c r="E11" i="55"/>
  <c r="E12" i="55"/>
  <c r="E13" i="55"/>
  <c r="E14" i="55"/>
  <c r="E15" i="55"/>
  <c r="E16" i="55"/>
  <c r="E17" i="55"/>
  <c r="E18" i="55"/>
  <c r="E19" i="55"/>
  <c r="E20" i="55"/>
  <c r="E21" i="55"/>
  <c r="E22" i="55"/>
  <c r="E23" i="55"/>
  <c r="E24" i="55"/>
  <c r="E25" i="55"/>
  <c r="E26" i="55"/>
  <c r="E83" i="55"/>
  <c r="E84" i="55"/>
  <c r="E85" i="55"/>
  <c r="E86" i="55"/>
  <c r="E87" i="55"/>
  <c r="E88" i="55"/>
  <c r="E89" i="55"/>
  <c r="E90" i="55"/>
  <c r="E91" i="55"/>
  <c r="E92" i="55"/>
  <c r="E93" i="55"/>
  <c r="E94" i="55"/>
  <c r="E95" i="55"/>
  <c r="E96" i="55"/>
  <c r="E97" i="55"/>
  <c r="E98" i="55"/>
  <c r="E99" i="55"/>
  <c r="E100" i="55"/>
  <c r="E101" i="55"/>
  <c r="E102" i="55"/>
  <c r="E103" i="55"/>
  <c r="E104" i="55"/>
  <c r="E105" i="55"/>
  <c r="E106" i="55"/>
  <c r="E107" i="55"/>
  <c r="E108" i="55"/>
  <c r="E109" i="55"/>
  <c r="E110" i="55"/>
  <c r="E111" i="55"/>
  <c r="E112" i="55"/>
  <c r="E113" i="55"/>
  <c r="E114" i="55"/>
  <c r="E115" i="55"/>
  <c r="E116" i="55"/>
  <c r="E7" i="55"/>
  <c r="B13" i="55"/>
  <c r="B14" i="55"/>
  <c r="B15" i="55"/>
  <c r="B17" i="55"/>
  <c r="B18" i="55"/>
  <c r="B20" i="55"/>
  <c r="B21" i="55"/>
  <c r="B22" i="55"/>
  <c r="B23" i="55"/>
  <c r="B24" i="55"/>
  <c r="B25" i="55"/>
  <c r="B26" i="55"/>
  <c r="B83" i="55"/>
  <c r="B84" i="55"/>
  <c r="B85" i="55"/>
  <c r="B86" i="55"/>
  <c r="B87" i="55"/>
  <c r="B88" i="55"/>
  <c r="B89" i="55"/>
  <c r="B90" i="55"/>
  <c r="B91" i="55"/>
  <c r="B92" i="55"/>
  <c r="B93" i="55"/>
  <c r="B94" i="55"/>
  <c r="B95" i="55"/>
  <c r="B96" i="55"/>
  <c r="B97" i="55"/>
  <c r="B98" i="55"/>
  <c r="B99" i="55"/>
  <c r="B100" i="55"/>
  <c r="B101" i="55"/>
  <c r="B102" i="55"/>
  <c r="B103" i="55"/>
  <c r="B104" i="55"/>
  <c r="B105" i="55"/>
  <c r="B106" i="55"/>
  <c r="B107" i="55"/>
  <c r="B108" i="55"/>
  <c r="B109" i="55"/>
  <c r="B110" i="55"/>
  <c r="B111" i="55"/>
  <c r="B113" i="55"/>
  <c r="B114" i="55"/>
  <c r="B115" i="55"/>
  <c r="B116" i="55"/>
  <c r="B10" i="55"/>
  <c r="B11" i="55"/>
  <c r="F13" i="55"/>
  <c r="F21" i="55"/>
  <c r="F23" i="55"/>
  <c r="F85" i="55"/>
  <c r="F87" i="55"/>
  <c r="F93" i="55"/>
  <c r="F95" i="55"/>
  <c r="F100" i="55"/>
  <c r="F102" i="55"/>
  <c r="F108" i="55"/>
  <c r="F114" i="55"/>
  <c r="F7" i="55"/>
  <c r="F8" i="55"/>
  <c r="F9" i="55"/>
  <c r="F10" i="55"/>
  <c r="F11" i="55"/>
  <c r="F12" i="55"/>
  <c r="F14" i="55"/>
  <c r="F15" i="55"/>
  <c r="F16" i="55"/>
  <c r="F17" i="55"/>
  <c r="F18" i="55"/>
  <c r="F19" i="55"/>
  <c r="F20" i="55"/>
  <c r="F22" i="55"/>
  <c r="F24" i="55"/>
  <c r="F25" i="55"/>
  <c r="F26" i="55"/>
  <c r="F83" i="55"/>
  <c r="F84" i="55"/>
  <c r="F86" i="55"/>
  <c r="F88" i="55"/>
  <c r="F89" i="55"/>
  <c r="F90" i="55"/>
  <c r="F91" i="55"/>
  <c r="F92" i="55"/>
  <c r="F94" i="55"/>
  <c r="F96" i="55"/>
  <c r="F97" i="55"/>
  <c r="F98" i="55"/>
  <c r="F99" i="55"/>
  <c r="F101" i="55"/>
  <c r="F103" i="55"/>
  <c r="F104" i="55"/>
  <c r="F105" i="55"/>
  <c r="F106" i="55"/>
  <c r="F107" i="55"/>
  <c r="F109" i="55"/>
  <c r="F110" i="55"/>
  <c r="F111" i="55"/>
  <c r="F112" i="55"/>
  <c r="F113" i="55"/>
  <c r="F115" i="55"/>
  <c r="F116" i="55"/>
  <c r="C14" i="55"/>
  <c r="C15" i="55"/>
  <c r="C16" i="55"/>
  <c r="C17" i="55"/>
  <c r="C18" i="55"/>
  <c r="C19" i="55"/>
  <c r="C20" i="55"/>
  <c r="C21" i="55"/>
  <c r="C22" i="55"/>
  <c r="C23" i="55"/>
  <c r="C24" i="55"/>
  <c r="C25" i="55"/>
  <c r="C26" i="55"/>
  <c r="C83" i="55"/>
  <c r="C84" i="55"/>
  <c r="C85" i="55"/>
  <c r="C86" i="55"/>
  <c r="C87" i="55"/>
  <c r="C88" i="55"/>
  <c r="C89" i="55"/>
  <c r="C90" i="55"/>
  <c r="C91" i="55"/>
  <c r="C92" i="55"/>
  <c r="C93" i="55"/>
  <c r="C94" i="55"/>
  <c r="C95" i="55"/>
  <c r="C96" i="55"/>
  <c r="C97" i="55"/>
  <c r="C98" i="55"/>
  <c r="C99" i="55"/>
  <c r="C100" i="55"/>
  <c r="C101" i="55"/>
  <c r="C102" i="55"/>
  <c r="C103" i="55"/>
  <c r="C105" i="55"/>
  <c r="C106" i="55"/>
  <c r="C107" i="55"/>
  <c r="C108" i="55"/>
  <c r="C109" i="55"/>
  <c r="C110" i="55"/>
  <c r="C111" i="55"/>
  <c r="C112" i="55"/>
  <c r="C113" i="55"/>
  <c r="C114" i="55"/>
  <c r="C115" i="55"/>
  <c r="C116" i="55"/>
  <c r="C8" i="55"/>
  <c r="C9" i="55"/>
  <c r="C10" i="55"/>
  <c r="C11" i="55"/>
  <c r="C12" i="55"/>
  <c r="C13" i="55"/>
  <c r="C7" i="55"/>
  <c r="C59" i="59"/>
  <c r="B45" i="59"/>
  <c r="K59" i="59"/>
  <c r="J59" i="59"/>
  <c r="K56" i="59"/>
  <c r="J56" i="59"/>
  <c r="K55" i="59"/>
  <c r="J55" i="59"/>
  <c r="K54" i="59"/>
  <c r="J54" i="59"/>
  <c r="K49" i="59"/>
  <c r="J49" i="59"/>
  <c r="K48" i="59"/>
  <c r="J48" i="59"/>
  <c r="K47" i="59"/>
  <c r="J47" i="59"/>
  <c r="J46" i="59"/>
  <c r="K45" i="59"/>
  <c r="J45" i="59"/>
  <c r="K44" i="59"/>
  <c r="J44" i="59"/>
  <c r="K24" i="59"/>
  <c r="J24" i="59"/>
  <c r="S24" i="59"/>
  <c r="S59" i="59"/>
  <c r="R59" i="59"/>
  <c r="S56" i="59"/>
  <c r="R56" i="59"/>
  <c r="S55" i="59"/>
  <c r="R55" i="59"/>
  <c r="S54" i="59"/>
  <c r="R54" i="59"/>
  <c r="S49" i="59"/>
  <c r="R49" i="59"/>
  <c r="S48" i="59"/>
  <c r="R48" i="59"/>
  <c r="S47" i="59"/>
  <c r="R47" i="59"/>
  <c r="S46" i="59"/>
  <c r="R46" i="59"/>
  <c r="S45" i="59"/>
  <c r="R45" i="59"/>
  <c r="S44" i="59"/>
  <c r="R44" i="59"/>
  <c r="R24" i="59"/>
  <c r="AD313" i="53"/>
  <c r="AC313" i="53"/>
  <c r="AB313" i="53"/>
  <c r="Q133" i="55" s="1"/>
  <c r="AA313" i="53"/>
  <c r="W313" i="53"/>
  <c r="V313" i="53"/>
  <c r="H44" i="59"/>
  <c r="C45" i="59"/>
  <c r="N45" i="59" s="1"/>
  <c r="C46" i="59"/>
  <c r="C47" i="59"/>
  <c r="C48" i="59"/>
  <c r="C49" i="59"/>
  <c r="C54" i="59"/>
  <c r="C55" i="59"/>
  <c r="C56" i="59"/>
  <c r="L56" i="59" s="1"/>
  <c r="C44" i="59"/>
  <c r="N44" i="59" s="1"/>
  <c r="B44" i="59"/>
  <c r="V44" i="59" s="1"/>
  <c r="B24" i="59"/>
  <c r="Q24" i="59"/>
  <c r="P24" i="59"/>
  <c r="I24" i="59"/>
  <c r="H24" i="59"/>
  <c r="E24" i="59"/>
  <c r="E45" i="59"/>
  <c r="E46" i="59"/>
  <c r="E48" i="59"/>
  <c r="E49" i="59"/>
  <c r="E54" i="59"/>
  <c r="E55" i="59"/>
  <c r="E56" i="59"/>
  <c r="E59" i="59"/>
  <c r="Q45" i="59"/>
  <c r="Q46" i="59"/>
  <c r="Q47" i="59"/>
  <c r="Q48" i="59"/>
  <c r="Q49" i="59"/>
  <c r="Q54" i="59"/>
  <c r="Q55" i="59"/>
  <c r="Q56" i="59"/>
  <c r="Q59" i="59"/>
  <c r="Q44" i="59"/>
  <c r="P45" i="59"/>
  <c r="P46" i="59"/>
  <c r="P47" i="59"/>
  <c r="P48" i="59"/>
  <c r="P49" i="59"/>
  <c r="P55" i="59"/>
  <c r="P56" i="59"/>
  <c r="P59" i="59"/>
  <c r="P44" i="59"/>
  <c r="I45" i="59"/>
  <c r="I46" i="59"/>
  <c r="I47" i="59"/>
  <c r="I48" i="59"/>
  <c r="I49" i="59"/>
  <c r="I55" i="59"/>
  <c r="I56" i="59"/>
  <c r="I59" i="59"/>
  <c r="I44" i="59"/>
  <c r="H45" i="59"/>
  <c r="H46" i="59"/>
  <c r="H47" i="59"/>
  <c r="H48" i="59"/>
  <c r="H49" i="59"/>
  <c r="H54" i="59"/>
  <c r="H55" i="59"/>
  <c r="H56" i="59"/>
  <c r="H59" i="59"/>
  <c r="E44" i="59"/>
  <c r="B46" i="59"/>
  <c r="B48" i="59"/>
  <c r="B49" i="59"/>
  <c r="V49" i="59" s="1"/>
  <c r="B54" i="59"/>
  <c r="B55" i="59"/>
  <c r="B56" i="59"/>
  <c r="V56" i="59" s="1"/>
  <c r="B59" i="59"/>
  <c r="P11" i="55"/>
  <c r="S11" i="55" s="1"/>
  <c r="P10" i="55"/>
  <c r="S10" i="55" s="1"/>
  <c r="P38" i="55"/>
  <c r="S38" i="55" s="1"/>
  <c r="P20" i="55"/>
  <c r="S20" i="55" s="1"/>
  <c r="C7" i="26"/>
  <c r="C9" i="26"/>
  <c r="D9" i="26"/>
  <c r="E9" i="26" s="1"/>
  <c r="F9" i="26"/>
  <c r="G9" i="26" s="1"/>
  <c r="H9" i="26" s="1"/>
  <c r="I9" i="26" s="1"/>
  <c r="J9" i="26" s="1"/>
  <c r="K9" i="26" s="1"/>
  <c r="L9" i="26" s="1"/>
  <c r="M9" i="26" s="1"/>
  <c r="N9" i="26" s="1"/>
  <c r="O9" i="26" s="1"/>
  <c r="P9" i="26" s="1"/>
  <c r="Q9" i="26" s="1"/>
  <c r="R9" i="26" s="1"/>
  <c r="S9" i="26" s="1"/>
  <c r="T9" i="26" s="1"/>
  <c r="U9" i="26" s="1"/>
  <c r="V9" i="26" s="1"/>
  <c r="W9" i="26" s="1"/>
  <c r="X9" i="26" s="1"/>
  <c r="Y9" i="26" s="1"/>
  <c r="Z9" i="26" s="1"/>
  <c r="AA9" i="26" s="1"/>
  <c r="AB9" i="26" s="1"/>
  <c r="AC9" i="26" s="1"/>
  <c r="AD9" i="26" s="1"/>
  <c r="AE9" i="26" s="1"/>
  <c r="AF9" i="26" s="1"/>
  <c r="AG9" i="26" s="1"/>
  <c r="AH9" i="26" s="1"/>
  <c r="AI9" i="26" s="1"/>
  <c r="AJ9" i="26" s="1"/>
  <c r="AK9" i="26" s="1"/>
  <c r="AL9" i="26" s="1"/>
  <c r="AM9" i="26" s="1"/>
  <c r="C4" i="26"/>
  <c r="D4" i="26" s="1"/>
  <c r="E4" i="26" s="1"/>
  <c r="F4" i="26" s="1"/>
  <c r="G4" i="26"/>
  <c r="H4" i="26" s="1"/>
  <c r="I4" i="26" s="1"/>
  <c r="J4" i="26" s="1"/>
  <c r="K4" i="26" s="1"/>
  <c r="L4" i="26" s="1"/>
  <c r="M4" i="26" s="1"/>
  <c r="N4" i="26" s="1"/>
  <c r="O4" i="26" s="1"/>
  <c r="P4" i="26" s="1"/>
  <c r="Q4" i="26" s="1"/>
  <c r="R4" i="26" s="1"/>
  <c r="S4" i="26" s="1"/>
  <c r="T4" i="26" s="1"/>
  <c r="U4" i="26" s="1"/>
  <c r="V4" i="26" s="1"/>
  <c r="W4" i="26" s="1"/>
  <c r="X4" i="26" s="1"/>
  <c r="Y4" i="26" s="1"/>
  <c r="Z4" i="26" s="1"/>
  <c r="AA4" i="26" s="1"/>
  <c r="AB4" i="26" s="1"/>
  <c r="AC4" i="26" s="1"/>
  <c r="AD4" i="26" s="1"/>
  <c r="AE4" i="26" s="1"/>
  <c r="AF4" i="26" s="1"/>
  <c r="AG4" i="26" s="1"/>
  <c r="AH4" i="26" s="1"/>
  <c r="AI4" i="26" s="1"/>
  <c r="AJ4" i="26" s="1"/>
  <c r="AK4" i="26" s="1"/>
  <c r="AL4" i="26" s="1"/>
  <c r="AM4" i="26" s="1"/>
  <c r="F2" i="26"/>
  <c r="D2" i="26"/>
  <c r="E2" i="26"/>
  <c r="AF14" i="26" s="1"/>
  <c r="P8" i="55"/>
  <c r="S8" i="55" s="1"/>
  <c r="G5" i="59"/>
  <c r="M5" i="59" s="1"/>
  <c r="G56" i="59"/>
  <c r="M56" i="59" s="1"/>
  <c r="P19" i="55"/>
  <c r="S19" i="55" s="1"/>
  <c r="O44" i="59"/>
  <c r="U44" i="59" s="1"/>
  <c r="G59" i="59"/>
  <c r="P14" i="55"/>
  <c r="S14" i="55" s="1"/>
  <c r="G52" i="59"/>
  <c r="L52" i="59" s="1"/>
  <c r="G12" i="59"/>
  <c r="P94" i="55"/>
  <c r="S94" i="55" s="1"/>
  <c r="G44" i="59"/>
  <c r="M44" i="59" s="1"/>
  <c r="G19" i="59"/>
  <c r="G14" i="59"/>
  <c r="P61" i="55"/>
  <c r="S61" i="55" s="1"/>
  <c r="G8" i="59"/>
  <c r="M8" i="59" s="1"/>
  <c r="G50" i="59"/>
  <c r="G54" i="59"/>
  <c r="G7" i="59"/>
  <c r="L7" i="59" s="1"/>
  <c r="O51" i="59"/>
  <c r="U51" i="59" s="1"/>
  <c r="G51" i="59"/>
  <c r="M51" i="59" s="1"/>
  <c r="G11" i="59"/>
  <c r="G16" i="59"/>
  <c r="G46" i="59"/>
  <c r="G55" i="59"/>
  <c r="G48" i="59"/>
  <c r="M48" i="59" s="1"/>
  <c r="P33" i="55"/>
  <c r="S33" i="55" s="1"/>
  <c r="P41" i="55"/>
  <c r="S41" i="55" s="1"/>
  <c r="G45" i="59"/>
  <c r="M45" i="59" s="1"/>
  <c r="G13" i="59"/>
  <c r="M13" i="59" s="1"/>
  <c r="G6" i="59"/>
  <c r="G47" i="59"/>
  <c r="P9" i="55"/>
  <c r="P115" i="55"/>
  <c r="S115" i="55" s="1"/>
  <c r="Q12" i="26"/>
  <c r="G49" i="59"/>
  <c r="G4" i="59"/>
  <c r="G24" i="59"/>
  <c r="G15" i="59"/>
  <c r="H12" i="26"/>
  <c r="G9" i="59"/>
  <c r="G10" i="59"/>
  <c r="S2" i="53"/>
  <c r="G33" i="59"/>
  <c r="M33" i="59" s="1"/>
  <c r="S313" i="53"/>
  <c r="K14" i="26"/>
  <c r="P119" i="55"/>
  <c r="P12" i="55"/>
  <c r="S12" i="55" s="1"/>
  <c r="P13" i="55"/>
  <c r="P96" i="55"/>
  <c r="S96" i="55" s="1"/>
  <c r="P95" i="55"/>
  <c r="S95" i="55" s="1"/>
  <c r="O56" i="59"/>
  <c r="U56" i="59" s="1"/>
  <c r="N25" i="55" a="1"/>
  <c r="N25" i="55" s="1"/>
  <c r="N26" i="55" a="1"/>
  <c r="N26" i="55" s="1"/>
  <c r="N74" i="55" a="1"/>
  <c r="N74" i="55" s="1"/>
  <c r="N40" i="55" a="1"/>
  <c r="N40" i="55" s="1"/>
  <c r="N7" i="55" a="1"/>
  <c r="N7" i="55" s="1"/>
  <c r="N15" i="55" a="1"/>
  <c r="N15" i="55" s="1"/>
  <c r="T51" i="59"/>
  <c r="AB14" i="26"/>
  <c r="S14" i="26"/>
  <c r="U12" i="26"/>
  <c r="L14" i="26"/>
  <c r="U14" i="26"/>
  <c r="AH12" i="26"/>
  <c r="K12" i="26"/>
  <c r="AC12" i="26"/>
  <c r="AI12" i="26"/>
  <c r="X12" i="26"/>
  <c r="I12" i="26"/>
  <c r="AC14" i="26"/>
  <c r="O14" i="26"/>
  <c r="AF12" i="26"/>
  <c r="E12" i="26"/>
  <c r="L12" i="26"/>
  <c r="AB12" i="26"/>
  <c r="R12" i="26"/>
  <c r="AK12" i="26"/>
  <c r="T12" i="26"/>
  <c r="Y14" i="26"/>
  <c r="I14" i="26"/>
  <c r="F14" i="26"/>
  <c r="N80" i="55" a="1"/>
  <c r="N80" i="55" s="1"/>
  <c r="N17" i="55" a="1"/>
  <c r="N17" i="55" s="1"/>
  <c r="N46" i="55" a="1"/>
  <c r="N46" i="55" s="1"/>
  <c r="N24" i="55" a="1"/>
  <c r="N24" i="55" s="1"/>
  <c r="N62" i="55" a="1"/>
  <c r="N62" i="55" s="1"/>
  <c r="N41" i="55" a="1"/>
  <c r="N41" i="55" s="1"/>
  <c r="N55" i="55" a="1"/>
  <c r="N55" i="55" s="1"/>
  <c r="N48" i="55" a="1"/>
  <c r="N48" i="55" s="1"/>
  <c r="N110" i="55" a="1"/>
  <c r="N110" i="55" s="1"/>
  <c r="N38" i="55" a="1"/>
  <c r="N38" i="55" s="1"/>
  <c r="N95" i="55" a="1"/>
  <c r="N95" i="55" s="1"/>
  <c r="N91" i="55" a="1"/>
  <c r="N91" i="55" s="1"/>
  <c r="N79" i="55" a="1"/>
  <c r="N79" i="55" s="1"/>
  <c r="N115" i="55" a="1"/>
  <c r="N115" i="55" s="1"/>
  <c r="N12" i="55" a="1"/>
  <c r="N12" i="55" s="1"/>
  <c r="N112" i="55" a="1"/>
  <c r="N112" i="55" s="1"/>
  <c r="N53" i="59"/>
  <c r="N114" i="55" a="1"/>
  <c r="N114" i="55" s="1"/>
  <c r="N58" i="55" a="1"/>
  <c r="N58" i="55" s="1"/>
  <c r="N78" i="55" a="1"/>
  <c r="N78" i="55" s="1"/>
  <c r="N23" i="55" a="1"/>
  <c r="N23" i="55" s="1"/>
  <c r="N92" i="55" a="1"/>
  <c r="N92" i="55" s="1"/>
  <c r="N87" i="55" a="1"/>
  <c r="N87" i="55" s="1"/>
  <c r="N71" i="55" a="1"/>
  <c r="N71" i="55" s="1"/>
  <c r="N90" i="55" a="1"/>
  <c r="N90" i="55" s="1"/>
  <c r="N73" i="55" a="1"/>
  <c r="N73" i="55" s="1"/>
  <c r="N116" i="55" a="1"/>
  <c r="N116" i="55" s="1"/>
  <c r="N42" i="55" a="1"/>
  <c r="N42" i="55" s="1"/>
  <c r="N37" i="55" a="1"/>
  <c r="N37" i="55" s="1"/>
  <c r="N2" i="55"/>
  <c r="N19" i="55" a="1"/>
  <c r="N19" i="55" s="1"/>
  <c r="N29" i="55" a="1"/>
  <c r="N29" i="55" s="1"/>
  <c r="N56" i="55" a="1"/>
  <c r="N56" i="55" s="1"/>
  <c r="N47" i="55" a="1"/>
  <c r="N47" i="55" s="1"/>
  <c r="N57" i="55" a="1"/>
  <c r="N57" i="55" s="1"/>
  <c r="N34" i="55" a="1"/>
  <c r="N34" i="55" s="1"/>
  <c r="N86" i="55" a="1"/>
  <c r="N86" i="55" s="1"/>
  <c r="N102" i="55" a="1"/>
  <c r="N102" i="55" s="1"/>
  <c r="N59" i="55" a="1"/>
  <c r="N59" i="55" s="1"/>
  <c r="N98" i="55" a="1"/>
  <c r="N98" i="55" s="1"/>
  <c r="L37" i="59"/>
  <c r="N21" i="55" a="1"/>
  <c r="N21" i="55" s="1"/>
  <c r="N83" i="55" a="1"/>
  <c r="N83" i="55" s="1"/>
  <c r="N120" i="55" a="1"/>
  <c r="N120" i="55" s="1"/>
  <c r="N9" i="55" a="1"/>
  <c r="N9" i="55" s="1"/>
  <c r="N63" i="55" a="1"/>
  <c r="N63" i="55" s="1"/>
  <c r="P78" i="55"/>
  <c r="S78" i="55" s="1"/>
  <c r="N53" i="55" a="1"/>
  <c r="N53" i="55" s="1"/>
  <c r="N43" i="55" a="1"/>
  <c r="N43" i="55" s="1"/>
  <c r="N82" i="55" a="1"/>
  <c r="N82" i="55" s="1"/>
  <c r="N49" i="55" a="1"/>
  <c r="N49" i="55" s="1"/>
  <c r="N109" i="55" a="1"/>
  <c r="N109" i="55" s="1"/>
  <c r="N99" i="55" a="1"/>
  <c r="N99" i="55" s="1"/>
  <c r="N113" i="55" a="1"/>
  <c r="N113" i="55" s="1"/>
  <c r="N64" i="55" a="1"/>
  <c r="N64" i="55" s="1"/>
  <c r="N13" i="55" a="1"/>
  <c r="N13" i="55" s="1"/>
  <c r="N28" i="55" a="1"/>
  <c r="N28" i="55" s="1"/>
  <c r="N11" i="55" a="1"/>
  <c r="N11" i="55" s="1"/>
  <c r="N103" i="55" a="1"/>
  <c r="N103" i="55" s="1"/>
  <c r="N105" i="55" a="1"/>
  <c r="N105" i="55" s="1"/>
  <c r="N8" i="55" a="1"/>
  <c r="N8" i="55" s="1"/>
  <c r="N10" i="55" a="1"/>
  <c r="N10" i="55" s="1"/>
  <c r="N104" i="55" a="1"/>
  <c r="N104" i="55" s="1"/>
  <c r="N54" i="55" a="1"/>
  <c r="N54" i="55" s="1"/>
  <c r="N85" i="55" a="1"/>
  <c r="N85" i="55" s="1"/>
  <c r="N50" i="55" a="1"/>
  <c r="N50" i="55" s="1"/>
  <c r="N107" i="55" a="1"/>
  <c r="N107" i="55" s="1"/>
  <c r="N61" i="55" a="1"/>
  <c r="N61" i="55" s="1"/>
  <c r="N65" i="55" a="1"/>
  <c r="N65" i="55" s="1"/>
  <c r="N68" i="55" a="1"/>
  <c r="N68" i="55" s="1"/>
  <c r="N35" i="55" a="1"/>
  <c r="N35" i="55" s="1"/>
  <c r="N111" i="55" a="1"/>
  <c r="N111" i="55" s="1"/>
  <c r="N27" i="55" a="1"/>
  <c r="N27" i="55" s="1"/>
  <c r="N18" i="55" a="1"/>
  <c r="N18" i="55" s="1"/>
  <c r="N14" i="59"/>
  <c r="T25" i="59"/>
  <c r="V14" i="59"/>
  <c r="N51" i="55" a="1"/>
  <c r="N51" i="55" s="1"/>
  <c r="N81" i="55" a="1"/>
  <c r="N81" i="55" s="1"/>
  <c r="N106" i="55" a="1"/>
  <c r="N106" i="55" s="1"/>
  <c r="F19" i="59"/>
  <c r="N70" i="55" a="1"/>
  <c r="N70" i="55" s="1"/>
  <c r="N69" i="55" a="1"/>
  <c r="N69" i="55" s="1"/>
  <c r="N96" i="55" a="1"/>
  <c r="N96" i="55" s="1"/>
  <c r="V19" i="59"/>
  <c r="N108" i="55" a="1"/>
  <c r="N108" i="55" s="1"/>
  <c r="N30" i="55" a="1"/>
  <c r="N30" i="55" s="1"/>
  <c r="N60" i="55" a="1"/>
  <c r="N60" i="55" s="1"/>
  <c r="N119" i="55" a="1"/>
  <c r="N119" i="55" s="1"/>
  <c r="N127" i="55" a="1"/>
  <c r="N127" i="55" s="1"/>
  <c r="L14" i="59"/>
  <c r="L13" i="59"/>
  <c r="N66" i="55" a="1"/>
  <c r="N66" i="55" s="1"/>
  <c r="N20" i="55" a="1"/>
  <c r="N20" i="55" s="1"/>
  <c r="N39" i="55" a="1"/>
  <c r="N39" i="55" s="1"/>
  <c r="N84" i="55" a="1"/>
  <c r="N84" i="55" s="1"/>
  <c r="N14" i="55" a="1"/>
  <c r="N14" i="55" s="1"/>
  <c r="N45" i="55" a="1"/>
  <c r="N45" i="55" s="1"/>
  <c r="N72" i="55" a="1"/>
  <c r="N72" i="55" s="1"/>
  <c r="N77" i="55" a="1"/>
  <c r="N77" i="55" s="1"/>
  <c r="N44" i="55" a="1"/>
  <c r="N44" i="55" s="1"/>
  <c r="N33" i="55" a="1"/>
  <c r="N33" i="55" s="1"/>
  <c r="V30" i="59"/>
  <c r="N17" i="59"/>
  <c r="N89" i="55" a="1"/>
  <c r="N89" i="55" s="1"/>
  <c r="N88" i="55" a="1"/>
  <c r="N88" i="55" s="1"/>
  <c r="N36" i="55" a="1"/>
  <c r="N36" i="55" s="1"/>
  <c r="N124" i="55" a="1"/>
  <c r="N124" i="55" s="1"/>
  <c r="S32" i="55"/>
  <c r="V26" i="59"/>
  <c r="F25" i="59"/>
  <c r="F36" i="59"/>
  <c r="G20" i="59"/>
  <c r="L47" i="59"/>
  <c r="I40" i="59"/>
  <c r="F52" i="59"/>
  <c r="R20" i="59"/>
  <c r="V33" i="59"/>
  <c r="F33" i="59"/>
  <c r="L27" i="59"/>
  <c r="N59" i="59"/>
  <c r="N57" i="59"/>
  <c r="S40" i="59"/>
  <c r="Q2" i="55"/>
  <c r="V6" i="59"/>
  <c r="V55" i="59"/>
  <c r="V36" i="59"/>
  <c r="N52" i="59"/>
  <c r="R85" i="55"/>
  <c r="T85" i="55" s="1"/>
  <c r="R8" i="55"/>
  <c r="L51" i="59"/>
  <c r="T56" i="59"/>
  <c r="V45" i="59"/>
  <c r="V34" i="59"/>
  <c r="B40" i="59"/>
  <c r="V35" i="59"/>
  <c r="F59" i="59"/>
  <c r="V8" i="59"/>
  <c r="F13" i="59"/>
  <c r="R10" i="55"/>
  <c r="T10" i="55" s="1"/>
  <c r="T27" i="59"/>
  <c r="H58" i="55"/>
  <c r="H78" i="55"/>
  <c r="L49" i="59"/>
  <c r="N10" i="59"/>
  <c r="L28" i="59"/>
  <c r="L44" i="59"/>
  <c r="R60" i="59"/>
  <c r="L48" i="59"/>
  <c r="F56" i="59"/>
  <c r="F4" i="59"/>
  <c r="H10" i="55"/>
  <c r="S102" i="55"/>
  <c r="H85" i="55"/>
  <c r="H45" i="55"/>
  <c r="H83" i="55"/>
  <c r="H49" i="55"/>
  <c r="N11" i="59"/>
  <c r="N35" i="59"/>
  <c r="T44" i="59"/>
  <c r="N22" i="55" a="1"/>
  <c r="N22" i="55" s="1"/>
  <c r="N121" i="55" a="1"/>
  <c r="N121" i="55" s="1"/>
  <c r="R79" i="55"/>
  <c r="T79" i="55" s="1"/>
  <c r="N117" i="55" a="1"/>
  <c r="N117" i="55" s="1"/>
  <c r="N122" i="55" a="1"/>
  <c r="N122" i="55" s="1"/>
  <c r="T18" i="59"/>
  <c r="V4" i="59"/>
  <c r="B7" i="59"/>
  <c r="R9" i="55"/>
  <c r="V24" i="59"/>
  <c r="N12" i="59"/>
  <c r="F38" i="59"/>
  <c r="V58" i="59"/>
  <c r="N26" i="59"/>
  <c r="J76" i="55"/>
  <c r="F58" i="59"/>
  <c r="N123" i="55" a="1"/>
  <c r="N123" i="55" s="1"/>
  <c r="N16" i="59"/>
  <c r="L30" i="59"/>
  <c r="R40" i="59"/>
  <c r="N52" i="55" a="1"/>
  <c r="N52" i="55" s="1"/>
  <c r="F55" i="59"/>
  <c r="L54" i="59"/>
  <c r="N31" i="59"/>
  <c r="N97" i="55" a="1"/>
  <c r="N97" i="55" s="1"/>
  <c r="N118" i="55" a="1"/>
  <c r="N118" i="55" s="1"/>
  <c r="L2" i="53"/>
  <c r="N101" i="55" a="1"/>
  <c r="N101" i="55" s="1"/>
  <c r="N32" i="55" a="1"/>
  <c r="N32" i="55" s="1"/>
  <c r="N125" i="55" a="1"/>
  <c r="N125" i="55" s="1"/>
  <c r="L4" i="59"/>
  <c r="N54" i="59"/>
  <c r="N30" i="59"/>
  <c r="L11" i="59"/>
  <c r="N24" i="59"/>
  <c r="R116" i="55"/>
  <c r="T116" i="55" s="1"/>
  <c r="P109" i="55"/>
  <c r="S109" i="55" s="1"/>
  <c r="O10" i="59"/>
  <c r="T10" i="59" s="1"/>
  <c r="R21" i="55"/>
  <c r="T21" i="55" s="1"/>
  <c r="C20" i="59"/>
  <c r="N47" i="59"/>
  <c r="N28" i="59"/>
  <c r="N4" i="59"/>
  <c r="L29" i="59"/>
  <c r="N32" i="59"/>
  <c r="L38" i="59"/>
  <c r="L31" i="59"/>
  <c r="L36" i="59"/>
  <c r="L35" i="59"/>
  <c r="N33" i="59"/>
  <c r="N56" i="59"/>
  <c r="L26" i="59"/>
  <c r="H50" i="55"/>
  <c r="H61" i="55"/>
  <c r="H109" i="55"/>
  <c r="H115" i="55"/>
  <c r="H32" i="55"/>
  <c r="X313" i="53"/>
  <c r="X2" i="53"/>
  <c r="H126" i="55"/>
  <c r="J2" i="55"/>
  <c r="F8" i="59"/>
  <c r="H37" i="55"/>
  <c r="H33" i="55"/>
  <c r="S9" i="55"/>
  <c r="H121" i="55"/>
  <c r="D7" i="26"/>
  <c r="E7" i="26" s="1"/>
  <c r="L55" i="59"/>
  <c r="H125" i="55"/>
  <c r="H119" i="55"/>
  <c r="T38" i="59"/>
  <c r="Q14" i="26"/>
  <c r="G2" i="26"/>
  <c r="X14" i="26"/>
  <c r="V18" i="59"/>
  <c r="L16" i="59"/>
  <c r="N126" i="55" a="1"/>
  <c r="N126" i="55" s="1"/>
  <c r="B6" i="26"/>
  <c r="P14" i="26"/>
  <c r="L58" i="59"/>
  <c r="J14" i="26"/>
  <c r="AE14" i="26"/>
  <c r="M14" i="26"/>
  <c r="N67" i="55" a="1"/>
  <c r="N67" i="55" s="1"/>
  <c r="AG14" i="26"/>
  <c r="V12" i="26"/>
  <c r="AJ14" i="26"/>
  <c r="N18" i="59"/>
  <c r="S12" i="26"/>
  <c r="Z14" i="26"/>
  <c r="C12" i="26"/>
  <c r="N2" i="53"/>
  <c r="N14" i="26"/>
  <c r="R14" i="26"/>
  <c r="T14" i="26"/>
  <c r="AG12" i="26"/>
  <c r="AL12" i="26"/>
  <c r="AE12" i="26"/>
  <c r="D6" i="26"/>
  <c r="K119" i="55" a="1"/>
  <c r="K119" i="55" s="1"/>
  <c r="R115" i="55"/>
  <c r="R13" i="55"/>
  <c r="R11" i="55"/>
  <c r="T11" i="55" s="1"/>
  <c r="H12" i="55"/>
  <c r="H64" i="55"/>
  <c r="H48" i="55"/>
  <c r="T33" i="55"/>
  <c r="R7" i="55"/>
  <c r="T7" i="55" s="1"/>
  <c r="H21" i="55"/>
  <c r="H105" i="55"/>
  <c r="H39" i="55"/>
  <c r="H89" i="55"/>
  <c r="H87" i="55"/>
  <c r="H117" i="55"/>
  <c r="H51" i="55"/>
  <c r="H38" i="55"/>
  <c r="H19" i="55"/>
  <c r="R14" i="55"/>
  <c r="S119" i="55"/>
  <c r="R94" i="55"/>
  <c r="T94" i="55" s="1"/>
  <c r="R12" i="55"/>
  <c r="R41" i="55"/>
  <c r="R74" i="55"/>
  <c r="T74" i="55" s="1"/>
  <c r="K94" i="55" a="1"/>
  <c r="K94" i="55" s="1"/>
  <c r="H94" i="55"/>
  <c r="H7" i="55"/>
  <c r="H23" i="55"/>
  <c r="H67" i="55"/>
  <c r="H76" i="55"/>
  <c r="H11" i="55"/>
  <c r="H86" i="55"/>
  <c r="H16" i="55"/>
  <c r="H47" i="55"/>
  <c r="H41" i="55"/>
  <c r="S13" i="55"/>
  <c r="R101" i="55"/>
  <c r="T101" i="55"/>
  <c r="R96" i="55"/>
  <c r="H110" i="55"/>
  <c r="L94" i="55" a="1"/>
  <c r="L94" i="55" s="1"/>
  <c r="H18" i="55"/>
  <c r="H101" i="55"/>
  <c r="H99" i="55"/>
  <c r="H25" i="55"/>
  <c r="F12" i="26"/>
  <c r="AD14" i="26"/>
  <c r="AK14" i="26"/>
  <c r="AJ12" i="26"/>
  <c r="N12" i="26"/>
  <c r="Z12" i="26"/>
  <c r="Y12" i="26"/>
  <c r="V14" i="26"/>
  <c r="H17" i="55"/>
  <c r="R20" i="55"/>
  <c r="R104" i="55"/>
  <c r="T104" i="55" s="1"/>
  <c r="H35" i="55"/>
  <c r="F57" i="59"/>
  <c r="P71" i="55"/>
  <c r="S71" i="55" s="1"/>
  <c r="P103" i="55"/>
  <c r="R103" i="55" s="1"/>
  <c r="O15" i="59"/>
  <c r="U15" i="59" s="1"/>
  <c r="L119" i="55" a="1"/>
  <c r="L119" i="55" s="1"/>
  <c r="D7" i="57"/>
  <c r="D5" i="57"/>
  <c r="D6" i="57"/>
  <c r="D8" i="57"/>
  <c r="D11" i="57"/>
  <c r="D10" i="57"/>
  <c r="D9" i="57"/>
  <c r="D12" i="57"/>
  <c r="F14" i="59" l="1"/>
  <c r="L45" i="59"/>
  <c r="P60" i="59"/>
  <c r="V57" i="59"/>
  <c r="L8" i="59"/>
  <c r="L24" i="59"/>
  <c r="M12" i="59"/>
  <c r="V46" i="59"/>
  <c r="H20" i="59"/>
  <c r="N9" i="59"/>
  <c r="S20" i="59"/>
  <c r="H40" i="59"/>
  <c r="F46" i="59"/>
  <c r="T9" i="55"/>
  <c r="P36" i="55"/>
  <c r="S36" i="55" s="1"/>
  <c r="V16" i="59"/>
  <c r="F44" i="59"/>
  <c r="P118" i="55"/>
  <c r="P126" i="55"/>
  <c r="S126" i="55" s="1"/>
  <c r="P20" i="59"/>
  <c r="M47" i="59"/>
  <c r="P53" i="55"/>
  <c r="S53" i="55" s="1"/>
  <c r="O11" i="59"/>
  <c r="F18" i="59"/>
  <c r="V53" i="59"/>
  <c r="P75" i="55"/>
  <c r="F45" i="59"/>
  <c r="P86" i="55"/>
  <c r="S86" i="55" s="1"/>
  <c r="O50" i="59"/>
  <c r="U50" i="59" s="1"/>
  <c r="D40" i="59"/>
  <c r="L50" i="59"/>
  <c r="N36" i="59"/>
  <c r="F35" i="59"/>
  <c r="M10" i="59"/>
  <c r="L6" i="59"/>
  <c r="M46" i="59"/>
  <c r="H60" i="59"/>
  <c r="Q40" i="59"/>
  <c r="L59" i="59"/>
  <c r="N50" i="59"/>
  <c r="N7" i="59"/>
  <c r="Q20" i="59"/>
  <c r="L12" i="59"/>
  <c r="F5" i="59"/>
  <c r="B20" i="59"/>
  <c r="P113" i="55"/>
  <c r="H118" i="55"/>
  <c r="N34" i="59"/>
  <c r="O4" i="59"/>
  <c r="U4" i="59" s="1"/>
  <c r="R313" i="53"/>
  <c r="M118" i="55" s="1" a="1"/>
  <c r="M118" i="55" s="1"/>
  <c r="O118" i="55" s="1"/>
  <c r="N25" i="59"/>
  <c r="B47" i="59"/>
  <c r="F11" i="59"/>
  <c r="N93" i="55" a="1"/>
  <c r="N93" i="55" s="1"/>
  <c r="O2" i="53"/>
  <c r="E7" i="59"/>
  <c r="E20" i="59" s="1"/>
  <c r="O313" i="53"/>
  <c r="F54" i="59"/>
  <c r="V5" i="59"/>
  <c r="M16" i="59"/>
  <c r="K20" i="59"/>
  <c r="R127" i="55"/>
  <c r="N27" i="59"/>
  <c r="R117" i="55"/>
  <c r="P120" i="55"/>
  <c r="S120" i="55" s="1"/>
  <c r="G97" i="55"/>
  <c r="H97" i="55"/>
  <c r="R61" i="55"/>
  <c r="H93" i="55"/>
  <c r="T96" i="55"/>
  <c r="H124" i="55"/>
  <c r="H108" i="55"/>
  <c r="S57" i="55"/>
  <c r="R57" i="55"/>
  <c r="G81" i="55"/>
  <c r="H81" i="55"/>
  <c r="S91" i="55"/>
  <c r="R91" i="55"/>
  <c r="T91" i="55" s="1"/>
  <c r="N48" i="59"/>
  <c r="N37" i="59"/>
  <c r="F30" i="59"/>
  <c r="P40" i="59"/>
  <c r="V40" i="59" s="1"/>
  <c r="M6" i="59"/>
  <c r="F26" i="59"/>
  <c r="S117" i="55"/>
  <c r="P16" i="55"/>
  <c r="T8" i="55"/>
  <c r="P34" i="55"/>
  <c r="C40" i="59"/>
  <c r="J40" i="59"/>
  <c r="K60" i="59"/>
  <c r="I20" i="59"/>
  <c r="M20" i="59" s="1"/>
  <c r="L15" i="59"/>
  <c r="R38" i="55"/>
  <c r="T38" i="55" s="1"/>
  <c r="L46" i="59"/>
  <c r="V17" i="59"/>
  <c r="F49" i="59"/>
  <c r="N55" i="59"/>
  <c r="V59" i="59"/>
  <c r="V11" i="59"/>
  <c r="G68" i="55"/>
  <c r="H68" i="55"/>
  <c r="S106" i="55"/>
  <c r="R106" i="55"/>
  <c r="G100" i="55"/>
  <c r="H100" i="55"/>
  <c r="P108" i="55"/>
  <c r="L10" i="59"/>
  <c r="L17" i="59"/>
  <c r="T41" i="55"/>
  <c r="P107" i="55"/>
  <c r="S107" i="55" s="1"/>
  <c r="N100" i="55" a="1"/>
  <c r="N100" i="55" s="1"/>
  <c r="V32" i="59"/>
  <c r="O9" i="59"/>
  <c r="P30" i="55"/>
  <c r="M50" i="59"/>
  <c r="S60" i="59"/>
  <c r="F17" i="59"/>
  <c r="G60" i="59"/>
  <c r="M4" i="59"/>
  <c r="I133" i="55"/>
  <c r="P29" i="55"/>
  <c r="M14" i="59"/>
  <c r="F16" i="59"/>
  <c r="T58" i="59"/>
  <c r="C60" i="59"/>
  <c r="N46" i="59"/>
  <c r="T53" i="59"/>
  <c r="M30" i="59"/>
  <c r="P56" i="55"/>
  <c r="F51" i="59"/>
  <c r="O52" i="59"/>
  <c r="U52" i="59" s="1"/>
  <c r="M52" i="59"/>
  <c r="N15" i="59"/>
  <c r="F31" i="59"/>
  <c r="L39" i="59"/>
  <c r="P105" i="55"/>
  <c r="P17" i="55"/>
  <c r="F39" i="59"/>
  <c r="V13" i="59"/>
  <c r="D20" i="59"/>
  <c r="D60" i="59"/>
  <c r="N6" i="59"/>
  <c r="P121" i="55"/>
  <c r="M26" i="59"/>
  <c r="P87" i="55"/>
  <c r="M24" i="59"/>
  <c r="G112" i="55"/>
  <c r="H112" i="55"/>
  <c r="H84" i="55"/>
  <c r="G84" i="55"/>
  <c r="K95" i="55" a="1"/>
  <c r="K95" i="55" s="1"/>
  <c r="G95" i="55"/>
  <c r="H95" i="55"/>
  <c r="L95" i="55" a="1"/>
  <c r="L95" i="55" s="1"/>
  <c r="S44" i="55"/>
  <c r="R44" i="55"/>
  <c r="S111" i="55"/>
  <c r="R111" i="55"/>
  <c r="G107" i="55"/>
  <c r="H107" i="55"/>
  <c r="U12" i="59"/>
  <c r="T12" i="59"/>
  <c r="G120" i="55"/>
  <c r="H120" i="55"/>
  <c r="G90" i="55"/>
  <c r="H90" i="55"/>
  <c r="G75" i="55"/>
  <c r="H75" i="55"/>
  <c r="S98" i="55"/>
  <c r="R98" i="55"/>
  <c r="G27" i="55"/>
  <c r="H27" i="55"/>
  <c r="G88" i="55"/>
  <c r="H88" i="55"/>
  <c r="G72" i="55"/>
  <c r="H72" i="55"/>
  <c r="G56" i="55"/>
  <c r="H56" i="55"/>
  <c r="T12" i="55"/>
  <c r="P63" i="55"/>
  <c r="N313" i="53"/>
  <c r="K120" i="55" s="1" a="1"/>
  <c r="K120" i="55" s="1"/>
  <c r="N133" i="55"/>
  <c r="M59" i="55" a="1"/>
  <c r="M59" i="55" s="1"/>
  <c r="M69" i="55" a="1"/>
  <c r="M69" i="55" s="1"/>
  <c r="O69" i="55" s="1"/>
  <c r="O31" i="59"/>
  <c r="R78" i="55"/>
  <c r="T78" i="55" s="1"/>
  <c r="P77" i="55"/>
  <c r="M15" i="59"/>
  <c r="M55" i="59"/>
  <c r="O24" i="59"/>
  <c r="F32" i="59"/>
  <c r="T61" i="55"/>
  <c r="M16" i="55" a="1"/>
  <c r="M16" i="55" s="1"/>
  <c r="P72" i="55"/>
  <c r="P37" i="55"/>
  <c r="P35" i="55"/>
  <c r="V7" i="59"/>
  <c r="T119" i="55"/>
  <c r="O6" i="59"/>
  <c r="P88" i="55"/>
  <c r="M19" i="59"/>
  <c r="P18" i="55"/>
  <c r="V12" i="59"/>
  <c r="M112" i="55" a="1"/>
  <c r="M112" i="55" s="1"/>
  <c r="O112" i="55" s="1"/>
  <c r="O16" i="59"/>
  <c r="P49" i="55"/>
  <c r="V15" i="59"/>
  <c r="N39" i="59"/>
  <c r="T14" i="55"/>
  <c r="R126" i="55"/>
  <c r="T126" i="55" s="1"/>
  <c r="T115" i="55"/>
  <c r="P60" i="55"/>
  <c r="T95" i="55"/>
  <c r="T13" i="55"/>
  <c r="O59" i="59"/>
  <c r="U59" i="59" s="1"/>
  <c r="P76" i="55"/>
  <c r="S76" i="55" s="1"/>
  <c r="M55" i="55" a="1"/>
  <c r="M55" i="55" s="1"/>
  <c r="O55" i="55" s="1"/>
  <c r="O49" i="59"/>
  <c r="P28" i="55"/>
  <c r="S28" i="55" s="1"/>
  <c r="P52" i="55"/>
  <c r="P25" i="55"/>
  <c r="T15" i="59"/>
  <c r="R109" i="55"/>
  <c r="T109" i="55" s="1"/>
  <c r="G40" i="59"/>
  <c r="N5" i="59"/>
  <c r="P64" i="55"/>
  <c r="S103" i="55"/>
  <c r="T103" i="55" s="1"/>
  <c r="U10" i="59"/>
  <c r="M7" i="55" a="1"/>
  <c r="M7" i="55" s="1"/>
  <c r="O7" i="55" s="1"/>
  <c r="M54" i="59"/>
  <c r="R36" i="55"/>
  <c r="T36" i="55" s="1"/>
  <c r="P124" i="55"/>
  <c r="P65" i="55"/>
  <c r="P26" i="55"/>
  <c r="R83" i="55"/>
  <c r="T83" i="55" s="1"/>
  <c r="H116" i="55"/>
  <c r="G116" i="55"/>
  <c r="G91" i="55"/>
  <c r="H91" i="55"/>
  <c r="H80" i="55"/>
  <c r="G80" i="55"/>
  <c r="G52" i="55"/>
  <c r="H52" i="55"/>
  <c r="K52" i="55" a="1"/>
  <c r="K52" i="55" s="1"/>
  <c r="G36" i="55"/>
  <c r="H36" i="55"/>
  <c r="H127" i="55"/>
  <c r="G127" i="55"/>
  <c r="G114" i="55"/>
  <c r="H114" i="55"/>
  <c r="G79" i="55"/>
  <c r="K79" i="55" a="1"/>
  <c r="K79" i="55" s="1"/>
  <c r="H79" i="55"/>
  <c r="G20" i="55"/>
  <c r="H20" i="55"/>
  <c r="R82" i="55"/>
  <c r="S82" i="55"/>
  <c r="G63" i="55"/>
  <c r="H63" i="55"/>
  <c r="K63" i="55" a="1"/>
  <c r="K63" i="55" s="1"/>
  <c r="R27" i="55"/>
  <c r="S27" i="55"/>
  <c r="G113" i="55"/>
  <c r="H113" i="55"/>
  <c r="G98" i="55"/>
  <c r="H98" i="55"/>
  <c r="K98" i="55" a="1"/>
  <c r="K98" i="55" s="1"/>
  <c r="G62" i="55"/>
  <c r="K62" i="55" a="1"/>
  <c r="K62" i="55" s="1"/>
  <c r="G123" i="55"/>
  <c r="H123" i="55"/>
  <c r="K111" i="55" a="1"/>
  <c r="K111" i="55" s="1"/>
  <c r="G111" i="55"/>
  <c r="H111" i="55"/>
  <c r="G46" i="55"/>
  <c r="H46" i="55"/>
  <c r="G30" i="55"/>
  <c r="H30" i="55"/>
  <c r="G15" i="55"/>
  <c r="H15" i="55"/>
  <c r="G14" i="55"/>
  <c r="H14" i="55"/>
  <c r="K14" i="55" a="1"/>
  <c r="K14" i="55" s="1"/>
  <c r="G74" i="55"/>
  <c r="G96" i="55"/>
  <c r="K96" i="55" a="1"/>
  <c r="K96" i="55" s="1"/>
  <c r="L96" i="55" a="1"/>
  <c r="L96" i="55" s="1"/>
  <c r="H96" i="55"/>
  <c r="G59" i="55"/>
  <c r="H59" i="55"/>
  <c r="G44" i="55"/>
  <c r="H44" i="55"/>
  <c r="G28" i="55"/>
  <c r="H28" i="55"/>
  <c r="G13" i="55"/>
  <c r="H13" i="55"/>
  <c r="G43" i="55"/>
  <c r="K43" i="55" a="1"/>
  <c r="K43" i="55" s="1"/>
  <c r="H43" i="55"/>
  <c r="R118" i="55"/>
  <c r="S118" i="55"/>
  <c r="S68" i="55"/>
  <c r="R68" i="55"/>
  <c r="G106" i="55"/>
  <c r="G40" i="55"/>
  <c r="H40" i="55"/>
  <c r="R55" i="55"/>
  <c r="S55" i="55"/>
  <c r="G82" i="55"/>
  <c r="H82" i="55"/>
  <c r="G24" i="55"/>
  <c r="H24" i="55"/>
  <c r="G104" i="55"/>
  <c r="H104" i="55"/>
  <c r="P67" i="55"/>
  <c r="V31" i="59"/>
  <c r="G65" i="55"/>
  <c r="B60" i="59"/>
  <c r="I60" i="59"/>
  <c r="F24" i="59"/>
  <c r="K9" i="55" a="1"/>
  <c r="K9" i="55" s="1"/>
  <c r="K40" i="59"/>
  <c r="O55" i="59"/>
  <c r="Q60" i="59"/>
  <c r="J60" i="59"/>
  <c r="N40" i="59"/>
  <c r="L20" i="59"/>
  <c r="V39" i="59"/>
  <c r="P84" i="55"/>
  <c r="M11" i="59"/>
  <c r="P69" i="55"/>
  <c r="N76" i="55" a="1"/>
  <c r="N76" i="55" s="1"/>
  <c r="O76" i="55" s="1"/>
  <c r="N94" i="55" a="1"/>
  <c r="N94" i="55" s="1"/>
  <c r="F34" i="59"/>
  <c r="P97" i="55"/>
  <c r="F37" i="59"/>
  <c r="N75" i="55" a="1"/>
  <c r="N75" i="55" s="1"/>
  <c r="O75" i="55" s="1"/>
  <c r="P62" i="55"/>
  <c r="M31" i="59"/>
  <c r="N31" i="55" a="1"/>
  <c r="N31" i="55" s="1"/>
  <c r="F7" i="59"/>
  <c r="M59" i="59"/>
  <c r="V52" i="59"/>
  <c r="L9" i="59"/>
  <c r="N16" i="55" a="1"/>
  <c r="N16" i="55" s="1"/>
  <c r="O16" i="55" s="1"/>
  <c r="P66" i="55"/>
  <c r="V9" i="59"/>
  <c r="M36" i="59"/>
  <c r="P73" i="55"/>
  <c r="O26" i="59"/>
  <c r="O59" i="55"/>
  <c r="V37" i="59"/>
  <c r="T20" i="55"/>
  <c r="T57" i="55"/>
  <c r="F6" i="59"/>
  <c r="M9" i="59"/>
  <c r="F15" i="59"/>
  <c r="R102" i="55"/>
  <c r="T102" i="55" s="1"/>
  <c r="T127" i="55"/>
  <c r="M7" i="59"/>
  <c r="P24" i="55"/>
  <c r="R32" i="55"/>
  <c r="T32" i="55" s="1"/>
  <c r="K76" i="55" a="1"/>
  <c r="K76" i="55" s="1"/>
  <c r="O46" i="59"/>
  <c r="U46" i="59" s="1"/>
  <c r="P39" i="55"/>
  <c r="D13" i="57"/>
  <c r="E5" i="57"/>
  <c r="E6" i="57" s="1"/>
  <c r="E7" i="57" s="1"/>
  <c r="E8" i="57" s="1"/>
  <c r="E9" i="57" s="1"/>
  <c r="E10" i="57" s="1"/>
  <c r="E11" i="57" s="1"/>
  <c r="E12" i="57" s="1"/>
  <c r="E6" i="26"/>
  <c r="F7" i="26"/>
  <c r="F48" i="59"/>
  <c r="O47" i="59"/>
  <c r="O13" i="59"/>
  <c r="P80" i="55"/>
  <c r="O33" i="59"/>
  <c r="G77" i="55"/>
  <c r="G66" i="55"/>
  <c r="H66" i="55"/>
  <c r="G103" i="55"/>
  <c r="H103" i="55"/>
  <c r="H54" i="55"/>
  <c r="G54" i="55"/>
  <c r="H42" i="55"/>
  <c r="G42" i="55"/>
  <c r="V10" i="59"/>
  <c r="F10" i="59"/>
  <c r="S51" i="55"/>
  <c r="R51" i="55"/>
  <c r="F27" i="59"/>
  <c r="V27" i="59"/>
  <c r="G102" i="55"/>
  <c r="H102" i="55"/>
  <c r="H53" i="55"/>
  <c r="G53" i="55"/>
  <c r="O19" i="59"/>
  <c r="O30" i="59"/>
  <c r="P43" i="55"/>
  <c r="S43" i="55" s="1"/>
  <c r="P50" i="55"/>
  <c r="P48" i="55"/>
  <c r="P42" i="55"/>
  <c r="P46" i="55"/>
  <c r="P47" i="55"/>
  <c r="V28" i="59"/>
  <c r="T28" i="59"/>
  <c r="F28" i="59"/>
  <c r="N20" i="59"/>
  <c r="V48" i="59"/>
  <c r="F29" i="59"/>
  <c r="V29" i="59"/>
  <c r="T29" i="59"/>
  <c r="H122" i="55"/>
  <c r="Z313" i="53"/>
  <c r="E40" i="59"/>
  <c r="R93" i="55"/>
  <c r="S93" i="55"/>
  <c r="H92" i="55"/>
  <c r="G92" i="55"/>
  <c r="O8" i="59"/>
  <c r="P92" i="55"/>
  <c r="O48" i="59"/>
  <c r="E60" i="59"/>
  <c r="V50" i="59"/>
  <c r="F50" i="59"/>
  <c r="H26" i="55"/>
  <c r="G26" i="55"/>
  <c r="K55" i="55" a="1"/>
  <c r="K55" i="55" s="1"/>
  <c r="N49" i="59"/>
  <c r="P23" i="55"/>
  <c r="R71" i="55"/>
  <c r="T71" i="55" s="1"/>
  <c r="H55" i="55"/>
  <c r="J20" i="59"/>
  <c r="P59" i="55"/>
  <c r="H60" i="55"/>
  <c r="G60" i="55"/>
  <c r="R99" i="55"/>
  <c r="T99" i="55" s="1"/>
  <c r="P40" i="55"/>
  <c r="M49" i="59"/>
  <c r="O45" i="59"/>
  <c r="O5" i="59"/>
  <c r="O35" i="59"/>
  <c r="U37" i="59"/>
  <c r="T37" i="59"/>
  <c r="H70" i="55"/>
  <c r="G70" i="55"/>
  <c r="G34" i="55"/>
  <c r="H34" i="55"/>
  <c r="H22" i="55"/>
  <c r="G22" i="55"/>
  <c r="R15" i="55"/>
  <c r="T15" i="55" s="1"/>
  <c r="P100" i="55"/>
  <c r="P31" i="55"/>
  <c r="P70" i="55"/>
  <c r="O54" i="59"/>
  <c r="O14" i="59"/>
  <c r="P58" i="55"/>
  <c r="U17" i="59"/>
  <c r="T17" i="59"/>
  <c r="K33" i="55" a="1"/>
  <c r="K33" i="55" s="1"/>
  <c r="L33" i="55" a="1"/>
  <c r="L33" i="55" s="1"/>
  <c r="G33" i="55"/>
  <c r="H9" i="55"/>
  <c r="G9" i="55"/>
  <c r="H57" i="55"/>
  <c r="G57" i="55"/>
  <c r="H8" i="55"/>
  <c r="G8" i="55"/>
  <c r="Z2" i="53"/>
  <c r="L19" i="59"/>
  <c r="N19" i="59"/>
  <c r="P45" i="55"/>
  <c r="P122" i="55"/>
  <c r="P112" i="55"/>
  <c r="H31" i="55"/>
  <c r="G31" i="55"/>
  <c r="H106" i="55"/>
  <c r="F9" i="59"/>
  <c r="P54" i="55"/>
  <c r="P90" i="55"/>
  <c r="W14" i="26"/>
  <c r="O12" i="26"/>
  <c r="M25" i="55" a="1"/>
  <c r="M25" i="55" s="1"/>
  <c r="O25" i="55" s="1"/>
  <c r="P81" i="55"/>
  <c r="M127" i="55" a="1"/>
  <c r="M127" i="55" s="1"/>
  <c r="O127" i="55" s="1"/>
  <c r="P89" i="55"/>
  <c r="P123" i="55"/>
  <c r="P114" i="55"/>
  <c r="C6" i="26"/>
  <c r="H14" i="26"/>
  <c r="B12" i="26"/>
  <c r="M66" i="55" a="1"/>
  <c r="M66" i="55" s="1"/>
  <c r="O66" i="55" s="1"/>
  <c r="M52" i="55" a="1"/>
  <c r="M52" i="55" s="1"/>
  <c r="O52" i="55" s="1"/>
  <c r="M81" i="55" a="1"/>
  <c r="M81" i="55" s="1"/>
  <c r="O81" i="55" s="1"/>
  <c r="O36" i="59"/>
  <c r="P22" i="55"/>
  <c r="G14" i="26"/>
  <c r="F12" i="59"/>
  <c r="H74" i="55"/>
  <c r="H62" i="55"/>
  <c r="AH14" i="26"/>
  <c r="AA12" i="26"/>
  <c r="AA14" i="26"/>
  <c r="P12" i="26"/>
  <c r="M73" i="55" a="1"/>
  <c r="M73" i="55" s="1"/>
  <c r="O73" i="55" s="1"/>
  <c r="M65" i="55" a="1"/>
  <c r="M65" i="55" s="1"/>
  <c r="O65" i="55" s="1"/>
  <c r="M99" i="55" a="1"/>
  <c r="M99" i="55" s="1"/>
  <c r="O99" i="55" s="1"/>
  <c r="P125" i="55"/>
  <c r="O7" i="59"/>
  <c r="W12" i="26"/>
  <c r="D12" i="26"/>
  <c r="R2" i="53"/>
  <c r="G12" i="26"/>
  <c r="AD12" i="26"/>
  <c r="AI14" i="26"/>
  <c r="M115" i="55" a="1"/>
  <c r="M115" i="55" s="1"/>
  <c r="O115" i="55" s="1"/>
  <c r="AL14" i="26"/>
  <c r="M12" i="26"/>
  <c r="J12" i="26"/>
  <c r="M33" i="55" a="1"/>
  <c r="M33" i="55" s="1"/>
  <c r="O33" i="55" s="1"/>
  <c r="M18" i="55" a="1"/>
  <c r="M18" i="55" s="1"/>
  <c r="O18" i="55" s="1"/>
  <c r="P110" i="55"/>
  <c r="K40" i="55" l="1" a="1"/>
  <c r="K40" i="55" s="1"/>
  <c r="K44" i="55" a="1"/>
  <c r="K44" i="55" s="1"/>
  <c r="K106" i="55" a="1"/>
  <c r="K106" i="55" s="1"/>
  <c r="K113" i="55" a="1"/>
  <c r="K113" i="55" s="1"/>
  <c r="K127" i="55" a="1"/>
  <c r="K127" i="55" s="1"/>
  <c r="K59" i="55" a="1"/>
  <c r="K59" i="55" s="1"/>
  <c r="K46" i="55" a="1"/>
  <c r="K46" i="55" s="1"/>
  <c r="K104" i="55" a="1"/>
  <c r="K104" i="55" s="1"/>
  <c r="K36" i="55" a="1"/>
  <c r="K36" i="55" s="1"/>
  <c r="K82" i="55" a="1"/>
  <c r="K82" i="55" s="1"/>
  <c r="T117" i="55"/>
  <c r="K74" i="55" a="1"/>
  <c r="K74" i="55" s="1"/>
  <c r="K123" i="55" a="1"/>
  <c r="K123" i="55" s="1"/>
  <c r="K13" i="55" a="1"/>
  <c r="K13" i="55" s="1"/>
  <c r="K28" i="55" a="1"/>
  <c r="K28" i="55" s="1"/>
  <c r="K91" i="55" a="1"/>
  <c r="K91" i="55" s="1"/>
  <c r="V20" i="59"/>
  <c r="T4" i="59"/>
  <c r="T106" i="55"/>
  <c r="T50" i="59"/>
  <c r="R28" i="55"/>
  <c r="T28" i="55" s="1"/>
  <c r="R53" i="55"/>
  <c r="T53" i="55" s="1"/>
  <c r="U11" i="59"/>
  <c r="T11" i="59"/>
  <c r="L40" i="59"/>
  <c r="M29" i="55" a="1"/>
  <c r="M29" i="55" s="1"/>
  <c r="O29" i="55" s="1"/>
  <c r="M60" i="55" a="1"/>
  <c r="M60" i="55" s="1"/>
  <c r="O60" i="55" s="1"/>
  <c r="M40" i="55" a="1"/>
  <c r="M40" i="55" s="1"/>
  <c r="O40" i="55" s="1"/>
  <c r="M48" i="55" a="1"/>
  <c r="M48" i="55" s="1"/>
  <c r="O48" i="55" s="1"/>
  <c r="M84" i="55" a="1"/>
  <c r="M84" i="55" s="1"/>
  <c r="O84" i="55" s="1"/>
  <c r="M56" i="55" a="1"/>
  <c r="M56" i="55" s="1"/>
  <c r="O56" i="55" s="1"/>
  <c r="M64" i="55" a="1"/>
  <c r="M64" i="55" s="1"/>
  <c r="O64" i="55" s="1"/>
  <c r="N60" i="59"/>
  <c r="M12" i="55" a="1"/>
  <c r="M12" i="55" s="1"/>
  <c r="O12" i="55" s="1"/>
  <c r="M54" i="55" a="1"/>
  <c r="M54" i="55" s="1"/>
  <c r="O54" i="55" s="1"/>
  <c r="M133" i="55"/>
  <c r="O133" i="55" s="1"/>
  <c r="M24" i="55" a="1"/>
  <c r="M24" i="55" s="1"/>
  <c r="O24" i="55" s="1"/>
  <c r="M10" i="55" a="1"/>
  <c r="M10" i="55" s="1"/>
  <c r="O10" i="55" s="1"/>
  <c r="R86" i="55"/>
  <c r="T86" i="55" s="1"/>
  <c r="M124" i="55" a="1"/>
  <c r="M124" i="55" s="1"/>
  <c r="O124" i="55" s="1"/>
  <c r="T111" i="55"/>
  <c r="S75" i="55"/>
  <c r="R75" i="55"/>
  <c r="M21" i="55" a="1"/>
  <c r="M21" i="55" s="1"/>
  <c r="O21" i="55" s="1"/>
  <c r="M102" i="55" a="1"/>
  <c r="M102" i="55" s="1"/>
  <c r="O102" i="55" s="1"/>
  <c r="M90" i="55" a="1"/>
  <c r="M90" i="55" s="1"/>
  <c r="O90" i="55" s="1"/>
  <c r="M101" i="55" a="1"/>
  <c r="M101" i="55" s="1"/>
  <c r="O101" i="55" s="1"/>
  <c r="M41" i="55" a="1"/>
  <c r="M41" i="55" s="1"/>
  <c r="O41" i="55" s="1"/>
  <c r="M13" i="55" a="1"/>
  <c r="M13" i="55" s="1"/>
  <c r="O13" i="55" s="1"/>
  <c r="M83" i="55" a="1"/>
  <c r="M83" i="55" s="1"/>
  <c r="O83" i="55" s="1"/>
  <c r="M11" i="55" a="1"/>
  <c r="M11" i="55" s="1"/>
  <c r="O11" i="55" s="1"/>
  <c r="M97" i="55" a="1"/>
  <c r="M97" i="55" s="1"/>
  <c r="O97" i="55" s="1"/>
  <c r="M111" i="55" a="1"/>
  <c r="M111" i="55" s="1"/>
  <c r="O111" i="55" s="1"/>
  <c r="M114" i="55" a="1"/>
  <c r="M114" i="55" s="1"/>
  <c r="O114" i="55" s="1"/>
  <c r="M28" i="55" a="1"/>
  <c r="M28" i="55" s="1"/>
  <c r="O28" i="55" s="1"/>
  <c r="M61" i="55" a="1"/>
  <c r="M61" i="55" s="1"/>
  <c r="O61" i="55" s="1"/>
  <c r="M126" i="55" a="1"/>
  <c r="M126" i="55" s="1"/>
  <c r="O126" i="55" s="1"/>
  <c r="M95" i="55" a="1"/>
  <c r="M95" i="55" s="1"/>
  <c r="O95" i="55" s="1"/>
  <c r="M23" i="55" a="1"/>
  <c r="M23" i="55" s="1"/>
  <c r="O23" i="55" s="1"/>
  <c r="M20" i="55" a="1"/>
  <c r="M20" i="55" s="1"/>
  <c r="O20" i="55" s="1"/>
  <c r="M104" i="55" a="1"/>
  <c r="M104" i="55" s="1"/>
  <c r="O104" i="55" s="1"/>
  <c r="M109" i="55" a="1"/>
  <c r="M109" i="55" s="1"/>
  <c r="O109" i="55" s="1"/>
  <c r="M77" i="55" a="1"/>
  <c r="M77" i="55" s="1"/>
  <c r="O77" i="55" s="1"/>
  <c r="M89" i="55" a="1"/>
  <c r="M89" i="55" s="1"/>
  <c r="O89" i="55" s="1"/>
  <c r="M14" i="55" a="1"/>
  <c r="M14" i="55" s="1"/>
  <c r="O14" i="55" s="1"/>
  <c r="M37" i="55" a="1"/>
  <c r="M37" i="55" s="1"/>
  <c r="O37" i="55" s="1"/>
  <c r="M8" i="55" a="1"/>
  <c r="M8" i="55" s="1"/>
  <c r="O8" i="55" s="1"/>
  <c r="M100" i="55" a="1"/>
  <c r="M100" i="55" s="1"/>
  <c r="M74" i="55" a="1"/>
  <c r="M74" i="55" s="1"/>
  <c r="O74" i="55" s="1"/>
  <c r="M44" i="55" a="1"/>
  <c r="M44" i="55" s="1"/>
  <c r="O44" i="55" s="1"/>
  <c r="M57" i="55" a="1"/>
  <c r="M57" i="55" s="1"/>
  <c r="O57" i="55" s="1"/>
  <c r="M82" i="55" a="1"/>
  <c r="M82" i="55" s="1"/>
  <c r="O82" i="55" s="1"/>
  <c r="M116" i="55" a="1"/>
  <c r="M116" i="55" s="1"/>
  <c r="O116" i="55" s="1"/>
  <c r="M36" i="55" a="1"/>
  <c r="M36" i="55" s="1"/>
  <c r="O36" i="55" s="1"/>
  <c r="M107" i="55" a="1"/>
  <c r="M107" i="55" s="1"/>
  <c r="O107" i="55" s="1"/>
  <c r="M46" i="55" a="1"/>
  <c r="M46" i="55" s="1"/>
  <c r="O46" i="55" s="1"/>
  <c r="M103" i="55" a="1"/>
  <c r="M103" i="55" s="1"/>
  <c r="O103" i="55" s="1"/>
  <c r="M91" i="55" a="1"/>
  <c r="M91" i="55" s="1"/>
  <c r="O91" i="55" s="1"/>
  <c r="M85" i="55" a="1"/>
  <c r="M85" i="55" s="1"/>
  <c r="O85" i="55" s="1"/>
  <c r="M67" i="55" a="1"/>
  <c r="M67" i="55" s="1"/>
  <c r="O67" i="55" s="1"/>
  <c r="M70" i="55" a="1"/>
  <c r="M70" i="55" s="1"/>
  <c r="O70" i="55" s="1"/>
  <c r="M93" i="55" a="1"/>
  <c r="M93" i="55" s="1"/>
  <c r="O93" i="55" s="1"/>
  <c r="M35" i="55" a="1"/>
  <c r="M35" i="55" s="1"/>
  <c r="O35" i="55" s="1"/>
  <c r="M108" i="55" a="1"/>
  <c r="M108" i="55" s="1"/>
  <c r="O108" i="55" s="1"/>
  <c r="M63" i="55" a="1"/>
  <c r="M63" i="55" s="1"/>
  <c r="O63" i="55" s="1"/>
  <c r="M39" i="55" a="1"/>
  <c r="M39" i="55" s="1"/>
  <c r="O39" i="55" s="1"/>
  <c r="M86" i="55" a="1"/>
  <c r="M86" i="55" s="1"/>
  <c r="O86" i="55" s="1"/>
  <c r="M79" i="55" a="1"/>
  <c r="M79" i="55" s="1"/>
  <c r="O79" i="55" s="1"/>
  <c r="M30" i="55" a="1"/>
  <c r="M30" i="55" s="1"/>
  <c r="O30" i="55" s="1"/>
  <c r="M68" i="55" a="1"/>
  <c r="M68" i="55" s="1"/>
  <c r="O68" i="55" s="1"/>
  <c r="M58" i="55" a="1"/>
  <c r="M58" i="55" s="1"/>
  <c r="O58" i="55" s="1"/>
  <c r="M19" i="55" a="1"/>
  <c r="M19" i="55" s="1"/>
  <c r="O19" i="55" s="1"/>
  <c r="M72" i="55" a="1"/>
  <c r="M72" i="55" s="1"/>
  <c r="O72" i="55" s="1"/>
  <c r="M47" i="55" a="1"/>
  <c r="M47" i="55" s="1"/>
  <c r="O47" i="55" s="1"/>
  <c r="M51" i="55" a="1"/>
  <c r="M51" i="55" s="1"/>
  <c r="O51" i="55" s="1"/>
  <c r="M43" i="55" a="1"/>
  <c r="M43" i="55" s="1"/>
  <c r="O43" i="55" s="1"/>
  <c r="M49" i="55" a="1"/>
  <c r="M49" i="55" s="1"/>
  <c r="O49" i="55" s="1"/>
  <c r="M17" i="55" a="1"/>
  <c r="M17" i="55" s="1"/>
  <c r="O17" i="55" s="1"/>
  <c r="M98" i="55" a="1"/>
  <c r="M98" i="55" s="1"/>
  <c r="O98" i="55" s="1"/>
  <c r="M50" i="55" a="1"/>
  <c r="M50" i="55" s="1"/>
  <c r="O50" i="55" s="1"/>
  <c r="M31" i="55" a="1"/>
  <c r="M31" i="55" s="1"/>
  <c r="M78" i="55" a="1"/>
  <c r="M78" i="55" s="1"/>
  <c r="O78" i="55" s="1"/>
  <c r="M119" i="55" a="1"/>
  <c r="M119" i="55" s="1"/>
  <c r="O119" i="55" s="1"/>
  <c r="M106" i="55" a="1"/>
  <c r="M106" i="55" s="1"/>
  <c r="O106" i="55" s="1"/>
  <c r="M113" i="55" a="1"/>
  <c r="M113" i="55" s="1"/>
  <c r="O113" i="55" s="1"/>
  <c r="M27" i="55" a="1"/>
  <c r="M27" i="55" s="1"/>
  <c r="O27" i="55" s="1"/>
  <c r="M53" i="55" a="1"/>
  <c r="M53" i="55" s="1"/>
  <c r="O53" i="55" s="1"/>
  <c r="M45" i="55" a="1"/>
  <c r="M45" i="55" s="1"/>
  <c r="O45" i="55" s="1"/>
  <c r="M9" i="55" a="1"/>
  <c r="M9" i="55" s="1"/>
  <c r="O9" i="55" s="1"/>
  <c r="M2" i="55"/>
  <c r="M123" i="55" a="1"/>
  <c r="M123" i="55" s="1"/>
  <c r="O123" i="55" s="1"/>
  <c r="M121" i="55" a="1"/>
  <c r="M121" i="55" s="1"/>
  <c r="O121" i="55" s="1"/>
  <c r="M71" i="55" a="1"/>
  <c r="M71" i="55" s="1"/>
  <c r="O71" i="55" s="1"/>
  <c r="M117" i="55" a="1"/>
  <c r="M117" i="55" s="1"/>
  <c r="O117" i="55" s="1"/>
  <c r="M22" i="55" a="1"/>
  <c r="M22" i="55" s="1"/>
  <c r="O22" i="55" s="1"/>
  <c r="M122" i="55" a="1"/>
  <c r="M122" i="55" s="1"/>
  <c r="O122" i="55" s="1"/>
  <c r="M110" i="55" a="1"/>
  <c r="M110" i="55" s="1"/>
  <c r="O110" i="55" s="1"/>
  <c r="M96" i="55" a="1"/>
  <c r="M96" i="55" s="1"/>
  <c r="O96" i="55" s="1"/>
  <c r="M80" i="55" a="1"/>
  <c r="M80" i="55" s="1"/>
  <c r="O80" i="55" s="1"/>
  <c r="M92" i="55" a="1"/>
  <c r="M92" i="55" s="1"/>
  <c r="O92" i="55" s="1"/>
  <c r="M32" i="55" a="1"/>
  <c r="M32" i="55" s="1"/>
  <c r="O32" i="55" s="1"/>
  <c r="M26" i="55" a="1"/>
  <c r="M26" i="55" s="1"/>
  <c r="O26" i="55" s="1"/>
  <c r="M125" i="55" a="1"/>
  <c r="M125" i="55" s="1"/>
  <c r="O125" i="55" s="1"/>
  <c r="M87" i="55" a="1"/>
  <c r="M87" i="55" s="1"/>
  <c r="O87" i="55" s="1"/>
  <c r="M15" i="55" a="1"/>
  <c r="M15" i="55" s="1"/>
  <c r="O15" i="55" s="1"/>
  <c r="M120" i="55" a="1"/>
  <c r="M120" i="55" s="1"/>
  <c r="O120" i="55" s="1"/>
  <c r="M105" i="55" a="1"/>
  <c r="M105" i="55" s="1"/>
  <c r="O105" i="55" s="1"/>
  <c r="M94" i="55" a="1"/>
  <c r="M94" i="55" s="1"/>
  <c r="O94" i="55" s="1"/>
  <c r="M34" i="55" a="1"/>
  <c r="M34" i="55" s="1"/>
  <c r="O34" i="55" s="1"/>
  <c r="M88" i="55" a="1"/>
  <c r="M88" i="55" s="1"/>
  <c r="O88" i="55" s="1"/>
  <c r="M38" i="55" a="1"/>
  <c r="M38" i="55" s="1"/>
  <c r="O38" i="55" s="1"/>
  <c r="M62" i="55" a="1"/>
  <c r="M62" i="55" s="1"/>
  <c r="O62" i="55" s="1"/>
  <c r="M42" i="55" a="1"/>
  <c r="M42" i="55" s="1"/>
  <c r="O42" i="55" s="1"/>
  <c r="O31" i="55"/>
  <c r="K60" i="55" a="1"/>
  <c r="K60" i="55" s="1"/>
  <c r="K20" i="55" a="1"/>
  <c r="K20" i="55" s="1"/>
  <c r="S113" i="55"/>
  <c r="R113" i="55"/>
  <c r="K30" i="55" a="1"/>
  <c r="K30" i="55" s="1"/>
  <c r="K116" i="55" a="1"/>
  <c r="K116" i="55" s="1"/>
  <c r="O2" i="55"/>
  <c r="R120" i="55"/>
  <c r="T120" i="55" s="1"/>
  <c r="O100" i="55"/>
  <c r="V47" i="59"/>
  <c r="F47" i="59"/>
  <c r="T82" i="55"/>
  <c r="S16" i="55"/>
  <c r="R16" i="55"/>
  <c r="T59" i="59"/>
  <c r="T52" i="59"/>
  <c r="R107" i="55"/>
  <c r="T107" i="55" s="1"/>
  <c r="S34" i="55"/>
  <c r="R34" i="55"/>
  <c r="L60" i="59"/>
  <c r="R17" i="55"/>
  <c r="S17" i="55"/>
  <c r="K80" i="55" a="1"/>
  <c r="K80" i="55" s="1"/>
  <c r="R76" i="55"/>
  <c r="T76" i="55" s="1"/>
  <c r="S105" i="55"/>
  <c r="R105" i="55"/>
  <c r="R29" i="55"/>
  <c r="S29" i="55"/>
  <c r="K114" i="55" a="1"/>
  <c r="K114" i="55" s="1"/>
  <c r="S87" i="55"/>
  <c r="R87" i="55"/>
  <c r="S108" i="55"/>
  <c r="R108" i="55"/>
  <c r="T46" i="59"/>
  <c r="K24" i="55" a="1"/>
  <c r="K24" i="55" s="1"/>
  <c r="S121" i="55"/>
  <c r="R121" i="55"/>
  <c r="K27" i="55" a="1"/>
  <c r="K27" i="55" s="1"/>
  <c r="S56" i="55"/>
  <c r="R56" i="55"/>
  <c r="S30" i="55"/>
  <c r="R30" i="55"/>
  <c r="U9" i="59"/>
  <c r="T9" i="59"/>
  <c r="T68" i="55"/>
  <c r="S60" i="55"/>
  <c r="R60" i="55"/>
  <c r="S37" i="55"/>
  <c r="R37" i="55"/>
  <c r="T98" i="55"/>
  <c r="R43" i="55"/>
  <c r="T118" i="55"/>
  <c r="S18" i="55"/>
  <c r="R18" i="55"/>
  <c r="S72" i="55"/>
  <c r="R72" i="55"/>
  <c r="T31" i="59"/>
  <c r="U31" i="59"/>
  <c r="K75" i="55" a="1"/>
  <c r="K75" i="55" s="1"/>
  <c r="T44" i="55"/>
  <c r="T27" i="55"/>
  <c r="S25" i="55"/>
  <c r="R25" i="55"/>
  <c r="S88" i="55"/>
  <c r="R88" i="55"/>
  <c r="K56" i="55" a="1"/>
  <c r="K56" i="55" s="1"/>
  <c r="S52" i="55"/>
  <c r="R52" i="55"/>
  <c r="K90" i="55" a="1"/>
  <c r="K90" i="55" s="1"/>
  <c r="U49" i="59"/>
  <c r="T49" i="59"/>
  <c r="R49" i="55"/>
  <c r="S49" i="55"/>
  <c r="K72" i="55" a="1"/>
  <c r="K72" i="55" s="1"/>
  <c r="M40" i="59"/>
  <c r="S26" i="55"/>
  <c r="R26" i="55"/>
  <c r="U16" i="59"/>
  <c r="T16" i="59"/>
  <c r="K84" i="55" a="1"/>
  <c r="K84" i="55" s="1"/>
  <c r="V60" i="59"/>
  <c r="R65" i="55"/>
  <c r="S65" i="55"/>
  <c r="S64" i="55"/>
  <c r="R64" i="55"/>
  <c r="T64" i="55" s="1"/>
  <c r="U6" i="59"/>
  <c r="T6" i="59"/>
  <c r="K81" i="55" a="1"/>
  <c r="K81" i="55" s="1"/>
  <c r="K34" i="55" a="1"/>
  <c r="K34" i="55" s="1"/>
  <c r="K18" i="55" a="1"/>
  <c r="K18" i="55" s="1"/>
  <c r="K7" i="55" a="1"/>
  <c r="K7" i="55" s="1"/>
  <c r="K86" i="55" a="1"/>
  <c r="K86" i="55" s="1"/>
  <c r="K110" i="55" a="1"/>
  <c r="K110" i="55" s="1"/>
  <c r="K39" i="55" a="1"/>
  <c r="K39" i="55" s="1"/>
  <c r="K99" i="55" a="1"/>
  <c r="K99" i="55" s="1"/>
  <c r="K49" i="55" a="1"/>
  <c r="K49" i="55" s="1"/>
  <c r="K37" i="55" a="1"/>
  <c r="K37" i="55" s="1"/>
  <c r="K19" i="55" a="1"/>
  <c r="K19" i="55" s="1"/>
  <c r="K45" i="55" a="1"/>
  <c r="K45" i="55" s="1"/>
  <c r="K51" i="55" a="1"/>
  <c r="K51" i="55" s="1"/>
  <c r="K29" i="55" a="1"/>
  <c r="K29" i="55" s="1"/>
  <c r="K85" i="55" a="1"/>
  <c r="K85" i="55" s="1"/>
  <c r="K69" i="55" a="1"/>
  <c r="K69" i="55" s="1"/>
  <c r="K117" i="55" a="1"/>
  <c r="K117" i="55" s="1"/>
  <c r="K61" i="55" a="1"/>
  <c r="K61" i="55" s="1"/>
  <c r="K2" i="55"/>
  <c r="K47" i="55" a="1"/>
  <c r="K47" i="55" s="1"/>
  <c r="K125" i="55" a="1"/>
  <c r="K125" i="55" s="1"/>
  <c r="K67" i="55" a="1"/>
  <c r="K67" i="55" s="1"/>
  <c r="K12" i="55" a="1"/>
  <c r="K12" i="55" s="1"/>
  <c r="K57" i="55" a="1"/>
  <c r="K57" i="55" s="1"/>
  <c r="K97" i="55" a="1"/>
  <c r="K97" i="55" s="1"/>
  <c r="K101" i="55" a="1"/>
  <c r="K101" i="55" s="1"/>
  <c r="K35" i="55" a="1"/>
  <c r="K35" i="55" s="1"/>
  <c r="K78" i="55" a="1"/>
  <c r="K78" i="55" s="1"/>
  <c r="K118" i="55" a="1"/>
  <c r="K118" i="55" s="1"/>
  <c r="K58" i="55" a="1"/>
  <c r="K58" i="55" s="1"/>
  <c r="K89" i="55" a="1"/>
  <c r="K89" i="55" s="1"/>
  <c r="K66" i="55" a="1"/>
  <c r="K66" i="55" s="1"/>
  <c r="K124" i="55" a="1"/>
  <c r="K124" i="55" s="1"/>
  <c r="K73" i="55" a="1"/>
  <c r="K73" i="55" s="1"/>
  <c r="K133" i="55"/>
  <c r="K122" i="55" a="1"/>
  <c r="K122" i="55" s="1"/>
  <c r="K41" i="55" a="1"/>
  <c r="K41" i="55" s="1"/>
  <c r="K31" i="55" a="1"/>
  <c r="K31" i="55" s="1"/>
  <c r="K77" i="55" a="1"/>
  <c r="K77" i="55" s="1"/>
  <c r="K93" i="55" a="1"/>
  <c r="K93" i="55" s="1"/>
  <c r="K83" i="55" a="1"/>
  <c r="K83" i="55" s="1"/>
  <c r="K105" i="55" a="1"/>
  <c r="K105" i="55" s="1"/>
  <c r="K71" i="55" a="1"/>
  <c r="K71" i="55" s="1"/>
  <c r="K64" i="55" a="1"/>
  <c r="K64" i="55" s="1"/>
  <c r="K26" i="55" a="1"/>
  <c r="K26" i="55" s="1"/>
  <c r="K108" i="55" a="1"/>
  <c r="K108" i="55" s="1"/>
  <c r="K92" i="55" a="1"/>
  <c r="K92" i="55" s="1"/>
  <c r="K100" i="55" a="1"/>
  <c r="K100" i="55" s="1"/>
  <c r="K42" i="55" a="1"/>
  <c r="K42" i="55" s="1"/>
  <c r="K22" i="55" a="1"/>
  <c r="K22" i="55" s="1"/>
  <c r="K115" i="55" a="1"/>
  <c r="K115" i="55" s="1"/>
  <c r="K16" i="55" a="1"/>
  <c r="K16" i="55" s="1"/>
  <c r="K17" i="55" a="1"/>
  <c r="K17" i="55" s="1"/>
  <c r="K65" i="55" a="1"/>
  <c r="K65" i="55" s="1"/>
  <c r="K68" i="55" a="1"/>
  <c r="K68" i="55" s="1"/>
  <c r="K38" i="55" a="1"/>
  <c r="K38" i="55" s="1"/>
  <c r="K102" i="55" a="1"/>
  <c r="K102" i="55" s="1"/>
  <c r="K53" i="55" a="1"/>
  <c r="K53" i="55" s="1"/>
  <c r="K11" i="55" a="1"/>
  <c r="K11" i="55" s="1"/>
  <c r="K121" i="55" a="1"/>
  <c r="K121" i="55" s="1"/>
  <c r="K23" i="55" a="1"/>
  <c r="K23" i="55" s="1"/>
  <c r="K8" i="55" a="1"/>
  <c r="K8" i="55" s="1"/>
  <c r="K21" i="55" a="1"/>
  <c r="K21" i="55" s="1"/>
  <c r="K109" i="55" a="1"/>
  <c r="K109" i="55" s="1"/>
  <c r="K126" i="55" a="1"/>
  <c r="K126" i="55" s="1"/>
  <c r="K54" i="55" a="1"/>
  <c r="K54" i="55" s="1"/>
  <c r="K70" i="55" a="1"/>
  <c r="K70" i="55" s="1"/>
  <c r="K50" i="55" a="1"/>
  <c r="K50" i="55" s="1"/>
  <c r="K25" i="55" a="1"/>
  <c r="K25" i="55" s="1"/>
  <c r="K103" i="55" a="1"/>
  <c r="K103" i="55" s="1"/>
  <c r="K48" i="55" a="1"/>
  <c r="K48" i="55" s="1"/>
  <c r="K10" i="55" a="1"/>
  <c r="K10" i="55" s="1"/>
  <c r="K87" i="55" a="1"/>
  <c r="K87" i="55" s="1"/>
  <c r="K32" i="55" a="1"/>
  <c r="K32" i="55" s="1"/>
  <c r="K88" i="55" a="1"/>
  <c r="K88" i="55" s="1"/>
  <c r="S124" i="55"/>
  <c r="R124" i="55"/>
  <c r="U24" i="59"/>
  <c r="T24" i="59"/>
  <c r="S63" i="55"/>
  <c r="R63" i="55"/>
  <c r="M60" i="59"/>
  <c r="K15" i="55" a="1"/>
  <c r="K15" i="55" s="1"/>
  <c r="S77" i="55"/>
  <c r="R77" i="55"/>
  <c r="K107" i="55" a="1"/>
  <c r="K107" i="55" s="1"/>
  <c r="R35" i="55"/>
  <c r="S35" i="55"/>
  <c r="K112" i="55" a="1"/>
  <c r="K112" i="55" s="1"/>
  <c r="S69" i="55"/>
  <c r="R69" i="55"/>
  <c r="R62" i="55"/>
  <c r="S62" i="55"/>
  <c r="S84" i="55"/>
  <c r="R84" i="55"/>
  <c r="S66" i="55"/>
  <c r="R66" i="55"/>
  <c r="S39" i="55"/>
  <c r="R39" i="55"/>
  <c r="S67" i="55"/>
  <c r="R67" i="55"/>
  <c r="T55" i="55"/>
  <c r="S24" i="55"/>
  <c r="R24" i="55"/>
  <c r="T55" i="59"/>
  <c r="U55" i="59"/>
  <c r="U26" i="59"/>
  <c r="T26" i="59"/>
  <c r="S97" i="55"/>
  <c r="R97" i="55"/>
  <c r="T97" i="55" s="1"/>
  <c r="S73" i="55"/>
  <c r="R73" i="55"/>
  <c r="S58" i="55"/>
  <c r="R58" i="55"/>
  <c r="T8" i="59"/>
  <c r="U8" i="59"/>
  <c r="T51" i="55"/>
  <c r="S80" i="55"/>
  <c r="R80" i="55"/>
  <c r="P2" i="53"/>
  <c r="L84" i="55" a="1"/>
  <c r="L84" i="55" s="1"/>
  <c r="U54" i="59"/>
  <c r="T54" i="59"/>
  <c r="S23" i="55"/>
  <c r="R23" i="55"/>
  <c r="S46" i="55"/>
  <c r="R46" i="55"/>
  <c r="S42" i="55"/>
  <c r="R42" i="55"/>
  <c r="U47" i="59"/>
  <c r="T47" i="59"/>
  <c r="U14" i="59"/>
  <c r="T14" i="59"/>
  <c r="U13" i="59"/>
  <c r="T13" i="59"/>
  <c r="S54" i="55"/>
  <c r="R54" i="55"/>
  <c r="G134" i="55"/>
  <c r="G133" i="55"/>
  <c r="G2" i="55"/>
  <c r="T35" i="59"/>
  <c r="U35" i="59"/>
  <c r="T43" i="55"/>
  <c r="T93" i="55"/>
  <c r="S48" i="55"/>
  <c r="R48" i="55"/>
  <c r="S22" i="55"/>
  <c r="R22" i="55"/>
  <c r="T36" i="59"/>
  <c r="U36" i="59"/>
  <c r="U7" i="59"/>
  <c r="T7" i="59"/>
  <c r="S125" i="55"/>
  <c r="R125" i="55"/>
  <c r="S110" i="55"/>
  <c r="R110" i="55"/>
  <c r="S90" i="55"/>
  <c r="R90" i="55"/>
  <c r="S114" i="55"/>
  <c r="R114" i="55"/>
  <c r="H2" i="55"/>
  <c r="H133" i="55"/>
  <c r="R70" i="55"/>
  <c r="S70" i="55"/>
  <c r="S50" i="55"/>
  <c r="R50" i="55"/>
  <c r="S31" i="55"/>
  <c r="R31" i="55"/>
  <c r="U5" i="59"/>
  <c r="T5" i="59"/>
  <c r="O20" i="59"/>
  <c r="AE313" i="53"/>
  <c r="AE2" i="53"/>
  <c r="P2" i="55"/>
  <c r="P133" i="55"/>
  <c r="U30" i="59"/>
  <c r="T30" i="59"/>
  <c r="O40" i="59"/>
  <c r="S47" i="55"/>
  <c r="R47" i="55"/>
  <c r="S123" i="55"/>
  <c r="R123" i="55"/>
  <c r="P313" i="53"/>
  <c r="L77" i="55" s="1" a="1"/>
  <c r="L77" i="55" s="1"/>
  <c r="S100" i="55"/>
  <c r="R100" i="55"/>
  <c r="F6" i="26"/>
  <c r="G7" i="26"/>
  <c r="U45" i="59"/>
  <c r="T45" i="59"/>
  <c r="O60" i="59"/>
  <c r="R40" i="55"/>
  <c r="S40" i="55"/>
  <c r="U19" i="59"/>
  <c r="T19" i="59"/>
  <c r="S89" i="55"/>
  <c r="R89" i="55"/>
  <c r="G3" i="55"/>
  <c r="S81" i="55"/>
  <c r="R81" i="55"/>
  <c r="T81" i="55" s="1"/>
  <c r="S112" i="55"/>
  <c r="R112" i="55"/>
  <c r="S122" i="55"/>
  <c r="R122" i="55"/>
  <c r="R59" i="55"/>
  <c r="S59" i="55"/>
  <c r="U48" i="59"/>
  <c r="T48" i="59"/>
  <c r="S45" i="55"/>
  <c r="R45" i="55"/>
  <c r="R92" i="55"/>
  <c r="S92" i="55"/>
  <c r="U33" i="59"/>
  <c r="T33" i="59"/>
  <c r="T75" i="55" l="1"/>
  <c r="L51" i="55" a="1"/>
  <c r="L51" i="55" s="1"/>
  <c r="T16" i="55"/>
  <c r="T113" i="55"/>
  <c r="L57" i="55" a="1"/>
  <c r="L57" i="55" s="1"/>
  <c r="T34" i="55"/>
  <c r="L124" i="55" a="1"/>
  <c r="L124" i="55" s="1"/>
  <c r="T25" i="55"/>
  <c r="T60" i="55"/>
  <c r="T29" i="55"/>
  <c r="T30" i="55"/>
  <c r="T105" i="55"/>
  <c r="T66" i="55"/>
  <c r="T63" i="55"/>
  <c r="T58" i="55"/>
  <c r="T37" i="55"/>
  <c r="T108" i="55"/>
  <c r="T89" i="55"/>
  <c r="T47" i="55"/>
  <c r="T22" i="55"/>
  <c r="T48" i="55"/>
  <c r="T67" i="55"/>
  <c r="T77" i="55"/>
  <c r="L26" i="55" a="1"/>
  <c r="L26" i="55" s="1"/>
  <c r="T65" i="55"/>
  <c r="T24" i="55"/>
  <c r="T87" i="55"/>
  <c r="T46" i="55"/>
  <c r="T39" i="55"/>
  <c r="T56" i="55"/>
  <c r="T59" i="55"/>
  <c r="T121" i="55"/>
  <c r="T17" i="55"/>
  <c r="L112" i="55" a="1"/>
  <c r="L112" i="55" s="1"/>
  <c r="T49" i="55"/>
  <c r="T72" i="55"/>
  <c r="L92" i="55" a="1"/>
  <c r="L92" i="55" s="1"/>
  <c r="L52" i="55" a="1"/>
  <c r="L52" i="55" s="1"/>
  <c r="T73" i="55"/>
  <c r="L127" i="55" a="1"/>
  <c r="L127" i="55" s="1"/>
  <c r="T84" i="55"/>
  <c r="T18" i="55"/>
  <c r="L22" i="55" a="1"/>
  <c r="L22" i="55" s="1"/>
  <c r="T90" i="55"/>
  <c r="L8" i="55" a="1"/>
  <c r="L8" i="55" s="1"/>
  <c r="T124" i="55"/>
  <c r="T52" i="55"/>
  <c r="L107" i="55" a="1"/>
  <c r="L107" i="55" s="1"/>
  <c r="L72" i="55" a="1"/>
  <c r="L72" i="55" s="1"/>
  <c r="T110" i="55"/>
  <c r="T69" i="55"/>
  <c r="L67" i="55" a="1"/>
  <c r="L67" i="55" s="1"/>
  <c r="T88" i="55"/>
  <c r="L50" i="55" a="1"/>
  <c r="L50" i="55" s="1"/>
  <c r="T31" i="55"/>
  <c r="L44" i="55" a="1"/>
  <c r="L44" i="55" s="1"/>
  <c r="T35" i="55"/>
  <c r="T26" i="55"/>
  <c r="L103" i="55" a="1"/>
  <c r="L103" i="55" s="1"/>
  <c r="L98" i="55" a="1"/>
  <c r="L98" i="55" s="1"/>
  <c r="T80" i="55"/>
  <c r="L30" i="55" a="1"/>
  <c r="L30" i="55" s="1"/>
  <c r="T125" i="55"/>
  <c r="T40" i="55"/>
  <c r="T112" i="55"/>
  <c r="T100" i="55"/>
  <c r="T54" i="55"/>
  <c r="L42" i="55" a="1"/>
  <c r="L42" i="55" s="1"/>
  <c r="L37" i="55" a="1"/>
  <c r="L37" i="55" s="1"/>
  <c r="L73" i="55" a="1"/>
  <c r="L73" i="55" s="1"/>
  <c r="T123" i="55"/>
  <c r="T50" i="55"/>
  <c r="L56" i="55" a="1"/>
  <c r="L56" i="55" s="1"/>
  <c r="L126" i="55" a="1"/>
  <c r="L126" i="55" s="1"/>
  <c r="L49" i="55" a="1"/>
  <c r="L49" i="55" s="1"/>
  <c r="L76" i="55" a="1"/>
  <c r="L76" i="55" s="1"/>
  <c r="T62" i="55"/>
  <c r="L31" i="55" a="1"/>
  <c r="L31" i="55" s="1"/>
  <c r="L105" i="55" a="1"/>
  <c r="L105" i="55" s="1"/>
  <c r="L81" i="55" a="1"/>
  <c r="L81" i="55" s="1"/>
  <c r="L17" i="55" a="1"/>
  <c r="L17" i="55" s="1"/>
  <c r="L34" i="55" a="1"/>
  <c r="L34" i="55" s="1"/>
  <c r="L104" i="55" a="1"/>
  <c r="L104" i="55" s="1"/>
  <c r="L65" i="55" a="1"/>
  <c r="L65" i="55" s="1"/>
  <c r="L89" i="55" a="1"/>
  <c r="L89" i="55" s="1"/>
  <c r="L87" i="55" a="1"/>
  <c r="L87" i="55" s="1"/>
  <c r="L64" i="55" a="1"/>
  <c r="L64" i="55" s="1"/>
  <c r="L20" i="55" a="1"/>
  <c r="L20" i="55" s="1"/>
  <c r="L82" i="55" a="1"/>
  <c r="L82" i="55" s="1"/>
  <c r="L40" i="55" a="1"/>
  <c r="L40" i="55" s="1"/>
  <c r="L60" i="55" a="1"/>
  <c r="L60" i="55" s="1"/>
  <c r="L47" i="55" a="1"/>
  <c r="L47" i="55" s="1"/>
  <c r="L99" i="55" a="1"/>
  <c r="L99" i="55" s="1"/>
  <c r="L24" i="55" a="1"/>
  <c r="L24" i="55" s="1"/>
  <c r="L27" i="55" a="1"/>
  <c r="L27" i="55" s="1"/>
  <c r="L16" i="55" a="1"/>
  <c r="L16" i="55" s="1"/>
  <c r="L58" i="55" a="1"/>
  <c r="L58" i="55" s="1"/>
  <c r="L88" i="55" a="1"/>
  <c r="L88" i="55" s="1"/>
  <c r="L46" i="55" a="1"/>
  <c r="L46" i="55" s="1"/>
  <c r="F20" i="59" a="1"/>
  <c r="F20" i="59" s="1"/>
  <c r="L11" i="55" a="1"/>
  <c r="L11" i="55" s="1"/>
  <c r="L109" i="55" a="1"/>
  <c r="L109" i="55" s="1"/>
  <c r="L85" i="55" a="1"/>
  <c r="L85" i="55" s="1"/>
  <c r="L21" i="55" a="1"/>
  <c r="L21" i="55" s="1"/>
  <c r="L133" i="55"/>
  <c r="L2" i="55"/>
  <c r="L78" i="55" a="1"/>
  <c r="L78" i="55" s="1"/>
  <c r="L101" i="55" a="1"/>
  <c r="L101" i="55" s="1"/>
  <c r="L115" i="55" a="1"/>
  <c r="L115" i="55" s="1"/>
  <c r="L83" i="55" a="1"/>
  <c r="L83" i="55" s="1"/>
  <c r="L97" i="55" a="1"/>
  <c r="L97" i="55" s="1"/>
  <c r="L93" i="55" a="1"/>
  <c r="L93" i="55" s="1"/>
  <c r="L32" i="55" a="1"/>
  <c r="L32" i="55" s="1"/>
  <c r="T70" i="55"/>
  <c r="L54" i="55" a="1"/>
  <c r="L54" i="55" s="1"/>
  <c r="L80" i="55" a="1"/>
  <c r="L80" i="55" s="1"/>
  <c r="L91" i="55" a="1"/>
  <c r="L91" i="55" s="1"/>
  <c r="L121" i="55" a="1"/>
  <c r="L121" i="55" s="1"/>
  <c r="L86" i="55" a="1"/>
  <c r="L86" i="55" s="1"/>
  <c r="L68" i="55" a="1"/>
  <c r="L68" i="55" s="1"/>
  <c r="L28" i="55" a="1"/>
  <c r="L28" i="55" s="1"/>
  <c r="L111" i="55" a="1"/>
  <c r="L111" i="55" s="1"/>
  <c r="L110" i="55" a="1"/>
  <c r="L110" i="55" s="1"/>
  <c r="L69" i="55" a="1"/>
  <c r="L69" i="55" s="1"/>
  <c r="L38" i="55" a="1"/>
  <c r="L38" i="55" s="1"/>
  <c r="L70" i="55" a="1"/>
  <c r="L70" i="55" s="1"/>
  <c r="L116" i="55" a="1"/>
  <c r="L116" i="55" s="1"/>
  <c r="L61" i="55" a="1"/>
  <c r="L61" i="55" s="1"/>
  <c r="T92" i="55"/>
  <c r="T40" i="59"/>
  <c r="U40" i="59"/>
  <c r="L113" i="55" a="1"/>
  <c r="L113" i="55" s="1"/>
  <c r="T45" i="55"/>
  <c r="T42" i="55"/>
  <c r="L125" i="55" a="1"/>
  <c r="L125" i="55" s="1"/>
  <c r="L55" i="55" a="1"/>
  <c r="L55" i="55" s="1"/>
  <c r="L19" i="55" a="1"/>
  <c r="L19" i="55" s="1"/>
  <c r="L7" i="55" a="1"/>
  <c r="L7" i="55" s="1"/>
  <c r="L18" i="55" a="1"/>
  <c r="L18" i="55" s="1"/>
  <c r="L90" i="55" a="1"/>
  <c r="L90" i="55" s="1"/>
  <c r="T114" i="55"/>
  <c r="L123" i="55" a="1"/>
  <c r="L123" i="55" s="1"/>
  <c r="L12" i="55" a="1"/>
  <c r="L12" i="55" s="1"/>
  <c r="L120" i="55" a="1"/>
  <c r="L120" i="55" s="1"/>
  <c r="L71" i="55" a="1"/>
  <c r="L71" i="55" s="1"/>
  <c r="L48" i="55" a="1"/>
  <c r="L48" i="55" s="1"/>
  <c r="F60" i="59" a="1"/>
  <c r="F60" i="59" s="1"/>
  <c r="L108" i="55" a="1"/>
  <c r="L108" i="55" s="1"/>
  <c r="L29" i="55" a="1"/>
  <c r="L29" i="55" s="1"/>
  <c r="L43" i="55" a="1"/>
  <c r="L43" i="55" s="1"/>
  <c r="L74" i="55" a="1"/>
  <c r="L74" i="55" s="1"/>
  <c r="L15" i="55" a="1"/>
  <c r="L15" i="55" s="1"/>
  <c r="L14" i="55" a="1"/>
  <c r="L14" i="55" s="1"/>
  <c r="L63" i="55" a="1"/>
  <c r="L63" i="55" s="1"/>
  <c r="L117" i="55" a="1"/>
  <c r="L117" i="55" s="1"/>
  <c r="L75" i="55" a="1"/>
  <c r="L75" i="55" s="1"/>
  <c r="L35" i="55" a="1"/>
  <c r="L35" i="55" s="1"/>
  <c r="L62" i="55" a="1"/>
  <c r="L62" i="55" s="1"/>
  <c r="L100" i="55" a="1"/>
  <c r="L100" i="55" s="1"/>
  <c r="L45" i="55" a="1"/>
  <c r="L45" i="55" s="1"/>
  <c r="S133" i="55"/>
  <c r="S2" i="55"/>
  <c r="R2" i="55"/>
  <c r="R133" i="55"/>
  <c r="U60" i="59"/>
  <c r="T60" i="59"/>
  <c r="T23" i="55"/>
  <c r="L9" i="55" a="1"/>
  <c r="L9" i="55" s="1"/>
  <c r="L25" i="55" a="1"/>
  <c r="L25" i="55" s="1"/>
  <c r="L102" i="55" a="1"/>
  <c r="L102" i="55" s="1"/>
  <c r="F40" i="59" a="1"/>
  <c r="F40" i="59" s="1"/>
  <c r="L10" i="55" a="1"/>
  <c r="L10" i="55" s="1"/>
  <c r="L106" i="55" a="1"/>
  <c r="L106" i="55" s="1"/>
  <c r="L79" i="55" a="1"/>
  <c r="L79" i="55" s="1"/>
  <c r="L39" i="55" a="1"/>
  <c r="L39" i="55" s="1"/>
  <c r="L53" i="55" a="1"/>
  <c r="L53" i="55" s="1"/>
  <c r="L23" i="55" a="1"/>
  <c r="L23" i="55" s="1"/>
  <c r="L36" i="55" a="1"/>
  <c r="L36" i="55" s="1"/>
  <c r="L122" i="55" a="1"/>
  <c r="L122" i="55" s="1"/>
  <c r="T122" i="55"/>
  <c r="H7" i="26"/>
  <c r="G6" i="26"/>
  <c r="U20" i="59"/>
  <c r="T20" i="59"/>
  <c r="H134" i="55"/>
  <c r="H3" i="55"/>
  <c r="L118" i="55" a="1"/>
  <c r="L118" i="55" s="1"/>
  <c r="L13" i="55" a="1"/>
  <c r="L13" i="55" s="1"/>
  <c r="L41" i="55" a="1"/>
  <c r="L41" i="55" s="1"/>
  <c r="L66" i="55" a="1"/>
  <c r="L66" i="55" s="1"/>
  <c r="L114" i="55" a="1"/>
  <c r="L114" i="55" s="1"/>
  <c r="L59" i="55" a="1"/>
  <c r="L59" i="55" s="1"/>
  <c r="I7" i="26" l="1"/>
  <c r="H6" i="26"/>
  <c r="T133" i="55"/>
  <c r="T2" i="55"/>
  <c r="J7" i="26" l="1"/>
  <c r="I6" i="26"/>
  <c r="J6" i="26" l="1"/>
  <c r="K7" i="26"/>
  <c r="K6" i="26" l="1"/>
  <c r="L7" i="26"/>
  <c r="M7" i="26" l="1"/>
  <c r="L6" i="26"/>
  <c r="N7" i="26" l="1"/>
  <c r="M6" i="26"/>
  <c r="N6" i="26" l="1"/>
  <c r="O7" i="26"/>
  <c r="O6" i="26" l="1"/>
  <c r="P7" i="26"/>
  <c r="Q7" i="26" l="1"/>
  <c r="P6" i="26"/>
  <c r="R7" i="26" l="1"/>
  <c r="Q6" i="26"/>
  <c r="S7" i="26" l="1"/>
  <c r="R6" i="26"/>
  <c r="S6" i="26" l="1"/>
  <c r="T7" i="26"/>
  <c r="T6" i="26" l="1"/>
  <c r="U7" i="26"/>
  <c r="V7" i="26" l="1"/>
  <c r="U6" i="26"/>
  <c r="W7" i="26" l="1"/>
  <c r="V6" i="26"/>
  <c r="W6" i="26" l="1"/>
  <c r="X7" i="26"/>
  <c r="Y7" i="26" l="1"/>
  <c r="X6" i="26"/>
  <c r="Y6" i="26" l="1"/>
  <c r="Z7" i="26"/>
  <c r="Z6" i="26" l="1"/>
  <c r="AA7" i="26"/>
  <c r="AA6" i="26" l="1"/>
  <c r="AB7" i="26"/>
  <c r="AC7" i="26" l="1"/>
  <c r="AB6" i="26"/>
  <c r="AD7" i="26" l="1"/>
  <c r="AC6" i="26"/>
  <c r="AD6" i="26" l="1"/>
  <c r="AE7" i="26"/>
  <c r="AF7" i="26" l="1"/>
  <c r="AE6" i="26"/>
  <c r="AG7" i="26" l="1"/>
  <c r="AF6" i="26"/>
  <c r="AG6" i="26" l="1"/>
  <c r="AH7" i="26"/>
  <c r="AI7" i="26" l="1"/>
  <c r="AH6" i="26"/>
  <c r="AJ7" i="26" l="1"/>
  <c r="AI6" i="26"/>
  <c r="AK7" i="26" l="1"/>
  <c r="AJ6" i="26"/>
  <c r="AK6" i="26" l="1"/>
  <c r="AL7" i="26"/>
  <c r="AL6" i="26" l="1"/>
  <c r="AM7" i="26"/>
  <c r="AM6" i="2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Saeed</author>
  </authors>
  <commentList>
    <comment ref="B1" authorId="0" shapeId="0" xr:uid="{00000000-0006-0000-0000-000001000000}">
      <text>
        <r>
          <rPr>
            <b/>
            <sz val="9"/>
            <color indexed="81"/>
            <rFont val="Tahoma"/>
            <family val="2"/>
          </rPr>
          <t>Saeed:</t>
        </r>
        <r>
          <rPr>
            <sz val="9"/>
            <color indexed="81"/>
            <rFont val="Tahoma"/>
            <family val="2"/>
          </rPr>
          <t xml:space="preserve">
Category could be: 
Log, 
Question, 
Concern, 
Suggestion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2" authorId="0" shapeId="0" xr:uid="{88EA3E31-4716-4EC5-8764-C42134C41D0C}">
      <text>
        <r>
          <rPr>
            <b/>
            <sz val="9"/>
            <color indexed="81"/>
            <rFont val="Tahoma"/>
            <family val="2"/>
          </rPr>
          <t>All unique 'Feature Task ID' per 'Feature Name / Description' MUST be listed in 'Feature Raw Data' tab</t>
        </r>
        <r>
          <rPr>
            <sz val="9"/>
            <color indexed="81"/>
            <rFont val="Tahoma"/>
            <family val="2"/>
          </rPr>
          <t xml:space="preserve">
</t>
        </r>
      </text>
    </comment>
    <comment ref="B2" authorId="0" shapeId="0" xr:uid="{2ADFF943-C8E6-4583-94CE-7A02FCA1698C}">
      <text>
        <r>
          <rPr>
            <b/>
            <sz val="9"/>
            <color indexed="81"/>
            <rFont val="Tahoma"/>
            <family val="2"/>
          </rPr>
          <t>All IP Features, including those not supported by Diags, must be provided and present in this column</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2" authorId="0" shapeId="0" xr:uid="{157A7E00-918C-4480-85B0-B199E71EDDBE}">
      <text>
        <r>
          <rPr>
            <b/>
            <sz val="9"/>
            <color indexed="81"/>
            <rFont val="Tahoma"/>
            <family val="2"/>
          </rPr>
          <t>All unique 'Feature Task ID' per 'Feature Name / Description' MUST be listed in 'Feature Raw Data' tab</t>
        </r>
        <r>
          <rPr>
            <sz val="9"/>
            <color indexed="81"/>
            <rFont val="Tahoma"/>
            <family val="2"/>
          </rPr>
          <t xml:space="preserve">
</t>
        </r>
      </text>
    </comment>
    <comment ref="B2" authorId="0" shapeId="0" xr:uid="{FA7FF6F3-4A36-4EE7-932C-D39EF871E1E4}">
      <text>
        <r>
          <rPr>
            <b/>
            <sz val="9"/>
            <color indexed="81"/>
            <rFont val="Tahoma"/>
            <family val="2"/>
          </rPr>
          <t>All IP Features, including those not supported by Diags, must be provided and present in this column</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V2" authorId="0" shapeId="0" xr:uid="{D0B01B64-0E4B-4AE5-B5C4-A2606392E2AB}">
      <text>
        <r>
          <rPr>
            <b/>
            <sz val="9"/>
            <color indexed="81"/>
            <rFont val="Tahoma"/>
            <family val="2"/>
          </rPr>
          <t xml:space="preserve">IP Owner(s) to write down and enter any comments here that they would like to highlight as the overall status or progress in this Cell V2/V3. This will be used to collect the comments along with other details to populate automatically and will be fetched for the weekly status report as need be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3" authorId="0" shapeId="0" xr:uid="{1A0B955B-C3D0-4AAD-8983-C355B5F9CF13}">
      <text>
        <r>
          <rPr>
            <b/>
            <sz val="9"/>
            <color indexed="81"/>
            <rFont val="Tahoma"/>
            <family val="2"/>
          </rPr>
          <t>• All 'unique' Sub-IP Block names from 'DiagsRawData' tab's 'Sub-IP Block' column D MUST be listed in each of 'Total &amp; New+Delta &amp; Legacy' table for accurate total summary calculation.
• The ‘Sub-IP Block’ column’s information from 'Diags Raw Data' tab's column D gets used in ‘Sub-IP Block Summary’ tab's column A and for each of table’s summary calculation. Please indicate correct Sub-IP Block names in each line item accordingly.
• All calculation formulas in ‘Sub-IP Block Summary’ tab are based on unique Sub-IP Block names listed in ‘Sub-IP Block’ column A in each of ‘Total’ &amp; ‘New+Delta’ &amp; ‘Legacy’ table.</t>
        </r>
      </text>
    </comment>
    <comment ref="A23" authorId="0" shapeId="0" xr:uid="{52973E01-0C53-4DED-A927-13D565CF3227}">
      <text>
        <r>
          <rPr>
            <b/>
            <sz val="9"/>
            <color indexed="81"/>
            <rFont val="Tahoma"/>
            <family val="2"/>
          </rPr>
          <t>• All 'unique' Sub-IP Block names from 'DiagsRawData' tab's 'Sub-IP Block' column D MUST be listed in each of 'Total &amp; New+Delta &amp; Legacy' table for accurate total summary calculation.
• The ‘Sub-IP Block’ column’s information from 'Diags Raw Data' tab's column D gets used in ‘Sub-IP Block Summary’ tab's column A and for each of table’s summary calculation. Please indicate correct Sub-IP Block names in each line item accordingly.
• All calculation formulas in ‘Sub-IP Block Summary’ tab are based on unique Sub-IP Block names listed in ‘Sub-IP Block’ column A in each of ‘Total’ &amp; ‘New+Delta’ &amp; ‘Legacy’ table.</t>
        </r>
      </text>
    </comment>
    <comment ref="A43" authorId="0" shapeId="0" xr:uid="{82FCF150-E172-4D2F-A2F1-27448E4FA826}">
      <text>
        <r>
          <rPr>
            <b/>
            <sz val="9"/>
            <color indexed="81"/>
            <rFont val="Tahoma"/>
            <family val="2"/>
          </rPr>
          <t>• All 'unique' Sub-IP Block names from 'DiagsRawData' tab's 'Sub-IP Block' column D MUST be listed in each of 'Total &amp; New+Delta &amp; Legacy' table for accurate total summary calculation.
• The ‘Sub-IP Block’ column’s information from 'Diags Raw Data' tab's column D gets used in ‘Sub-IP Block Summary’ tab's column A and for each of table’s summary calculation. Please indicate correct Sub-IP Block names in each line item accordingly.
• All calculation formulas in ‘Sub-IP Block Summary’ tab are based on unique Sub-IP Block names listed in ‘Sub-IP Block’ column A in each of ‘Total’ &amp; ‘New+Delta’ &amp; ‘Legacy’ table.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<sst xmlns="http://schemas.openxmlformats.org/spreadsheetml/2006/main" count="8360" uniqueCount="1194">
  <si>
    <t>Date</t>
  </si>
  <si>
    <t>Category</t>
  </si>
  <si>
    <t>Requester</t>
  </si>
  <si>
    <t>Change</t>
  </si>
  <si>
    <t>Reason</t>
  </si>
  <si>
    <t>Comments / Next Steps</t>
  </si>
  <si>
    <t>Log</t>
  </si>
  <si>
    <t>Elmer</t>
  </si>
  <si>
    <t>Changed priority fom High/Medium/Low to P1/P2/P3</t>
  </si>
  <si>
    <t>Aligned with CTA feature lists</t>
  </si>
  <si>
    <t>n/a</t>
  </si>
  <si>
    <t>Saeed</t>
  </si>
  <si>
    <t xml:space="preserve">Removed SLT &amp; BP columns.  </t>
  </si>
  <si>
    <t>Too difficult to keep in sync and consistent.</t>
  </si>
  <si>
    <t>Create separate tracker for Diag Suites</t>
  </si>
  <si>
    <t>Suggestion</t>
  </si>
  <si>
    <t>Add “Summary” tab similar to current trackers that provide % summaries for code and execution development (not tied to features)</t>
  </si>
  <si>
    <t>See Elmer's email for MHUB example</t>
  </si>
  <si>
    <t>In summay tab, provide means to report % completion breakdowns against P1/2/3, HW sub blocks, and new/legacy/delta progress</t>
  </si>
  <si>
    <t>Tuan</t>
  </si>
  <si>
    <t>Provide means to track development work not related to test cases - i.e., libraries, etc.</t>
  </si>
  <si>
    <t>See Tuan's email on 8/20 for example</t>
  </si>
  <si>
    <t>Team</t>
  </si>
  <si>
    <t>Remove Feature Description from "Diags Raw Data" tab</t>
  </si>
  <si>
    <t>Add new tab "Feature Raw Data" to align with Feature list provided by the program.  PM is the only one to edit this tab.</t>
  </si>
  <si>
    <t>Align "Feature ID", "Feature Name" and columns with the those from "Feature Raw Data".</t>
  </si>
  <si>
    <t>Added "Entitled" column; make it drop down with Yes/No input.  Need to be  manually populated during planning.</t>
  </si>
  <si>
    <t>Repurposed "Committed" column; make it a drop down with Yes/No; populated automatically based on input from Diags Raw Data tab.</t>
  </si>
  <si>
    <t>Remove feature priority from Diag Raw Data</t>
  </si>
  <si>
    <t>After the tracker is set up during planning, and once status info is populated anywhere in it, all future changes and updates will need to be done manually, and carefully.  Ideally, Diag Lead and PM agree and coordinate on what these change are, and where they would go.</t>
  </si>
  <si>
    <t>Pass</t>
  </si>
  <si>
    <t>Yes</t>
  </si>
  <si>
    <t>C-Model</t>
  </si>
  <si>
    <t>Legacy</t>
  </si>
  <si>
    <t>Diagnostics</t>
  </si>
  <si>
    <t>TNG</t>
  </si>
  <si>
    <t>Fail</t>
  </si>
  <si>
    <t>No</t>
  </si>
  <si>
    <t>FPGA</t>
  </si>
  <si>
    <t>Delta</t>
  </si>
  <si>
    <t>Driver</t>
  </si>
  <si>
    <t>TServer</t>
  </si>
  <si>
    <t>Not Run</t>
  </si>
  <si>
    <t>Gopher</t>
  </si>
  <si>
    <t>New</t>
  </si>
  <si>
    <t>IPSE</t>
  </si>
  <si>
    <t>CDL</t>
  </si>
  <si>
    <t>N/A</t>
  </si>
  <si>
    <t>N-1</t>
  </si>
  <si>
    <t>Storm</t>
  </si>
  <si>
    <t>Emulator</t>
  </si>
  <si>
    <t>Other</t>
  </si>
  <si>
    <t>SimNow</t>
  </si>
  <si>
    <t>Tab</t>
  </si>
  <si>
    <t>Purpose</t>
  </si>
  <si>
    <t>Who populates</t>
  </si>
  <si>
    <t>When populated</t>
  </si>
  <si>
    <t>Notes</t>
  </si>
  <si>
    <t>Diags Raw Data</t>
  </si>
  <si>
    <t>Contains raw information about the features &amp; tests, as well as status info (code &amp; test development, pre-silicon verification and post-silicon validation)</t>
  </si>
  <si>
    <t>Diag Lead, PM</t>
  </si>
  <si>
    <t>During planning, and on-going</t>
  </si>
  <si>
    <t>PINK highlighted columns/cells to be filled up by Diags IP teams or PMs</t>
  </si>
  <si>
    <t>Sub-IP Block Summary</t>
  </si>
  <si>
    <t>Contains Sub-IP Block summary (Total &amp; New+Delta &amp; Legacy) rolled up based on data in Diags Raw Data</t>
  </si>
  <si>
    <t>Feature Raw Data</t>
  </si>
  <si>
    <t>Contains Feature info as provided by CTA; with Feaure Task IDs representing CTA JIRA tickets</t>
  </si>
  <si>
    <t>PM, Diag Lead</t>
  </si>
  <si>
    <t>Feature Summary</t>
  </si>
  <si>
    <t>Feature-centric information rolled up based on data in Diags Raw Data, as well as per feature Entitled/Committed info</t>
  </si>
  <si>
    <t>Progress</t>
  </si>
  <si>
    <t>Provides a graphical view of Planned vs. Actual progress with Coding, Verification (Pre-Silicon), and Validation (Post-Silicon)</t>
  </si>
  <si>
    <t>PM</t>
  </si>
  <si>
    <t>Usage</t>
  </si>
  <si>
    <t>Explains main purpose for each tab, and key fields. Please carefully read ‘Usage’ tab’s descriptions and instructions of all columns and tabs</t>
  </si>
  <si>
    <t>Columns (Fields)</t>
  </si>
  <si>
    <t>Feature &amp; Test Details</t>
  </si>
  <si>
    <t>Feature Task ID</t>
  </si>
  <si>
    <t>• Feature Task ID as known and used by CTA forums, FET Leads, Domain Leads and/or IPSEs; with Feaure Task IDs representing CTA JIRA tickets #
• It's okay to use a fake or arbitrary Feature Task ID per Feature Name to begin with at least to distinguish one from the other if the CTA Feature Task ID is not available and/or consumed much in early phase of the program (use actual or correct IDs only when it’s provided by the program teams as need be)
• It should be based on what's listed in 'Feature Raw Data' tab</t>
  </si>
  <si>
    <t>Planning Phase</t>
  </si>
  <si>
    <t>• This column should be populated based on mapping of tests (in the Test Case ID column) to the features that the test covers
• If a test applies to multiple features, repeat the Feature Task ID, comma separated, and one per line within the same cell
• Feature Task IDs must match exactly between Diags Raw Data and Feature Summary tabs
• Only features that are entitled &amp; committed should be included here</t>
  </si>
  <si>
    <t>Feature Name / Description</t>
  </si>
  <si>
    <t>Feature Name as known by CTA forums, FET Leads, Domain Leads and/or IPSEs</t>
  </si>
  <si>
    <t>• Associated Feature Name/Description that matches the Feature Task ID within the same row
• If a test applies to multiple features, repeat the Feature Name/Description, comma separated, and one per line within the same cell</t>
  </si>
  <si>
    <t>Owner</t>
  </si>
  <si>
    <t>Diag owner for the given test/feature</t>
  </si>
  <si>
    <t>Diag Lead</t>
  </si>
  <si>
    <t>• This is informational only, and does not play any role in the rollup of status in the initial template. It can be used at discretion of Diag Lead and PM per specific needs of the IP and program</t>
  </si>
  <si>
    <t>Sub-IP Block</t>
  </si>
  <si>
    <t>• Sub-IP Block MUST NOT be blank or empty
• Sub-IP Block within the IP that the feature belongs to (e.g. GFX or DCN IP's Sub-IP Block)
• Sub-IP Block names example (e.g. PSP IP has CCP, DRM, PSP as a type of Sub-IP Block names. GMHUB IP has MMHUB, ATHUB, GFXHUB as a type of Sub-IP Block names)
• Use Test Suite and/or actual IP name for this column if the Sub-IP Block doesn't exist for the given IP (e.g. DF, PCIE, IOAPIC, etc.)
• No blank cells per row allowed in 'DiagsRawData' tab's column D. This column MUST be filled with some type of Sub-IP Block names</t>
  </si>
  <si>
    <t>• This information gets used in 'Sub-IP Block Summary' tab's column A and for each of table's summary calculation. Please indicate correct Sub-IP Block names in each line item accordingly</t>
  </si>
  <si>
    <t>Sub-Block Test Name</t>
  </si>
  <si>
    <t>Diagnostics Sub-Block Test Name only if available or applicable. This column can be empty if no need to be used for certain IPs</t>
  </si>
  <si>
    <t>• This is an informational and optional field, and not used in any formulas of roll-up</t>
  </si>
  <si>
    <t>Test Name / Description</t>
  </si>
  <si>
    <t>Name of the test as known in the Diag world, and used for communication with other teams</t>
  </si>
  <si>
    <t>Priority</t>
  </si>
  <si>
    <t>Program priority for the given feature</t>
  </si>
  <si>
    <t>Automatically generated based on 'Priority' column in 'Feature Summary' tab</t>
  </si>
  <si>
    <t>Test Case ID</t>
  </si>
  <si>
    <t>Unique Test Case ID, as used in Diag suites and/or scripts. "One Test Case ID" per row only</t>
  </si>
  <si>
    <t>• Do not use different designations for same test – i.e., "TestId7.1" and "TestId007.001". Pick one, and stick with it consistently
• Ideally, this can be such that it can be parsed from this table, and used in automation (as possible future enhancement)</t>
  </si>
  <si>
    <t>Parameters</t>
  </si>
  <si>
    <t>Parameters needed to run the given test. Please indicate any parameters that are required to run the test properly</t>
  </si>
  <si>
    <t>• This can be such that it can be parsed from this table, and used in automation</t>
  </si>
  <si>
    <t>Effort</t>
  </si>
  <si>
    <t xml:space="preserve">This is a relative estimate of effort (in person hours) required to develop test plan and code the feature's test cases. By default per each row's test - Effort: 1 = 1 hour of effort </t>
  </si>
  <si>
    <t>• The effort estimate will initially be used only to calculate weighted % complete for test plan and code development. It will not be used for actual planning and forecasting of completion timelines</t>
  </si>
  <si>
    <t>Total Variations</t>
  </si>
  <si>
    <t>Total number of test variations for the given row's particular test case</t>
  </si>
  <si>
    <t>For instance, tcid103.003-010 means there are a total of 8 test variations</t>
  </si>
  <si>
    <t>• Used to specify the category for the test (Legacy vs. Delta vs. New)
• Feature and/or Test Category: New (completely new test), Delta (enhanced or modified test from existing one) or Legacy (no change)
• Category per row MUST NOT be blank or empty, and it MUST be only chosen between 'Legacy', 'Delta' and 'New' from the drop down menu per row
• This ‘Category’ column’s information gets used in ‘Sub-IP Block Summary’ tab for each of 'New+Delta' &amp; 'Legacy' table's summary calculation</t>
  </si>
  <si>
    <r>
      <rPr>
        <b/>
        <u/>
        <sz val="11"/>
        <color rgb="FFFF0000"/>
        <rFont val="Calibri"/>
        <family val="2"/>
        <scheme val="minor"/>
      </rPr>
      <t>New</t>
    </r>
    <r>
      <rPr>
        <sz val="11"/>
        <color rgb="FFFF0000"/>
        <rFont val="Calibri"/>
        <family val="2"/>
        <scheme val="minor"/>
      </rPr>
      <t xml:space="preserve">: Test is completely new for this IP/program
</t>
    </r>
    <r>
      <rPr>
        <b/>
        <u/>
        <sz val="11"/>
        <color rgb="FFFF0000"/>
        <rFont val="Calibri"/>
        <family val="2"/>
        <scheme val="minor"/>
      </rPr>
      <t>Delta</t>
    </r>
    <r>
      <rPr>
        <sz val="11"/>
        <color rgb="FFFF0000"/>
        <rFont val="Calibri"/>
        <family val="2"/>
        <scheme val="minor"/>
      </rPr>
      <t xml:space="preserve">: Test already exists, but needs some modifications to use for this IP/program
</t>
    </r>
    <r>
      <rPr>
        <b/>
        <u/>
        <sz val="11"/>
        <color rgb="FFFF0000"/>
        <rFont val="Calibri"/>
        <family val="2"/>
        <scheme val="minor"/>
      </rPr>
      <t>Legacy</t>
    </r>
    <r>
      <rPr>
        <sz val="11"/>
        <color rgb="FFFF0000"/>
        <rFont val="Calibri"/>
        <family val="2"/>
        <scheme val="minor"/>
      </rPr>
      <t>: Test already exists, and can be used as is; no modification is needed for test plan, nor code</t>
    </r>
  </si>
  <si>
    <t>Test Plan &amp; Code Status</t>
  </si>
  <si>
    <t>% TP Done</t>
  </si>
  <si>
    <t>Percent complete for test plan associated with this given row's test</t>
  </si>
  <si>
    <t>Development Phase</t>
  </si>
  <si>
    <r>
      <rPr>
        <b/>
        <u/>
        <sz val="11"/>
        <color rgb="FFFF0000"/>
        <rFont val="Calibri"/>
        <family val="2"/>
        <scheme val="minor"/>
      </rPr>
      <t>90%</t>
    </r>
    <r>
      <rPr>
        <sz val="11"/>
        <color rgb="FFFF0000"/>
        <rFont val="Calibri"/>
        <family val="2"/>
        <scheme val="minor"/>
      </rPr>
      <t xml:space="preserve">: Test plan completely written
</t>
    </r>
    <r>
      <rPr>
        <b/>
        <u/>
        <sz val="11"/>
        <color rgb="FFFF0000"/>
        <rFont val="Calibri"/>
        <family val="2"/>
        <scheme val="minor"/>
      </rPr>
      <t>95%</t>
    </r>
    <r>
      <rPr>
        <sz val="11"/>
        <color rgb="FFFF0000"/>
        <rFont val="Calibri"/>
        <family val="2"/>
        <scheme val="minor"/>
      </rPr>
      <t xml:space="preserve">: Test plan reviewed within Diag teams
</t>
    </r>
    <r>
      <rPr>
        <b/>
        <u/>
        <sz val="11"/>
        <color rgb="FFFF0000"/>
        <rFont val="Calibri"/>
        <family val="2"/>
        <scheme val="minor"/>
      </rPr>
      <t>100%</t>
    </r>
    <r>
      <rPr>
        <sz val="11"/>
        <color rgb="FFFF0000"/>
        <rFont val="Calibri"/>
        <family val="2"/>
        <scheme val="minor"/>
      </rPr>
      <t>: Test plan reviewed with FET Lead and others, and signed off</t>
    </r>
  </si>
  <si>
    <t># Written</t>
  </si>
  <si>
    <t>Total number of test variations written for that row's given test out of what's indicated in 'Total Variations' column for the same row</t>
  </si>
  <si>
    <t>This is to identify how many test variations are written from the 'Total Variation' planned for the given row's test</t>
  </si>
  <si>
    <t>% Code Done</t>
  </si>
  <si>
    <t>Percent complete for code asociated with this test</t>
  </si>
  <si>
    <t>For each row's test: # Written / Total Variations = % Code Done</t>
  </si>
  <si>
    <t>Pre-Silicon Plan / Status</t>
  </si>
  <si>
    <t>P/S Env.</t>
  </si>
  <si>
    <t>Pre-silicon environment that is planned to be used for this test. If more than one environment used, capture the one that provides the most confidence</t>
  </si>
  <si>
    <t>• This is a drop down with the current options as: C-Model, FGPA, Gopher, N-1, Emulator, SimNow and N/A. N/A implies no pre-silicon is planned</t>
  </si>
  <si>
    <t># of Planned Pre-Si Test Cases</t>
  </si>
  <si>
    <t xml:space="preserve">Total number of tests that have been scoped to run out of 'Total Variations' available during pre-silicon phase for that row's test </t>
  </si>
  <si>
    <t>Pre-Silicon Phase</t>
  </si>
  <si>
    <r>
      <t xml:space="preserve">• Decided to use ‘Total Run/Pass/Waived/Fail/Skip’ status columns in ‘Pre-Silicon Plan / Status’ table in ‘Diags Raw Data’ tab and ‘Pre-Silicon Status’ table in ‘Sub-IP Block Summary’ tab of Diagnostics IP Status Tracker 2.0 
• For this reason, ‘P/S Status’ column is removed as it’s not needed anymore 
• ‘Waived’ &amp; ‘Skip’ columns will be optional to use, </t>
    </r>
    <r>
      <rPr>
        <b/>
        <sz val="11"/>
        <color rgb="FFFF0000"/>
        <rFont val="Calibri"/>
        <family val="2"/>
        <scheme val="minor"/>
      </rPr>
      <t>so by default these two columns will be hided</t>
    </r>
    <r>
      <rPr>
        <sz val="11"/>
        <color rgb="FFFF0000"/>
        <rFont val="Calibri"/>
        <family val="2"/>
        <scheme val="minor"/>
      </rPr>
      <t xml:space="preserve"> for ‘Pre-Silicon Plan / Status’ table in ‘Diags Raw Data’ and ‘Pre-Silicon Status’ table in ‘Sub-IP Block Summary’ tab 
• For those Diags IP teams who would like to use them can un-hide these columns and record the ‘Waived’ &amp; ‘Skip’ tests status for pre-silicon as well as need be</t>
    </r>
  </si>
  <si>
    <t>Total Run</t>
  </si>
  <si>
    <t>Total number of tests that have been executed, regardless of pass/waived/fail/skip status during pre-silicon phase for that row's test</t>
  </si>
  <si>
    <t>Number of tests that have been validated / passed on pre-silicon</t>
  </si>
  <si>
    <t>Waived</t>
  </si>
  <si>
    <t>Number of tests that have been consciously waived for whatever reason on pre-silicon</t>
  </si>
  <si>
    <t>Number of tests that have failed when tried on pre-silicon</t>
  </si>
  <si>
    <t>Skip</t>
  </si>
  <si>
    <t>Number of tests that have skipped when tried on pre-silicon</t>
  </si>
  <si>
    <t>% Pass Rate</t>
  </si>
  <si>
    <t>(Pass + Waived) / (Total Run) tests for that row's test on pre-silicon</t>
  </si>
  <si>
    <t>Errors or Pre-Silicon Comments / Notes</t>
  </si>
  <si>
    <t>Diags engineers to indicate any errors occurred when running the test or any Pre-Silicon Comments / Notes</t>
  </si>
  <si>
    <t>Post-Silicon Execution Status</t>
  </si>
  <si>
    <t>Total number of tests that have been executed, regardless of pass/waived/fail/skip status on silicon</t>
  </si>
  <si>
    <t>Post-Silicon Phase</t>
  </si>
  <si>
    <t>• This is calculated based on Pass/Waived/Fail/Skip info</t>
  </si>
  <si>
    <t>Number of tests that have been validated / passed on silicon</t>
  </si>
  <si>
    <t>Number of tests that have been consciously waived for whatever reason on silicon</t>
  </si>
  <si>
    <t>• This number is counted as 'Pass' in status rollups</t>
  </si>
  <si>
    <t>Number of tests that have failed when tried on silicon</t>
  </si>
  <si>
    <t>Number of tests that have skipped when tried on silicon</t>
  </si>
  <si>
    <t>• This number is counted as 'Fail' in status rollups</t>
  </si>
  <si>
    <t>(Pass + Waived) / (Total Run) tests for that row's test on silicon</t>
  </si>
  <si>
    <t>Errors or Execution Comments / Notes</t>
  </si>
  <si>
    <t>Diags engineers to indicate any errors occurred when running the test or any Post-Silicon Execution Comments / Notes</t>
  </si>
  <si>
    <t>ETA</t>
  </si>
  <si>
    <t>Estimated, and agreed upon, target week after ASIC Back or U/U to have the given feature validated</t>
  </si>
  <si>
    <t>Automatically generated based on 'ETA' column in 'Feature Summary' tab</t>
  </si>
  <si>
    <t>Issue or Bug Tracking Reference (e.g. JIRA Ticket ID)</t>
  </si>
  <si>
    <t>Tracking information to use as reference to track bug found or issue to closure</t>
  </si>
  <si>
    <t>• Ideally, in case of Fail/Skip, tracking information should be provided here - i.e., JIRA or Ontrack ticket ID or link</t>
  </si>
  <si>
    <t>Total &amp; New+Delta &amp; Legacy</t>
  </si>
  <si>
    <t>• List of all Sub-IP Block names from 'Diags Raw Data' tab's column D (e.g. GFX or DCN IP's Sub-IP Block)
• All those "unique" Sub-IP Block names from 'Diags Raw Data' tab's column D MUST be listed in each of the table (Total &amp; New+Delta &amp; Legacy), and it should be same Sub-IP Block names to be listed across all tables for accurate total summary calculation
• Please use actual Test Suite or IP name in 'Diags Raw Data' tab's column D if the Sub-IP Block doesn't exist for the given IP (e.g. DF,PCIE, IOAPIC, etc.)
• No blank cells per row allowed in 'DiagsRawData' tab's column D. This column MUST be filled with some type of Sub-IP Block names</t>
  </si>
  <si>
    <t>• The ‘Sub-IP Block’ column’s information from 'Diags Raw Data' tab's column D gets used in ‘Sub-IP Block Summary’ tab's column A and for each of table’s summary calculation. Please indicate correct Sub-IP Block names in each line item accordingly
• All calculation formulas in ‘Sub-IP Block Summary’ tab are based on unique Sub-IP Block names listed in ‘Sub-IP Block’ column A in each of ‘Total’ &amp; ‘New+Delta’ &amp; ‘Legacy’ table</t>
  </si>
  <si>
    <t>Code Status</t>
  </si>
  <si>
    <t># of Tests (Total)</t>
  </si>
  <si>
    <t>Total number of tests for each of the Sub-IP Block or total</t>
  </si>
  <si>
    <t>Automatically generated</t>
  </si>
  <si>
    <t>Total number of tests that have been scoped to run during pre-silicon phase for each of the Sub-IP Block or total</t>
  </si>
  <si>
    <t>This is a relative estimate of effort (in person hours) required to develop test plan and code the feature's test cases</t>
  </si>
  <si>
    <t>Automatically generated based on 'Effort' column in 'Diags Raw Data' tab</t>
  </si>
  <si>
    <t># Tests Written</t>
  </si>
  <si>
    <t>Total number of tests written for each of the Sub-IP Block or total</t>
  </si>
  <si>
    <t>% Tests Written</t>
  </si>
  <si>
    <t>(# Tests Written) / (# of Tests (Total)) for each of the Sub-IP Block or total</t>
  </si>
  <si>
    <t>Pre-Silicon Status</t>
  </si>
  <si>
    <t>Total number of tests that have been executed, regardless of pass/waived/fail/skip status on pre-silicon for each of the Sub-IP Block or total</t>
  </si>
  <si>
    <r>
      <t xml:space="preserve">Automatically generated
</t>
    </r>
    <r>
      <rPr>
        <sz val="11"/>
        <color rgb="FFFF0000"/>
        <rFont val="Calibri"/>
        <family val="2"/>
        <scheme val="minor"/>
      </rPr>
      <t xml:space="preserve">• Decided to use ‘Total Run/Pass/Waived/Fail/Skip’ status columns in ‘Pre-Silicon Plan / Status’ table in ‘Diags Raw Data’ tab and ‘Pre-Silicon Status’ table in ‘Sub-IP Block Summary’ tab of Diagnostics IP Status Tracker 2.0
• For this reason, ‘P/S Status’ column is removed as it’s not needed anymore
• ‘Waived’ &amp; ‘Skip’ columns will be optional to use, </t>
    </r>
    <r>
      <rPr>
        <b/>
        <sz val="11"/>
        <color rgb="FFFF0000"/>
        <rFont val="Calibri"/>
        <family val="2"/>
        <scheme val="minor"/>
      </rPr>
      <t>so by default these two columns will be hided</t>
    </r>
    <r>
      <rPr>
        <sz val="11"/>
        <color rgb="FFFF0000"/>
        <rFont val="Calibri"/>
        <family val="2"/>
        <scheme val="minor"/>
      </rPr>
      <t xml:space="preserve"> for ‘Pre-Silicon Plan / Status’ table in ‘Diags Raw Data’ and ‘Pre-Silicon Status’ table in ‘Sub-IP Block Summary’ tab
• For those Diags IP teams who would like to use them can un-hide these columns and record the ‘Waived’ &amp; ‘Skip’ tests status for pre-silicon as well as need be</t>
    </r>
  </si>
  <si>
    <t>Number of tests that have been validated / passed on pre-silicon for each of the Sub-IP Block or total</t>
  </si>
  <si>
    <t>Number of tests that have been consciously waived for whatever reason on pre-silicon for each of the Sub-IP Block or total</t>
  </si>
  <si>
    <t>Number of tests that have failed when tried on pre-silicon for each of the Sub-IP Block or total</t>
  </si>
  <si>
    <t>Number of tests that have skipped when tried on pre-silicon for each of the Sub-IP Block or total</t>
  </si>
  <si>
    <t>% Coverage</t>
  </si>
  <si>
    <t>(Total Run) / (# of Planned Pre-Si Test Cases) on pre-silicon for each of the Sub-IP Block or total</t>
  </si>
  <si>
    <t>(Pass + Waived) / (Total Run) on pre-silicon for each of the Sub-IP Block or total</t>
  </si>
  <si>
    <t>% Validated</t>
  </si>
  <si>
    <t>(Pass + Waived) / (# of Planned Pre-Si Test Cases) on pre-silicon for each of the Sub-IP Block or total</t>
  </si>
  <si>
    <t>Total number of tests that have been executed, regardless of pass/waived/fail/skip status on silicon for each of the Sub-IP Block or total</t>
  </si>
  <si>
    <t>Number of tests that have been validated / passed on silicon for each of the Sub-IP Block or total</t>
  </si>
  <si>
    <t>Number of tests that have been consciously waived for whatever reason on silicon for each of the Sub-IP Block or total</t>
  </si>
  <si>
    <t>Number of tests that have failed when tried on silicon for each of the Sub-IP Block or total</t>
  </si>
  <si>
    <t>Number of tests that have skipped when tried on silicon for each of the Sub-IP Block or total</t>
  </si>
  <si>
    <t>(Total Run) / (# of Tests (Total)) on silicon for each of the Sub-IP Block or total</t>
  </si>
  <si>
    <t>(Pass + Waived) / (Total Run) on silicon for each of the Sub-IP Block or total</t>
  </si>
  <si>
    <t>(Pass + Waived) / (# of Tests (Total)) on silicon for each of the Sub-IP Block or total</t>
  </si>
  <si>
    <t>CTA Feature Info</t>
  </si>
  <si>
    <t>• Feature Task ID as known and used by CTA forums, FET Leads, Domain Leads and/or IPSEs; with Feaure Task IDs representing CTA JIRA tickets #
• It's okay to use a fake or arbitrary Feature Task ID per Feature Name to begin with at least to distinguish one from the other if the CTA Feature Task ID is not available and/or consumed much in early phase of the program (use actual or correct IDs only when it’s provided by the program teams as need be)
• All unique 'Feature Task ID' per 'Feature Name / Description' MUST be listed in 'Feature Raw Data' tab</t>
  </si>
  <si>
    <t>• All IP Features, including those not supported by Diags, must be provided and present in 'Feature Name / Description' column
• All feature list items for the given IP of the program MUST be listed in ‘Feature Name / Description’ column in ‘Feature Raw Data’ tab
• ‘Feature Task ID’ per feature list item can be a fake ID to begin with if it’s not available</t>
  </si>
  <si>
    <t>• All IP Features, including those not supported by Diags, must be provided and present in this column
• Associated Feature Name/Description that matches the Feature Task ID within the same row</t>
  </si>
  <si>
    <t>• P1, P2 or P3 priority that's defined or given by the program team per feature</t>
  </si>
  <si>
    <t>Component/s</t>
  </si>
  <si>
    <t>Used to specify the Component/s for the given feature (Diagnostics vs. Driver vs. IPSE vs. N/A)</t>
  </si>
  <si>
    <t>• This is a drop down with current options as: Diagnostics, Driver, IPSE and N/A</t>
  </si>
  <si>
    <t>Used to specify the category for the given feature (Legacy vs. Delta vs. New)</t>
  </si>
  <si>
    <t>• This is a drop down with current options as: Legacy, Delta and New</t>
  </si>
  <si>
    <t>HW IP Revision</t>
  </si>
  <si>
    <t>To indicate HW IP Revision for the given IP of the program</t>
  </si>
  <si>
    <t>• Feature Task ID as known and used by CTA forums, FET Leads, Domain Leads and/or IPSEs; with Feaure Task IDs representing CTA JIRA tickets #
• It's okay to use a fake or arbitrary Feature Task ID per Feature Name to begin with at least to distinguish one from the other if the CTA Feature Task ID is not available and/or consumed much in early phase of the program (use actual or correct IDs only when it’s provided by the program teams as need be)
• The number of rows in 'Feature Summary' tab for the list of features should be same as the number of rows for the list of features in 'Feature Raw Data' tab. Basically, all unique 'Feature Task ID' per 'Feature Name / Description' MUST be listed in 'Feature Summary' tab as well</t>
  </si>
  <si>
    <t>• All IP Features, including those not supported by Diags, must be provided and present in this column 
• Same number of 'Feature Task ID' listed in 'Feature Raw Data' tab MUST be listed in 'Feature Task ID' column A in 'Feature Summary' tab</t>
  </si>
  <si>
    <t>Automatically generated based on 'Priority' column in 'Feature Raw Data' tab</t>
  </si>
  <si>
    <t>Test Case IDs</t>
  </si>
  <si>
    <t>List of all Test Case IDs that provide coverage for this feature</t>
  </si>
  <si>
    <t>Sub-IP Block within the IP that the feature belongs to (e.g. GFX or DCN IP's Sub-IP Block). Please use actual Test Suite or IP name in 'Diags Raw Data' tab's column D if the Sub-IP Block doesn't exist for the given IP (e.g. DF, PCIE, IOAPIC, etc.). No blank cells per row allowed in 'Diags Raw Data' tab's column D. This column MUST be filled with Sub-IP Block names</t>
  </si>
  <si>
    <t>Entitled?</t>
  </si>
  <si>
    <t>If the feature can be covered by Diags, then Yes; else, No</t>
  </si>
  <si>
    <t>• This is initially and programatically populated, based on Feature Task ID and Test Case ID mapping in Diags Raw Data Tab. Once mapping is complete, this needs to be reviewed and updated, as needed. Accuracy of this information is on Diag Lead, so they must be corrected as need be
• Note, this only captures if feature can be covered by Diags, not necessarily if it would be</t>
  </si>
  <si>
    <t>Committed?</t>
  </si>
  <si>
    <t>If Diag can commit to support this feature, then Yes; else, No</t>
  </si>
  <si>
    <t>• This is initially and programatically populated, based on Feature Task ID and Test Case ID mapping in Diags Raw Data Tab. Once mapping is complete, this needs to be reviewed and updated, as needed. Accuracy of this information is on Diag Lead, so they must be corrected as need be
• Note, this should reflect if feature is committed to be covered by Diags - i.e., a feature can be 'Entitled', but not 'Committed'</t>
  </si>
  <si>
    <t># Tests Per Feature</t>
  </si>
  <si>
    <t>Total number of test variations that cover the given feature</t>
  </si>
  <si>
    <t>PM calculates this programatically, based on info on 'Diags Raw Data' Tab.  Accuracy of this information is on Diag Lead</t>
  </si>
  <si>
    <t>Rolled up % Complete for test plan development for the given feature</t>
  </si>
  <si>
    <t>Ongoing</t>
  </si>
  <si>
    <t>Rolled up % Complete for code development for the given feature</t>
  </si>
  <si>
    <t># Planned</t>
  </si>
  <si>
    <t>Number of tests planned to go through pre-silicon, regardless of env used</t>
  </si>
  <si>
    <t># Passed</t>
  </si>
  <si>
    <t>Total number of tests passed on pre-silicon, regardless of env used</t>
  </si>
  <si>
    <t>Percent number of tests passed on pre-silicon out of planned tests. Formula: (# Passed) / (# Planned)</t>
  </si>
  <si>
    <t># Executed</t>
  </si>
  <si>
    <t>Total number of tets that have been executed on post-silicon</t>
  </si>
  <si>
    <t>Total number of tests that have already passed, or waived on post-silicon</t>
  </si>
  <si>
    <t>Percent test coverage; an indication of % of tests have been executed on ASIC, regardless of test results. Formula: (# Executed) / (# Tests Per Feature)</t>
  </si>
  <si>
    <t>Percent pass rate; an indication of % of tests that have passed/waived out of those already executed on ASIC. Formula: (# Passed) / (# Executed)</t>
  </si>
  <si>
    <t>This is a number that combines '% Coverage' and '% Pass Rate' to give an overall view of progress towards 100% coverage and 100% Pass Rate. This is the number that needs to reach 100% for the fearture to be considered fully validated. Formula: (% Coverage) * (% Pass Rate)</t>
  </si>
  <si>
    <t>Planning Phase; Ongoing</t>
  </si>
  <si>
    <t>Use format 'WK1', 'WK2', etc., starting from ASIC Back or U/U being WK1</t>
  </si>
  <si>
    <r>
      <t xml:space="preserve">Scenario: </t>
    </r>
    <r>
      <rPr>
        <sz val="11"/>
        <color theme="1"/>
        <rFont val="Calibri"/>
        <family val="2"/>
        <scheme val="minor"/>
      </rPr>
      <t xml:space="preserve">there are cross IP features coverage, meaning one IP team will require other IP Diag test case to cover their feature. </t>
    </r>
    <r>
      <rPr>
        <b/>
        <sz val="11"/>
        <color theme="1"/>
        <rFont val="Calibri"/>
        <family val="2"/>
        <scheme val="minor"/>
      </rPr>
      <t xml:space="preserve">
Example below: </t>
    </r>
    <r>
      <rPr>
        <sz val="11"/>
        <color theme="1"/>
        <rFont val="Calibri"/>
        <family val="2"/>
        <scheme val="minor"/>
      </rPr>
      <t>DCN test case CAB001 is used to cover MALL feature "MALL-FEAT-93"</t>
    </r>
  </si>
  <si>
    <t>Feature</t>
  </si>
  <si>
    <t>Feature discription</t>
  </si>
  <si>
    <t>Feature IP domain</t>
  </si>
  <si>
    <t>Test case to cover the feature</t>
  </si>
  <si>
    <t>Test Case IP domain</t>
  </si>
  <si>
    <t>NV31-DCN-146</t>
  </si>
  <si>
    <t>CAB</t>
  </si>
  <si>
    <t>DCN</t>
  </si>
  <si>
    <t>CAB001</t>
  </si>
  <si>
    <t>MALL-FEAT-93</t>
  </si>
  <si>
    <t>Display from MALL</t>
  </si>
  <si>
    <t>MALL</t>
  </si>
  <si>
    <t>Working flow:
1, Under DCN Diag IP tracker :Diag raw data, adding MALL feature id in the required test case. This need to be reviewed by both IP lead.
2, Under MALL Diag IP tracker:Update diag raw data. The effort will reflect MALL owner’s effort for reviewing test plan, update any code/lib to support CAB, support in pre / post-silicon debugging, etc.</t>
  </si>
  <si>
    <t>DCN IP Tracker</t>
  </si>
  <si>
    <t>NV31-DCN-144</t>
  </si>
  <si>
    <t>Display feature 144</t>
  </si>
  <si>
    <t>DIO</t>
  </si>
  <si>
    <t>ExampleTestName-398</t>
  </si>
  <si>
    <t>P1</t>
  </si>
  <si>
    <t>DIO120</t>
  </si>
  <si>
    <t xml:space="preserve">New </t>
  </si>
  <si>
    <t>NV31-DCN-145</t>
  </si>
  <si>
    <t xml:space="preserve">DCHUB: feature xx </t>
  </si>
  <si>
    <t>DCHB</t>
  </si>
  <si>
    <t>ExampleTestName-399</t>
  </si>
  <si>
    <t>DCHB100</t>
  </si>
  <si>
    <t xml:space="preserve">delta </t>
  </si>
  <si>
    <r>
      <t xml:space="preserve">NV31-DCN-146, </t>
    </r>
    <r>
      <rPr>
        <sz val="11"/>
        <color rgb="FFFF0000"/>
        <rFont val="Calibri"/>
        <family val="2"/>
      </rPr>
      <t>MALL-FEAT-93</t>
    </r>
  </si>
  <si>
    <r>
      <t xml:space="preserve">CAB,
</t>
    </r>
    <r>
      <rPr>
        <sz val="11"/>
        <color rgb="FFFF0000"/>
        <rFont val="Calibri"/>
        <family val="2"/>
      </rPr>
      <t>Display refresh from MALL</t>
    </r>
  </si>
  <si>
    <t>CAB: Display refresh from MALL</t>
  </si>
  <si>
    <t>MALL IP Tracker</t>
  </si>
  <si>
    <t>MALL-FEAT-92</t>
  </si>
  <si>
    <t>Feature name - EX-FEAT-093</t>
  </si>
  <si>
    <t>MALL test description</t>
  </si>
  <si>
    <t>tcid493.393</t>
  </si>
  <si>
    <t xml:space="preserve">Legacy </t>
  </si>
  <si>
    <t>WK7</t>
  </si>
  <si>
    <t>Display refresh from MALL</t>
  </si>
  <si>
    <t>This feature is covered in DCN Diag tracker</t>
  </si>
  <si>
    <t>P2</t>
  </si>
  <si>
    <t>MALL-FEAT-94</t>
  </si>
  <si>
    <t>MALL feature 94</t>
  </si>
  <si>
    <t>ExampleTestName-395</t>
  </si>
  <si>
    <t>P3</t>
  </si>
  <si>
    <t>tcid495.395</t>
  </si>
  <si>
    <t>WK6</t>
  </si>
  <si>
    <t>Updates made</t>
  </si>
  <si>
    <t>Author</t>
  </si>
  <si>
    <t>Initial Rollout</t>
  </si>
  <si>
    <t>• Renamed tabs and removed spaces in the names
• Updated Usage instructions based on training notes</t>
  </si>
  <si>
    <t>Froze top rows for key tabs</t>
  </si>
  <si>
    <t>Added Instructions tab for getting started</t>
  </si>
  <si>
    <t>Cleaned up formulas in 'Feature Summary' tab for the number of entries to look up</t>
  </si>
  <si>
    <t>Added 1 decimal place to % Coverage, % Pass Rate, and % Validated in 'Feature Summary' tab</t>
  </si>
  <si>
    <t>IP Status Tracker 2.0 - Major changes made. Added 'Sub-Block Summary' tab and some columns in the existing tabs for more detailed tracking. Updated 'Usage' tab to provide descriptions and instructions of all columns and tabs</t>
  </si>
  <si>
    <t>Ben</t>
  </si>
  <si>
    <t>IP Status Tracker 2.0 - Made final changes for 2.0 template based on what's been agreed with Brian H. and Staff
• Decided to use “Test-basis” formulas as well just for ‘Total Summary’ in ‘Feature Summary’ tab of Diagnostics IP Status Tracker 2.0, so it won’t count the duplicated tests per feature as the sum total, and the ‘Total Summary’ can be same across the tabs so it’s consistent and therefore no confusion by Diags IP teams 
• Decided to use ‘Total Run/Pass/Waived/Fail/Skip’ status columns in ‘Pre-Silicon Plan / Status’ table in ‘Diags Raw Data’ tab of Diagnostics IP Status Tracker 2.0. For this reason, ‘P/S Status’ column is removed as it’s not needed anymore. ‘Waived’ &amp; ‘Skip’ columns will be optional to use, so by default these two columns will be hided for ‘Pre-Silicon Plan / Status’ table in ‘Diags Raw Data’ and ‘Pre-Silicon Status’ table in ‘Sub-IP Block Summary’ tab
• 'Sub-IP Block Summary' tab is updated accordingly as well
• Updated 'Usage' tab to provide more descriptions and instructions of all columns and tabs</t>
  </si>
  <si>
    <t>Added "Cross-IP tracking HowTo" tab to list the steps tracking cross-IP coverage</t>
  </si>
  <si>
    <t>Karen</t>
  </si>
  <si>
    <t>Added "Framework" column under "Diags Raw Data" tab to list out which diags framework is being used for each test case</t>
  </si>
  <si>
    <r>
      <t xml:space="preserve">All feature list items for the given IP of the program </t>
    </r>
    <r>
      <rPr>
        <b/>
        <sz val="14"/>
        <color rgb="FFFF0000"/>
        <rFont val="Calibri"/>
        <family val="2"/>
        <scheme val="minor"/>
      </rPr>
      <t>MUST</t>
    </r>
    <r>
      <rPr>
        <b/>
        <sz val="14"/>
        <color theme="1"/>
        <rFont val="Calibri"/>
        <family val="2"/>
        <scheme val="minor"/>
      </rPr>
      <t xml:space="preserve"> be listed in ‘Feature Name / Description’ column in ‘Feature Raw Data’ tab.   ‘Feature Task ID’ per feature list item can be a fake ID to begin with if it’s not available</t>
    </r>
  </si>
  <si>
    <t>DCN4.001</t>
  </si>
  <si>
    <t>DCN4.001 - Improved display interop</t>
  </si>
  <si>
    <t>Total # of Features</t>
  </si>
  <si>
    <t>DCN4.002</t>
  </si>
  <si>
    <t>DCN4.002 - Ipx dldo pg</t>
  </si>
  <si>
    <t>Total # of P1</t>
  </si>
  <si>
    <t>DCN4.003</t>
  </si>
  <si>
    <t>DCN4.003 - Display mode performance</t>
  </si>
  <si>
    <t>Total # of P2</t>
  </si>
  <si>
    <t>DCN4.004</t>
  </si>
  <si>
    <t>DCN4.004 - Support 16k8k@60</t>
  </si>
  <si>
    <t>Total # of P3</t>
  </si>
  <si>
    <t>DCN4.005</t>
  </si>
  <si>
    <t>DCN4.005 - Support 6k60</t>
  </si>
  <si>
    <t>Total # of Diagnostics</t>
  </si>
  <si>
    <t>DCN4.006</t>
  </si>
  <si>
    <t>DCN4.006 - Max pixel rate single pipe</t>
  </si>
  <si>
    <t>Total # of Driver</t>
  </si>
  <si>
    <t>DCN4.007</t>
  </si>
  <si>
    <t>DCN4.007 - Dma program 3dlut</t>
  </si>
  <si>
    <t>Total # of IPSE</t>
  </si>
  <si>
    <t>DCN4.008</t>
  </si>
  <si>
    <t>DCN4.008 - Distributed dcc</t>
  </si>
  <si>
    <t>Total # of N/A</t>
  </si>
  <si>
    <t>DCN4.009</t>
  </si>
  <si>
    <t>DCN4.009 - 64K surface pitch</t>
  </si>
  <si>
    <t>Total # of Legacy</t>
  </si>
  <si>
    <t>DCN4.010</t>
  </si>
  <si>
    <t>DCN4.010 - Remove hpd pad from dcn</t>
  </si>
  <si>
    <t>Total # of Delta</t>
  </si>
  <si>
    <t>DCN4.011</t>
  </si>
  <si>
    <t>DCN4.011 - Power gate dchb dpp dsc</t>
  </si>
  <si>
    <t>Total # of New</t>
  </si>
  <si>
    <t>DCN4.012</t>
  </si>
  <si>
    <t>DCN4.012 - Clock gate</t>
  </si>
  <si>
    <t>DCN4.013</t>
  </si>
  <si>
    <t>DCN4.013 - dcfclk deep sleep and dpm</t>
  </si>
  <si>
    <t>DCN4.014</t>
  </si>
  <si>
    <t>DCN4.014 - Sram low power mode</t>
  </si>
  <si>
    <t>DCN4.015</t>
  </si>
  <si>
    <t>DCN4.015 - Dcc</t>
  </si>
  <si>
    <t>DCN4.016</t>
  </si>
  <si>
    <t xml:space="preserve">DCN4.016 - DCC compression ratio </t>
  </si>
  <si>
    <t>DCN4.017</t>
  </si>
  <si>
    <t>DCN4.017 - Abm</t>
  </si>
  <si>
    <t>DCN4.018</t>
  </si>
  <si>
    <t>DCN4.018 - Psr psr-su and crc for psr-su</t>
  </si>
  <si>
    <t>DCN4.019</t>
  </si>
  <si>
    <t>DCN4.019 - edp1.4 alpm</t>
  </si>
  <si>
    <t>DCN4.020</t>
  </si>
  <si>
    <t>DCN4.020 - pstate dram clock switch</t>
  </si>
  <si>
    <t>DCN4.021</t>
  </si>
  <si>
    <t>DCN4.021 - Dchubbub wm change support</t>
  </si>
  <si>
    <t>DCN4.022</t>
  </si>
  <si>
    <t>DCN4.022 - Dram self-refresh and cstate and stutter</t>
  </si>
  <si>
    <t>DCN4.023</t>
  </si>
  <si>
    <t>DCN4.023 - Stutter efficiency</t>
  </si>
  <si>
    <t>DCN4.024</t>
  </si>
  <si>
    <t>DCN4.024 - QoS urgent latency</t>
  </si>
  <si>
    <t>DCN4.025</t>
  </si>
  <si>
    <t>DCN4.025 - HW rotation and mirroring</t>
  </si>
  <si>
    <t>DCN4.026</t>
  </si>
  <si>
    <t>DCN4.026 - Immediate Flip</t>
  </si>
  <si>
    <t>DCN4.027</t>
  </si>
  <si>
    <t>DCN4.027 - Vsync Flip</t>
  </si>
  <si>
    <t>DCN4.028</t>
  </si>
  <si>
    <t>DCN4.028 - GSL</t>
  </si>
  <si>
    <t>DCN4.029</t>
  </si>
  <si>
    <t>DCN4.029 - Linear and 2d-tiled surface</t>
  </si>
  <si>
    <t>DCN4.030</t>
  </si>
  <si>
    <t>DCN4.030 - GFX Tiling</t>
  </si>
  <si>
    <t>DCN4.031</t>
  </si>
  <si>
    <t>DCN4.031 - TMZ</t>
  </si>
  <si>
    <t>DCN4.032</t>
  </si>
  <si>
    <t xml:space="preserve">DCN4.032 - Cab
</t>
  </si>
  <si>
    <t>DCN4.033</t>
  </si>
  <si>
    <t xml:space="preserve">DCN4.033 - Cab tmz
</t>
  </si>
  <si>
    <t>DCN4.034</t>
  </si>
  <si>
    <t xml:space="preserve">DCN4.034 - Uclk pstate change using mall
</t>
  </si>
  <si>
    <t>DCN4.035</t>
  </si>
  <si>
    <t>DCN4.035 - Pstate change with drr</t>
  </si>
  <si>
    <t>DCN4.036</t>
  </si>
  <si>
    <t>DCN4.036 - Sub-viewport mall prefetch</t>
  </si>
  <si>
    <t>DCN4.037</t>
  </si>
  <si>
    <t>DCN4.037 - Sdp prefetch with ack and no data return</t>
  </si>
  <si>
    <t>DCN4.038</t>
  </si>
  <si>
    <t>DCN4.038 - Stereoscopic display</t>
  </si>
  <si>
    <t>DCN4.039</t>
  </si>
  <si>
    <t>DCN4.039 - VM support</t>
  </si>
  <si>
    <t>DCN4.040</t>
  </si>
  <si>
    <t>DCN4.040 - Format Conversion</t>
  </si>
  <si>
    <t>DCN4.041</t>
  </si>
  <si>
    <t xml:space="preserve">DCN4.041 - Cursor </t>
  </si>
  <si>
    <t>DCN4.042</t>
  </si>
  <si>
    <t>DCN4.042 - Win10 cursor support</t>
  </si>
  <si>
    <t>DCN4.043</t>
  </si>
  <si>
    <t>DCN4.043 - De-alpha and bias</t>
  </si>
  <si>
    <t>DCN4.044</t>
  </si>
  <si>
    <t>DCN4.044 - Input csc</t>
  </si>
  <si>
    <t>DCN4.045</t>
  </si>
  <si>
    <t>DCN4.045 - Degamma</t>
  </si>
  <si>
    <t>DCN4.046</t>
  </si>
  <si>
    <t>DCN4.046 - Hdr multiplier coefficients</t>
  </si>
  <si>
    <t>DCN4.047</t>
  </si>
  <si>
    <t>DCN4.047 - Relocatable gamut remap</t>
  </si>
  <si>
    <t>DCN4.048</t>
  </si>
  <si>
    <t>DCN4.048 - Prescale linearization</t>
  </si>
  <si>
    <t>DCN4.049</t>
  </si>
  <si>
    <t>DCN4.049 - Downscale</t>
  </si>
  <si>
    <t>DCN4.050</t>
  </si>
  <si>
    <t>DCN4.050 - Upscale</t>
  </si>
  <si>
    <t>DCN4.051</t>
  </si>
  <si>
    <t>DCN4.051 - Alpha scale</t>
  </si>
  <si>
    <t>DCN4.052</t>
  </si>
  <si>
    <t>DCN4.052 - Scale sharpening</t>
  </si>
  <si>
    <t>DCN4.053</t>
  </si>
  <si>
    <t>DCN4.053 - Edge adaptive scaler and sharpening</t>
  </si>
  <si>
    <t>DCN4.054</t>
  </si>
  <si>
    <t>DCN4.054 - Auto scale</t>
  </si>
  <si>
    <t>DCN4.055</t>
  </si>
  <si>
    <t>DCN4.055 - Scale underscan and overscan</t>
  </si>
  <si>
    <t>DCN4.056</t>
  </si>
  <si>
    <t>DCN4.056 - Stereo scale</t>
  </si>
  <si>
    <t>DCN4.057</t>
  </si>
  <si>
    <t>DCN4.057 - Scale boundary</t>
  </si>
  <si>
    <t>DCN4.058</t>
  </si>
  <si>
    <t>DCN4.058 - LB dynamic allocation and partition</t>
  </si>
  <si>
    <t>DCN4.059</t>
  </si>
  <si>
    <t>DCN4.059 - Blender bypass</t>
  </si>
  <si>
    <t>DCN4.060</t>
  </si>
  <si>
    <t>DCN4.060 - Multi-plane composing with alpha</t>
  </si>
  <si>
    <t>DCN4.061</t>
  </si>
  <si>
    <t>DCN4.061 - Output Gamma</t>
  </si>
  <si>
    <t>DCN4.062</t>
  </si>
  <si>
    <t>DCN4.062 - Output csc</t>
  </si>
  <si>
    <t>DCN4.063</t>
  </si>
  <si>
    <t>DCN4.063 - Denorm and round and clamp</t>
  </si>
  <si>
    <t>DCN4.064</t>
  </si>
  <si>
    <t>DCN4.064 - Video blanking generation</t>
  </si>
  <si>
    <t>DCN4.065</t>
  </si>
  <si>
    <t>DCN4.065 - Fmt truncate and round</t>
  </si>
  <si>
    <t>DCN4.066</t>
  </si>
  <si>
    <t>DCN4.066 - Fmt clamp</t>
  </si>
  <si>
    <t>DCN4.067</t>
  </si>
  <si>
    <t>DCN4.067 - Fmt subsample</t>
  </si>
  <si>
    <t>DCN4.068</t>
  </si>
  <si>
    <t>DCN4.068 - Fmt dynamic and zero expansion</t>
  </si>
  <si>
    <t>DCN4.069</t>
  </si>
  <si>
    <t>DCN4.069 - Fmt repetition</t>
  </si>
  <si>
    <t>DCN4.070</t>
  </si>
  <si>
    <t>DCN4.070 - Fmt dither</t>
  </si>
  <si>
    <t>DCN4.071</t>
  </si>
  <si>
    <t>DCN4.071 - DSC for DP</t>
  </si>
  <si>
    <t>DCN4.072</t>
  </si>
  <si>
    <t>DCN4.072 - DSC area optimization</t>
  </si>
  <si>
    <t>DCN4.073</t>
  </si>
  <si>
    <t>DCN4.073 - DP FEC support</t>
  </si>
  <si>
    <t>DCN4.074</t>
  </si>
  <si>
    <t xml:space="preserve">DCN4.074 - ODM Combine </t>
  </si>
  <si>
    <t>DCN4.075</t>
  </si>
  <si>
    <t>DCN4.075 - ODM Combine improvement</t>
  </si>
  <si>
    <t>DCN4.076</t>
  </si>
  <si>
    <t xml:space="preserve">DCN4.076 - Dynamic odm
</t>
  </si>
  <si>
    <t>DCN4.077</t>
  </si>
  <si>
    <t>DCN4.077 - Ranged timing</t>
  </si>
  <si>
    <t>DCN4.078</t>
  </si>
  <si>
    <t xml:space="preserve">DCN4.078 - Underflow Detection and Recovery </t>
  </si>
  <si>
    <t>DCN4.079</t>
  </si>
  <si>
    <t>DCN4.079 - Horizontal pixel repetition</t>
  </si>
  <si>
    <t>DCN4.080</t>
  </si>
  <si>
    <t>DCN4.080 - Vstartup Vupdate and Vready Interrupt</t>
  </si>
  <si>
    <t>DCN4.081</t>
  </si>
  <si>
    <t>DCN4.081 - DRR</t>
  </si>
  <si>
    <t>DCN4.082</t>
  </si>
  <si>
    <t>DCN4.082 - HDMI 1.4 and 2.0</t>
  </si>
  <si>
    <t>DCN4.083</t>
  </si>
  <si>
    <t>DCN4.083 - Hdmi2.1 frl dsc vrr fva and qms</t>
  </si>
  <si>
    <t>DCN4.084</t>
  </si>
  <si>
    <t>DCN4.084 - Hdmi dolby vision</t>
  </si>
  <si>
    <t>DCN4.085</t>
  </si>
  <si>
    <t>DCN4.085 - Hdmi spdif control bits</t>
  </si>
  <si>
    <t>DCN4.086</t>
  </si>
  <si>
    <t>DCN4.086 - Hdmi2.1 data flow metering</t>
  </si>
  <si>
    <t>DCN4.087</t>
  </si>
  <si>
    <t>DCN4.087 - Hdmi2.1 audio</t>
  </si>
  <si>
    <t>DCN4.088</t>
  </si>
  <si>
    <t>DCN4.088 - Hdmi2.1 stereoscopic</t>
  </si>
  <si>
    <t>DCN4.089</t>
  </si>
  <si>
    <t>DCN4.089 - Hdmi2.1 frame accurate metadata</t>
  </si>
  <si>
    <t>DCN4.090</t>
  </si>
  <si>
    <t>DCN4.090 - Hdmi2.1 packet generation</t>
  </si>
  <si>
    <t>DCN4.091</t>
  </si>
  <si>
    <t>DCN4.091 - Hdmi2.1 timing support</t>
  </si>
  <si>
    <t>DCN4.092</t>
  </si>
  <si>
    <t>DCN4.092 - Dp1.4</t>
  </si>
  <si>
    <t>DCN4.093</t>
  </si>
  <si>
    <t>DCN4.093 - Dp1.4 mst</t>
  </si>
  <si>
    <t>DCN4.094</t>
  </si>
  <si>
    <t>DCN4.094 - Dp dynamic metadata</t>
  </si>
  <si>
    <t>DCN4.095</t>
  </si>
  <si>
    <t>DCN4.095 - Aux and i2c</t>
  </si>
  <si>
    <t>DCN4.096</t>
  </si>
  <si>
    <t>DCN4.096 - Hpd</t>
  </si>
  <si>
    <t>DCN4.097</t>
  </si>
  <si>
    <t>DCN4.097 - Hdcp</t>
  </si>
  <si>
    <t>DCN4.098</t>
  </si>
  <si>
    <t>DCN4.098 - Encryption required control in otg</t>
  </si>
  <si>
    <t>DCN4.099</t>
  </si>
  <si>
    <t>DCN4.099 - Global time code</t>
  </si>
  <si>
    <t>DCN4.100</t>
  </si>
  <si>
    <t>DCN4.100 - Jack presence support</t>
  </si>
  <si>
    <t>DCN4.101</t>
  </si>
  <si>
    <t>DCN4.101 - Hardware silient stream support</t>
  </si>
  <si>
    <t>DCN4.102</t>
  </si>
  <si>
    <t>DCN4.102 - Latency hiding</t>
  </si>
  <si>
    <t>DCN4.103</t>
  </si>
  <si>
    <t>DCN4.103 - DP HDMI HDCP for audio</t>
  </si>
  <si>
    <t>DCN4.104</t>
  </si>
  <si>
    <t>DCN4.104 - Audio controller cg and deep sleep</t>
  </si>
  <si>
    <t>DCN4.105</t>
  </si>
  <si>
    <t>DCN4.105 - External event and unsolicited response</t>
  </si>
  <si>
    <t>DCN4.106</t>
  </si>
  <si>
    <t>DCN4.106 - Dwb support 1080p60 444 32bpp</t>
  </si>
  <si>
    <t>DCN4.107</t>
  </si>
  <si>
    <t>DCN4.107 - RSMU-RBBM-DC Interface Support</t>
  </si>
  <si>
    <t>DCN4.108</t>
  </si>
  <si>
    <t>DCN4.108 - Dmcu secure fw loading</t>
  </si>
  <si>
    <t>DCN4.109</t>
  </si>
  <si>
    <t>DCN4.109 - Interrupts Handler client support</t>
  </si>
  <si>
    <t>DCN4.110</t>
  </si>
  <si>
    <t>DCN4.110 - Fine grain security gasket</t>
  </si>
  <si>
    <t>DCN4.111</t>
  </si>
  <si>
    <t>DCN4.111 - Db register update</t>
  </si>
  <si>
    <t>DCN4.112</t>
  </si>
  <si>
    <t>DCN4.112 - Triple buffered register update</t>
  </si>
  <si>
    <t>DCN4.113</t>
  </si>
  <si>
    <t>DCN4.113 - Digital bypass</t>
  </si>
  <si>
    <t>DCN4.114</t>
  </si>
  <si>
    <t>DCN4.114 - Basic pixel unpacking</t>
  </si>
  <si>
    <t>DCN4.115</t>
  </si>
  <si>
    <t>DCN4.115 - Generic infoframe packet for DP and HDMI</t>
  </si>
  <si>
    <t>DCN4.116</t>
  </si>
  <si>
    <t>DCN4.116 - Rgbe alpha pixel format</t>
  </si>
  <si>
    <t>DCN4.117</t>
  </si>
  <si>
    <t>DCN4.117 - Large DET VM row buffer</t>
  </si>
  <si>
    <t>DCN4.118</t>
  </si>
  <si>
    <t>DCN4.118 - New display phy power down seq</t>
  </si>
  <si>
    <t>DCN4.119</t>
  </si>
  <si>
    <t>DCN4.119 - DFS bypass switching for DISPCLK and DPPCLK</t>
  </si>
  <si>
    <t>DCN4.120</t>
  </si>
  <si>
    <t>DCN4.120 - Hbr3 Vmin 0.65v</t>
  </si>
  <si>
    <t>DCN4.121</t>
  </si>
  <si>
    <t>DCN4.121 - Register access and timeout Support</t>
  </si>
  <si>
    <t>DCN4.122</t>
  </si>
  <si>
    <t>DCN4.122 - Unallocated space access</t>
  </si>
  <si>
    <t>DCN4.123</t>
  </si>
  <si>
    <t>DCN4.123 - MPCC Gamut Remap</t>
  </si>
  <si>
    <t>DCN4.124</t>
  </si>
  <si>
    <t>DCN4.124 - Pre-dealpha</t>
  </si>
  <si>
    <t>DCN4.125</t>
  </si>
  <si>
    <t>DCN4.125 - Post-scaler csc</t>
  </si>
  <si>
    <t>DCN4.126</t>
  </si>
  <si>
    <t>DCN4.126 - Pre-realpha</t>
  </si>
  <si>
    <t>DCN4.127</t>
  </si>
  <si>
    <t>DCN4.127 - Gamma correction</t>
  </si>
  <si>
    <t>DCN4.128</t>
  </si>
  <si>
    <t>DCN4.128 - Larger viewport size</t>
  </si>
  <si>
    <t>DCN4.129</t>
  </si>
  <si>
    <t>DCN4.129 - Dcc</t>
  </si>
  <si>
    <t>DCN4.130</t>
  </si>
  <si>
    <t>DCN4.130 - Mpc 3dlut</t>
  </si>
  <si>
    <t>DCN4.131</t>
  </si>
  <si>
    <t>DCN4.131 - 2 dscl configurable filter kernels</t>
  </si>
  <si>
    <t>DCN4.132</t>
  </si>
  <si>
    <t xml:space="preserve">DCN4.132 - Increased dscl line buffer size
</t>
  </si>
  <si>
    <t>DCN4.133</t>
  </si>
  <si>
    <t>DCN4.133 - 1dlut</t>
  </si>
  <si>
    <t>DCN4.134</t>
  </si>
  <si>
    <t>DCN4.134 - Out gamma</t>
  </si>
  <si>
    <t>DCN4.135</t>
  </si>
  <si>
    <t>DCN4.135 - Dmcub zfb support</t>
  </si>
  <si>
    <t>DCN4.137</t>
  </si>
  <si>
    <t xml:space="preserve">DCN4.137 - DP2.0
</t>
  </si>
  <si>
    <t>DCN4.138</t>
  </si>
  <si>
    <t>DCN4.138 - Display PHY</t>
  </si>
  <si>
    <t>DCN4.139</t>
  </si>
  <si>
    <t>DCN4.139 - Single pipe 6k@60</t>
  </si>
  <si>
    <t>DCN4.140</t>
  </si>
  <si>
    <t xml:space="preserve">DCN4.140 - Fclk pstate change
</t>
  </si>
  <si>
    <t>DCN4.142</t>
  </si>
  <si>
    <t xml:space="preserve">DCN4.142 - Scalable crb and metatag buf size
</t>
  </si>
  <si>
    <t>DCN4.144</t>
  </si>
  <si>
    <t>DCN4.144 - Vm pattern generator</t>
  </si>
  <si>
    <t>DCN4.148</t>
  </si>
  <si>
    <t>DCN4.148 - Support per OTG disable fuse</t>
  </si>
  <si>
    <t>DCN4.149</t>
  </si>
  <si>
    <t>DCN4.149 - Dchub sdp 2-bit no-alloc signaling</t>
  </si>
  <si>
    <t>DCN4.150</t>
  </si>
  <si>
    <t>DCN4.150 - Dpp Recin width and height upate</t>
  </si>
  <si>
    <t>DCN4.151</t>
  </si>
  <si>
    <t>DCN4.151 - Dmcub mailbox</t>
  </si>
  <si>
    <t>DCN4.152</t>
  </si>
  <si>
    <t>DCN4.152 - G7 PPT - Chiplet</t>
  </si>
  <si>
    <t>DCN4.153</t>
  </si>
  <si>
    <t>DCN4.153 - ABM Enhancement</t>
  </si>
  <si>
    <t>DCN4.155</t>
  </si>
  <si>
    <t>DCN4.155 - HDMI port I2C VOL level</t>
  </si>
  <si>
    <t>4.0.1</t>
  </si>
  <si>
    <t>DCN4.132 - Increased dscl line buffer size</t>
  </si>
  <si>
    <t>DCN4.136</t>
  </si>
  <si>
    <t>DCN4.136 - edp1.5 auxless alpm</t>
  </si>
  <si>
    <t>DCN4.141</t>
  </si>
  <si>
    <t>DCN4.141 - Data-poison status at memory interface</t>
  </si>
  <si>
    <t>DCN4.143</t>
  </si>
  <si>
    <t xml:space="preserve">DCN4.143 - Increased number of outstanding sdp requests
</t>
  </si>
  <si>
    <t>DCN4.145</t>
  </si>
  <si>
    <t>DCN4.145 - Entire dcn harvesting</t>
  </si>
  <si>
    <t>DCN4.146</t>
  </si>
  <si>
    <t>DCN4.146 - ASSR encryption support on DP 128b132b</t>
  </si>
  <si>
    <t>DCN4.147</t>
  </si>
  <si>
    <t>DCN4.147 - Auxless ALPM for DP2</t>
  </si>
  <si>
    <t>DCN4.154</t>
  </si>
  <si>
    <t>DCN4.154 - Pixel corruption issue fix</t>
  </si>
  <si>
    <t>DCN4.156</t>
  </si>
  <si>
    <t>DCN4.156 - mpc top layer pass through</t>
  </si>
  <si>
    <t>DCN4.157</t>
  </si>
  <si>
    <t>DCN4.157 - Stereo format blending</t>
  </si>
  <si>
    <r>
      <t xml:space="preserve">PLEASE CAREFULLY READ 'Usage' tab’s descriptions and instructions of all columns and tabs.   </t>
    </r>
    <r>
      <rPr>
        <b/>
        <sz val="14"/>
        <color rgb="FFFF96EB"/>
        <rFont val="Calibri"/>
        <family val="2"/>
        <scheme val="minor"/>
      </rPr>
      <t>PINK</t>
    </r>
    <r>
      <rPr>
        <b/>
        <sz val="14"/>
        <color theme="1"/>
        <rFont val="Calibri"/>
        <family val="2"/>
        <scheme val="minor"/>
      </rPr>
      <t xml:space="preserve"> highlighted columns/cells in ‘Diags Raw Data’, ‘Sub-IP Block Summary’, ‘Feature Raw Data’ and ‘Feature Summary’ tabs are the ones to be filled up by either Diags IP teams, Managers or PMs.   All other columns/cells that are not highlighted in PINK means it most likely has formulas in each of the tab, so </t>
    </r>
    <r>
      <rPr>
        <b/>
        <sz val="14"/>
        <color rgb="FFFF0000"/>
        <rFont val="Calibri"/>
        <family val="2"/>
        <scheme val="minor"/>
      </rPr>
      <t>PLEASE DO NOT TOUCH</t>
    </r>
    <r>
      <rPr>
        <b/>
        <sz val="14"/>
        <color theme="1"/>
        <rFont val="Calibri"/>
        <family val="2"/>
        <scheme val="minor"/>
      </rPr>
      <t xml:space="preserve"> or overwrite it</t>
    </r>
  </si>
  <si>
    <t>Total Summary</t>
  </si>
  <si>
    <r>
      <t xml:space="preserve">‘Sub-IP Block’ column D and 'Category' column L in ‘Diags Raw Data’ tab’s each cell per row </t>
    </r>
    <r>
      <rPr>
        <b/>
        <sz val="14"/>
        <color rgb="FFFF0000"/>
        <rFont val="Calibri"/>
        <family val="2"/>
        <scheme val="minor"/>
      </rPr>
      <t>MUST NOT</t>
    </r>
    <r>
      <rPr>
        <b/>
        <sz val="14"/>
        <color theme="1"/>
        <rFont val="Calibri"/>
        <family val="2"/>
        <scheme val="minor"/>
      </rPr>
      <t xml:space="preserve"> be blank or empty.   PLEASE READ the Notes in 'Sub-IP Block' cell (D5) and 'Category' cell (L5).   The‘Sub-IP Block’ column’s Sub-IP Block names and 'Category' column's information gets used in ‘Sub-IP Block Summary’ tab and in each of 'Total' &amp; 'New+Delta' &amp; 'Legacy' table for accurate summary calculation.   Please indicate correct Sub-IP Block names and choose Category in each line item accordingly</t>
    </r>
  </si>
  <si>
    <t>Test Plan &amp; 
Code Status</t>
  </si>
  <si>
    <t>Pre-Silicon 
Plan / Status</t>
  </si>
  <si>
    <t>Post Silicon Execution Status</t>
  </si>
  <si>
    <t>Framework</t>
  </si>
  <si>
    <t>Rotation &amp; Mirroring Test</t>
  </si>
  <si>
    <t>DCN4.039 - VM support,
DCN4.144 - Vm pattern generator,
DCN4.158 - 4 levels gpuvm,
DCN4.026 - Immediate Flip,
DCN4.027 - Vsync Flip
DCN4.117 - Large DET VM row buffer</t>
  </si>
  <si>
    <t>Basic Flip Test</t>
  </si>
  <si>
    <t>Pre-si:
FPGA: dchb5.1
N-1: others</t>
  </si>
  <si>
    <t>Stereoscopic Flip Test</t>
  </si>
  <si>
    <t>Pre-si:
FPGA: dchb6.1
N-1: others</t>
  </si>
  <si>
    <t>Viewport Panning Test</t>
  </si>
  <si>
    <t>Immediate Flip Stress Test</t>
  </si>
  <si>
    <t>FPGA too much time
N-1 passed</t>
  </si>
  <si>
    <t>NV48-DCN-029</t>
  </si>
  <si>
    <t>[DCHUB]Reader Line Position Support</t>
  </si>
  <si>
    <t>Reader Line Position Test</t>
  </si>
  <si>
    <t>GFX12 Tiling/Swizzle Modes Test</t>
  </si>
  <si>
    <t>Pre-si:
FPGA: dchb14.1
N-1: others</t>
  </si>
  <si>
    <t>UCLK PState change with MALL at sub-viewport mode Test</t>
  </si>
  <si>
    <t>DCHB017</t>
  </si>
  <si>
    <t>Tserver</t>
  </si>
  <si>
    <t>MALL Static Screen CAB Basic test</t>
  </si>
  <si>
    <t>DCHB023</t>
  </si>
  <si>
    <t>DCN4.039 - VM support,
DCN4.158 - 4 levels gpuvm,
DCN4.026 - Immediate Flip,
DCN4.027 - Vsync Flip</t>
  </si>
  <si>
    <t>Advanced Flip Test</t>
  </si>
  <si>
    <t>DCHB21.7 crc mismatch</t>
  </si>
  <si>
    <t>Display Surface TMZ Test</t>
  </si>
  <si>
    <t>pass on emulator
./tserverlite -cf=dcn.cf -test=dchb30.2 -gpu_copyengine=sdma_sysmem -sdma_copysize=32 -sdma_rb_size=256B -vm -oss_timeout=20000 -oss_verbose=2 -tcorelog</t>
  </si>
  <si>
    <t>Colour Component Crossbar Test</t>
  </si>
  <si>
    <t>DCHB033</t>
  </si>
  <si>
    <t>FPGA too much time</t>
  </si>
  <si>
    <t>Basic Virtual Memory(GPUVM) Testing</t>
  </si>
  <si>
    <t>dchb22.1,101,201,998,999 pass</t>
  </si>
  <si>
    <t>DPP</t>
  </si>
  <si>
    <t>Display modeset test</t>
  </si>
  <si>
    <t>dcn.msa.1</t>
  </si>
  <si>
    <t xml:space="preserve">3DLUT Fast loading </t>
  </si>
  <si>
    <t>DCHB062</t>
  </si>
  <si>
    <t>Distributed dcc</t>
  </si>
  <si>
    <t>DCHB064</t>
  </si>
  <si>
    <t>CNVC Dynamic Pixel Expansion Test</t>
  </si>
  <si>
    <t>Stereoscopic Cursor Test</t>
  </si>
  <si>
    <t>Scaler Hardcoded 2-Tap Sharpening Test</t>
  </si>
  <si>
    <t>DCN4.055 - Scale underscan and overscan,
DCN4.057 - Scale boundary,
DCN4.049 - Downscale,
DCN4.048 - Prescale linearization
DCN4.119 - DFS bypass switching for DISPCLK and DPPCLK
DCN4.152 - G7 PPT - Chiplet
DCN4.053 - Edge adaptive scaler and sharpening
DCN4.052 - Scale sharpening</t>
  </si>
  <si>
    <t>Scaler N-Tap Scaling Test</t>
  </si>
  <si>
    <t>5 more variations for EASF and ImgSharpener
pass on N-1, need verify case 1 on FPGA</t>
  </si>
  <si>
    <t>Line Buffer Memory Size Test</t>
  </si>
  <si>
    <t>Pre-si:
FPGA: DPP10.1
Assertion `m_impl-&gt;m_feature_values.find(feature) != m_impl-&gt;m_feature_values.end()</t>
  </si>
  <si>
    <t>Color Keyer Alpha Generation Test</t>
  </si>
  <si>
    <t>DPP024</t>
  </si>
  <si>
    <t>Alpha Expansion LUT Test</t>
  </si>
  <si>
    <t>DPP031</t>
  </si>
  <si>
    <t>Scaler Scenario Test</t>
  </si>
  <si>
    <t>core dump</t>
  </si>
  <si>
    <t>Stereoscopic Scaling Test</t>
  </si>
  <si>
    <t>OPTC underflow
crc mismatch</t>
  </si>
  <si>
    <t>De-alpha and Bias Test</t>
  </si>
  <si>
    <t>DPP037</t>
  </si>
  <si>
    <t>FCNV Clamp to Positive Test</t>
  </si>
  <si>
    <t>Cursor Blending Stereoscopic Test</t>
  </si>
  <si>
    <t>crc mismatch</t>
  </si>
  <si>
    <t>CNVC Pre-DeAlpha Test</t>
  </si>
  <si>
    <t>DPP046</t>
  </si>
  <si>
    <t>CNVC PreCSC S2.13 Coefcient Format Test</t>
  </si>
  <si>
    <t>CNVC PreCSC S3.12 Coefficient Format Test</t>
  </si>
  <si>
    <t>CM PostCSC S2.13 Coefcient Format Test</t>
  </si>
  <si>
    <t>CM PostCSC S3.12 Coefficient Format Test</t>
  </si>
  <si>
    <t>Pre-ReAlpha and De-Alpha Test</t>
  </si>
  <si>
    <t>CM Gamma Correction Test</t>
  </si>
  <si>
    <t>Win10 cursor Test</t>
  </si>
  <si>
    <t>MPC</t>
  </si>
  <si>
    <t>MPCC Mode Test</t>
  </si>
  <si>
    <t xml:space="preserve">Pre-si:
tserver: MPC3.1
(core dumped)
tng: crc mismatch
</t>
  </si>
  <si>
    <t>MPCC Stereo Mixing Test</t>
  </si>
  <si>
    <t>MPC005</t>
  </si>
  <si>
    <t>Alpha Blending Per-Layer Gain Test</t>
  </si>
  <si>
    <t>MPC Output CSC Test</t>
  </si>
  <si>
    <t>MPC Denormalization and Clamping Test</t>
  </si>
  <si>
    <t>MPC Gamut Remap Test</t>
  </si>
  <si>
    <t>MPC012</t>
  </si>
  <si>
    <t>all passed on tserver</t>
  </si>
  <si>
    <t>MPC Gamut Remap S3.12 Coefficient Format Test</t>
  </si>
  <si>
    <t>MPC013</t>
  </si>
  <si>
    <t>MPCC Extend Output Gamma Test</t>
  </si>
  <si>
    <t>Pre-si:
FPGA: MPC15.1
(crc mismatch)
N-1: others</t>
  </si>
  <si>
    <t>MPCC 3D LUT test</t>
  </si>
  <si>
    <t>ABM</t>
  </si>
  <si>
    <t>ABM Histogram</t>
  </si>
  <si>
    <t>ABM Luma Statistics</t>
  </si>
  <si>
    <t>ABM067</t>
  </si>
  <si>
    <t>legacy all passed on tserver</t>
  </si>
  <si>
    <t>FMT</t>
  </si>
  <si>
    <t>FMT Truncation Test</t>
  </si>
  <si>
    <t>FMT Basic Spatial Dither Test</t>
  </si>
  <si>
    <t>Pre-si:
FPGA: FMT2.1
N-1: others</t>
  </si>
  <si>
    <t>FMT Spatial Dither Mode Test</t>
  </si>
  <si>
    <t>FMT003</t>
  </si>
  <si>
    <t>FMT Frame Random Spatial Dither Test</t>
  </si>
  <si>
    <t>FMT004</t>
  </si>
  <si>
    <t>FMT Spatial Dither Frame Counter Test</t>
  </si>
  <si>
    <t>FMT Temporal Dither Test</t>
  </si>
  <si>
    <t>Pre-si:
FPGA: FMT6.1
N-1: others</t>
  </si>
  <si>
    <t>FMT Clamping Test</t>
  </si>
  <si>
    <t>FMT 4:2:2 Subsampling Test</t>
  </si>
  <si>
    <t>FMT 4:2:0 Basic Subsampling Test</t>
  </si>
  <si>
    <t xml:space="preserve"> FMT 4:2:0 Stereoscopic (Side-by-Side Half) Subsampling Test</t>
  </si>
  <si>
    <t>FMT011</t>
  </si>
  <si>
    <t>Segmentation fault</t>
  </si>
  <si>
    <t>FMT 4:2:2 Subsampling with ODM Combine Test</t>
  </si>
  <si>
    <t>Basic Subsampling with ODM Combine Test</t>
  </si>
  <si>
    <t>DCN4.071 - DSC for DP,
DCN4.083 - Hdmi2.1 frl dsc vrr fva and qms,
DCN4.073 - DP FEC support,
[OPP]DSC Resource Manager Support
DCN4.072 - DSC area optimization</t>
  </si>
  <si>
    <t>DSC</t>
  </si>
  <si>
    <t>Multi-Stream DSC Test</t>
  </si>
  <si>
    <t>ODM</t>
  </si>
  <si>
    <t>ODM Combine Mode Basic Test</t>
  </si>
  <si>
    <t>Pre-si:
FPGA: ODM1.1
N-1: others</t>
  </si>
  <si>
    <t>ODM Combine Mode DSC Test</t>
  </si>
  <si>
    <t>Pre-si:
FPGA: ODM3.1
N-1: others</t>
  </si>
  <si>
    <t>ODM Combine Mode with HBR3 Test </t>
  </si>
  <si>
    <t>ODM005</t>
  </si>
  <si>
    <t>ODM Combine Mode (4:1) with DSC Test (DP DIO and HPO)</t>
  </si>
  <si>
    <t>Dynamic Switch Of ODM Test</t>
  </si>
  <si>
    <t>ODM Combine Mode (3:1) for DP/DP2/FRL</t>
  </si>
  <si>
    <t>DCN4.173</t>
  </si>
  <si>
    <t>DCN4.173 - Forced vsync support</t>
  </si>
  <si>
    <t>OTG</t>
  </si>
  <si>
    <t>OTG Force VSYNC Next Line Test</t>
  </si>
  <si>
    <t>Pre-si:
FPGA: OTG7.1
N-1: others</t>
  </si>
  <si>
    <t>OTG Frame-Sequential Stereoscopic Test</t>
  </si>
  <si>
    <t>Pre-si:
FPGA: OTG9.1
N-1: others</t>
  </si>
  <si>
    <t>DCN4.172</t>
  </si>
  <si>
    <t>DCN4.172 - Otg trigger</t>
  </si>
  <si>
    <t>OTG Trigger Detection Test</t>
  </si>
  <si>
    <t>OTG011</t>
  </si>
  <si>
    <t>DCN4.175</t>
  </si>
  <si>
    <t>DCN4.175 - Forced H and V counter</t>
  </si>
  <si>
    <t>OTG Force Count Test</t>
  </si>
  <si>
    <t>OTG013</t>
  </si>
  <si>
    <t>OTG Dynamic Refresh Rate Test</t>
  </si>
  <si>
    <t>Pre-si:
FPGA: OTG14.1
N-1: others</t>
  </si>
  <si>
    <t>OTG Pixel Repetition Test</t>
  </si>
  <si>
    <t>segment fault</t>
  </si>
  <si>
    <t>Underflow Recovery Test</t>
  </si>
  <si>
    <t>Assertion `pixclk' failed.</t>
  </si>
  <si>
    <t>DCN4.176</t>
  </si>
  <si>
    <t>DCN4.176 - Static screen</t>
  </si>
  <si>
    <t>OTG Static Screen Event Test</t>
  </si>
  <si>
    <t>OTG should take frames = 59 to re-enter static screen state. Actually took 0 frames</t>
  </si>
  <si>
    <t>DCN4.064 - Video blanking generation
DCN4.169 - Dpg</t>
  </si>
  <si>
    <t>Display Pattern Generator Test</t>
  </si>
  <si>
    <t>DPG with ODM test</t>
  </si>
  <si>
    <t>OTG VUPDATE Interrupt Test</t>
  </si>
  <si>
    <t>OTG0 VUPDATE interrupt of falling edge sticky bit erroneously stayed set after triggering pulse-based interrupt (interrupt enabled)</t>
  </si>
  <si>
    <t>DCN4.080 - Vstartup Vupdate and Vready Interrupt,
DCN4.174 - H, V and frame count snapshot</t>
  </si>
  <si>
    <t>OTG Snapshot Interrupt Test</t>
  </si>
  <si>
    <t>OTG801</t>
  </si>
  <si>
    <t>DCN4.109 - Interrupts Handler client support
DCN4.172 - Otg trigger</t>
  </si>
  <si>
    <t>OTG TRIGA Interrupt Test</t>
  </si>
  <si>
    <t>OTG804</t>
  </si>
  <si>
    <t>OTG TRIGB Interrupt Test</t>
  </si>
  <si>
    <t>OTG805</t>
  </si>
  <si>
    <t>OTG VSTARTUP Interrupt Test</t>
  </si>
  <si>
    <t>OTG VREADY Interrupt Test</t>
  </si>
  <si>
    <t>OTG810</t>
  </si>
  <si>
    <t>Aux Channel DPCD Read/Write Tests</t>
  </si>
  <si>
    <t>DCN4.038 - Stereoscopic display,
DCN4.082 - HDMI 1.4 and 2.0,
[OPP]Stereo Dummy Data Insertion Support</t>
  </si>
  <si>
    <t>HDMI 1.4 Frame Packing 3D Test</t>
  </si>
  <si>
    <t>HDMI 2.0 Scrambler Test</t>
  </si>
  <si>
    <t>HDMI Basic Output Test on PHYA</t>
  </si>
  <si>
    <t>HDMI Random Audio Test</t>
  </si>
  <si>
    <t>HDMI Ramp Audio Test</t>
  </si>
  <si>
    <t>HDMI Azalia Basic Audio Test</t>
  </si>
  <si>
    <t>HDMI Azalia 2.0 Channel HD Audio Test</t>
  </si>
  <si>
    <t>HDMI Azalia 4.0 Channel HD Audio Test</t>
  </si>
  <si>
    <t>HDMI Azalia 5.1 Channel HD Audio Test</t>
  </si>
  <si>
    <t>HDMI Azalia 6.1 Channel HD Audio Test</t>
  </si>
  <si>
    <t>HDMI Azalia 7.1 Channel HD Audio Test</t>
  </si>
  <si>
    <t>HDMI Azalia HBR Audio Test</t>
  </si>
  <si>
    <t>HDMI Multi-Channel Single Stream DMA Out</t>
  </si>
  <si>
    <t>HDMI Deep Color Azalia 2.0 Channel HD Audio Test</t>
  </si>
  <si>
    <t>HDMI Deep Color Azalia 7.1 Channel HD Audio Test</t>
  </si>
  <si>
    <t>HDMI Deep Color Azalia HBR Audio Test</t>
  </si>
  <si>
    <t>HDMI Azalia Audio Test</t>
  </si>
  <si>
    <t>DP Azalia Audio Test</t>
  </si>
  <si>
    <t>PHYE core dump</t>
  </si>
  <si>
    <t>DP Frame Packing 3D Test</t>
  </si>
  <si>
    <t>DP Frame Packing 3D Test with Scaling</t>
  </si>
  <si>
    <t>DisplayPort Ranged Timing H/V TOTAL Change Test</t>
  </si>
  <si>
    <t>DIO367</t>
  </si>
  <si>
    <t>DisplayPort Ranged Timing Pixel Rate Change Test</t>
  </si>
  <si>
    <t>DIO368</t>
  </si>
  <si>
    <t>DCN4.092 - Dp1.4,
[DIO]usb-c alt mode
DCN4.138 - Display PHY</t>
  </si>
  <si>
    <t>DP 1.62GHz 1 Lane Test</t>
  </si>
  <si>
    <t>DP 1.62GHz 2 Lane Test</t>
  </si>
  <si>
    <t>DP 1.62GHz 4 Lane Test</t>
  </si>
  <si>
    <t>DP 2.70GHz 1 Lane Test</t>
  </si>
  <si>
    <t>DP 2.70GHz 2 Lane Test</t>
  </si>
  <si>
    <t>DP 2.70GHz 4 Lane Test</t>
  </si>
  <si>
    <t>DP 5.40GHz 1 Lane Test</t>
  </si>
  <si>
    <t>DP 5.40GHz 2 Lane Test</t>
  </si>
  <si>
    <t>DP 5.40GHz 4 Lane Test</t>
  </si>
  <si>
    <t>DCN4.092 - Dp1.4,
DCN4.120 - Hbr3 Vmin 0.65v
DCN4.138 - Display PHY
[DIO]usb-c alt mode</t>
  </si>
  <si>
    <t>DP 8.10GHz 1 Lane Test</t>
  </si>
  <si>
    <t>DCN4.092 - Dp1.4,
DCN4.120 - Hbr3 Vmin 0.65v
[DIO]usb-c alt mode</t>
  </si>
  <si>
    <t>DP 8.10GHz 2 Lane Test</t>
  </si>
  <si>
    <t>DP 8.10GHz 4 Lane Test</t>
  </si>
  <si>
    <t>C10 Tx only PHY</t>
  </si>
  <si>
    <t>DIO390</t>
  </si>
  <si>
    <t>DP MST Source Test</t>
  </si>
  <si>
    <t>DP MST Combo Test: UNIPHYB</t>
  </si>
  <si>
    <t>DP MST Combo Test: UNIPHYC</t>
  </si>
  <si>
    <t>DisplayPort 4:2:0 Subsampling Test</t>
  </si>
  <si>
    <t>DisplayPort 1.4 basic output Test on PHYA</t>
  </si>
  <si>
    <t>DisplayPort Basic Output Test on PHYA/B</t>
  </si>
  <si>
    <t>DP Random Audio Test</t>
  </si>
  <si>
    <t>DP Ramp Audio Test</t>
  </si>
  <si>
    <t>DisplayPort Keep-alive Enable Azalia Audio Test</t>
  </si>
  <si>
    <t>DisplayPort Tx-Rx CRC Test</t>
  </si>
  <si>
    <t>HPO Video Ouput test on PHYx</t>
  </si>
  <si>
    <t>HDMI2.1 Azalia 2.0 Channel HD Audio test</t>
  </si>
  <si>
    <t>HDMI2.1 Azalia 7.1 Channel HD Audio test</t>
  </si>
  <si>
    <t>HDMI2.1 Azalia HBR Audio test</t>
  </si>
  <si>
    <t>DIO604</t>
  </si>
  <si>
    <t>HPO Stereo test on PHYA</t>
  </si>
  <si>
    <t>DIO605</t>
  </si>
  <si>
    <t>DP2.0 10GHz 1 Lane Test</t>
  </si>
  <si>
    <t>DP2.0 10GHz 2 Lane Test</t>
  </si>
  <si>
    <t>DP2.0 10GHz 4 Lane Test</t>
  </si>
  <si>
    <t>DCN4.137 - DP2.0
DCN4.138 - Display PHY
[DIO] C20 combo PHY</t>
  </si>
  <si>
    <t>DP2.0 13.5GHz 1 Lane Test</t>
  </si>
  <si>
    <t>DP2.0 20GHz 1 Lane Test</t>
  </si>
  <si>
    <t>DP2.0 Random Audio Test</t>
  </si>
  <si>
    <t>DIO660</t>
  </si>
  <si>
    <t>DP2.0 Ramp Audio Test</t>
  </si>
  <si>
    <t>DIO661</t>
  </si>
  <si>
    <t>DP2.0 Azalia Audio Test</t>
  </si>
  <si>
    <t>DIO662</t>
  </si>
  <si>
    <t>DWB</t>
  </si>
  <si>
    <t>DWB Stereo</t>
  </si>
  <si>
    <t>EB</t>
  </si>
  <si>
    <t>HDCP Check Keys</t>
  </si>
  <si>
    <t>HDCP 1.x DVI Single Link Test: PHYD</t>
  </si>
  <si>
    <t>EB117</t>
  </si>
  <si>
    <t>HDCP 1.x HDMI with Azalia Audio Test: PHYC</t>
  </si>
  <si>
    <t>HDCP 1.x HDMI 1.4 Frame Packing 3D with 7.1 LPCM Audio
Test: PHYD</t>
  </si>
  <si>
    <t>HDCP 1.x DisplayPort Test</t>
  </si>
  <si>
    <t>DisplayPort with Audio HDCP Test</t>
  </si>
  <si>
    <t>HDCP 2.2 DisplayPort Cipher Test</t>
  </si>
  <si>
    <t>CE</t>
  </si>
  <si>
    <t>Auto payload in unsolicited response</t>
  </si>
  <si>
    <t>Azalia Controller Clock Gating Test</t>
  </si>
  <si>
    <t>CE012</t>
  </si>
  <si>
    <t>Azalia Unsolicited Response Holding Test</t>
  </si>
  <si>
    <t>DMU</t>
  </si>
  <si>
    <t>Unallocated Register Access Test</t>
  </si>
  <si>
    <t>Fine-Grained Security Gasket Test</t>
  </si>
  <si>
    <t>Register write/read test Failed at secure level 5/6/7</t>
  </si>
  <si>
    <t>Register Access Timeout Test</t>
  </si>
  <si>
    <t>DMU003</t>
  </si>
  <si>
    <t>segmentation fault</t>
  </si>
  <si>
    <t>DISP</t>
  </si>
  <si>
    <t>Display Register Double-Buffering Test</t>
  </si>
  <si>
    <t>Triple Buffered Register Update Test</t>
  </si>
  <si>
    <t>Display High Bandwidth Usage Test</t>
  </si>
  <si>
    <t>DISP005</t>
  </si>
  <si>
    <t>Memory P-State Switching at High Refresh Rate</t>
  </si>
  <si>
    <t>DISP014</t>
  </si>
  <si>
    <t>Display Non-Stream Test</t>
  </si>
  <si>
    <t>DISP016</t>
  </si>
  <si>
    <t>DLPC</t>
  </si>
  <si>
    <t>IPS Transition Test</t>
  </si>
  <si>
    <t>SRAM retention in DPP &amp; MPC to reduce restore time 
0pin retention</t>
  </si>
  <si>
    <t>IPS SRAM / 0 pin flop retention test</t>
  </si>
  <si>
    <t>DLPC002</t>
  </si>
  <si>
    <t>Display multiple pipe test</t>
  </si>
  <si>
    <t>disp.smoke.multi_stream</t>
  </si>
  <si>
    <t>DCN4.003 - Display mode performance
DCN4.024 - QoS urgent latency
DCN4.152 - G7 PPT - Chiplet
DCN4.142 - Scalable crb and metatag buf size</t>
  </si>
  <si>
    <t>MSA</t>
  </si>
  <si>
    <t>DPP Basic Pixel Unpacking Test</t>
  </si>
  <si>
    <t xml:space="preserve">PLEASE DO NOT CROSS THIS LINE.   Insert New Rows OR Copied Cells "Above" The Last Known Good Row Only So Each Copied Cells &amp; Rows Still Contains The Right Formulas (Similar Concept for Removing or Deleting Rows)        </t>
  </si>
  <si>
    <t xml:space="preserve"> </t>
  </si>
  <si>
    <t>r</t>
  </si>
  <si>
    <t>Enter Comments Here</t>
  </si>
  <si>
    <r>
      <t xml:space="preserve">Exact same number of ‘Feature Task ID’ per feature list item in ‘Feature Raw Data’ tab </t>
    </r>
    <r>
      <rPr>
        <b/>
        <sz val="14"/>
        <color rgb="FFFF0000"/>
        <rFont val="Calibri"/>
        <family val="2"/>
        <scheme val="minor"/>
      </rPr>
      <t>MUST</t>
    </r>
    <r>
      <rPr>
        <b/>
        <sz val="14"/>
        <color theme="1"/>
        <rFont val="Calibri"/>
        <family val="2"/>
        <scheme val="minor"/>
      </rPr>
      <t xml:space="preserve"> be equally listed in ‘Feature Task ID’ column A in ‘Feature Summary’ tab</t>
    </r>
  </si>
  <si>
    <t>Reason why this feature is not Entitled</t>
  </si>
  <si>
    <t>Reason why the feature is Entitled while not Commited</t>
  </si>
  <si>
    <t>w7</t>
  </si>
  <si>
    <t>w6</t>
  </si>
  <si>
    <t>w8</t>
  </si>
  <si>
    <t>w5</t>
  </si>
  <si>
    <t>w1</t>
  </si>
  <si>
    <t>w3</t>
  </si>
  <si>
    <t>{=TEXTJOIN("",TRUE,IF(ISNUMBER(SEARCH($A27,'Diags Raw Data'!$A$6:$A$3808)),CONCATENATE('Diags Raw Data'!$H$6:$H$3808,", "),""))}</t>
  </si>
  <si>
    <t>w2</t>
  </si>
  <si>
    <t>w4</t>
  </si>
  <si>
    <t>{=TEXTJOIN("",TRUE,IF(ISNUMBER(SEARCH($A67,'Diags Raw Data'!$A$6:$A$3791)),CONCATENATE('Diags Raw Data'!$H$6:$H$3791,", "),""))}</t>
  </si>
  <si>
    <t>{=TEXTJOIN("",TRUE,IF(ISNUMBER(SEARCH($A69,'Diags Raw Data'!$A$6:$A$3791)),CONCATENATE('Diags Raw Data'!$H$6:$H$3791,", "),""))}</t>
  </si>
  <si>
    <t>{=SUMPRODUCT(--(ISNUMBER(SEARCH($A93,'Diags Raw Data'!$A$6:$A$3805))),--('Diags Raw Data'!$Q$6:$Q$3805&lt;&gt;"N/A"),'Diags Raw Data'!$R$6:$R$3805)}</t>
  </si>
  <si>
    <t>{=SUMPRODUCT(--(ISNUMBER(SEARCH($A94,'Diags Raw Data'!$A$6:$A$3805))),--('Diags Raw Data'!$Q$6:$Q$3805&lt;&gt;"N/A"),'Diags Raw Data'!$R$6:$R$3805)}</t>
  </si>
  <si>
    <t>PLEASE DO NOT CROSS THIS LINE.   Insert New Rows OR Copied Cells "Above" The Last Known Good Row Only So Each Copied Cells &amp; Rows Still Contains The Right Formulas (Similar Concept for Removing or Deleting Rows)</t>
  </si>
  <si>
    <r>
      <t xml:space="preserve">Summary Progress by Sub-IP Block (e.g. GFX or DCN IP's Sub-IP Block).   Use Test Suite and/or actual IP name (e.g. DF, PCIE, IOAPIC, etc.) if the Sub-IP Block doesn't exist for the given IP
All 'unique' Sub-Block names from 'DiagsRawData' tab's 'Sub-IP Block' column D </t>
    </r>
    <r>
      <rPr>
        <b/>
        <sz val="14"/>
        <color rgb="FFFF0000"/>
        <rFont val="Calibri"/>
        <family val="2"/>
        <scheme val="minor"/>
      </rPr>
      <t>MUST</t>
    </r>
    <r>
      <rPr>
        <b/>
        <sz val="14"/>
        <rFont val="Calibri"/>
        <family val="2"/>
        <scheme val="minor"/>
      </rPr>
      <t xml:space="preserve"> be listed in each of 'Total' &amp; 'New+Delta' &amp; 'Legacy' table for accurate total summary calculation</t>
    </r>
  </si>
  <si>
    <t>Total</t>
  </si>
  <si>
    <t>Grand Total</t>
  </si>
  <si>
    <t>New+Delta</t>
  </si>
  <si>
    <t>New+Delta Total</t>
  </si>
  <si>
    <t>Legacy Total</t>
  </si>
  <si>
    <t>Start</t>
  </si>
  <si>
    <t>End</t>
  </si>
  <si>
    <t>#Fturs</t>
  </si>
  <si>
    <t>#Vars</t>
  </si>
  <si>
    <t>#Weeks</t>
  </si>
  <si>
    <t>Vars/Wk</t>
  </si>
  <si>
    <t>Ariel
BTO</t>
  </si>
  <si>
    <t>Ariel
A/B</t>
  </si>
  <si>
    <t>Code</t>
  </si>
  <si>
    <t>Drive-To</t>
  </si>
  <si>
    <t>w38</t>
  </si>
  <si>
    <t>w39</t>
  </si>
  <si>
    <t>w40</t>
  </si>
  <si>
    <t>w41</t>
  </si>
  <si>
    <t>w42</t>
  </si>
  <si>
    <t>w43</t>
  </si>
  <si>
    <t>w44</t>
  </si>
  <si>
    <t>w45</t>
  </si>
  <si>
    <t>w46</t>
  </si>
  <si>
    <t>w47</t>
  </si>
  <si>
    <t>w48</t>
  </si>
  <si>
    <t>w49</t>
  </si>
  <si>
    <t>w50</t>
  </si>
  <si>
    <t>w51</t>
  </si>
  <si>
    <t>w52</t>
  </si>
  <si>
    <t>w9</t>
  </si>
  <si>
    <t>w10</t>
  </si>
  <si>
    <t>w11</t>
  </si>
  <si>
    <t>w12</t>
  </si>
  <si>
    <t>w13</t>
  </si>
  <si>
    <t>w14</t>
  </si>
  <si>
    <t>w15</t>
  </si>
  <si>
    <t>w16</t>
  </si>
  <si>
    <t>w17</t>
  </si>
  <si>
    <t>w18</t>
  </si>
  <si>
    <t>w19</t>
  </si>
  <si>
    <t>w20</t>
  </si>
  <si>
    <t>w21</t>
  </si>
  <si>
    <t>w22</t>
  </si>
  <si>
    <t>w23</t>
  </si>
  <si>
    <t># Coded</t>
  </si>
  <si>
    <t>% Coded</t>
  </si>
  <si>
    <t>Actual</t>
  </si>
  <si>
    <t># Verified</t>
  </si>
  <si>
    <t>% Verified</t>
  </si>
  <si>
    <t>Planned</t>
  </si>
  <si>
    <t>AB-26</t>
  </si>
  <si>
    <t>AB-25</t>
  </si>
  <si>
    <t>AB-24</t>
  </si>
  <si>
    <t>AB-23</t>
  </si>
  <si>
    <t>AB-22</t>
  </si>
  <si>
    <t>AB-21</t>
  </si>
  <si>
    <t>AB-20</t>
  </si>
  <si>
    <t>AB-19</t>
  </si>
  <si>
    <t>AB-18</t>
  </si>
  <si>
    <t>AB-17</t>
  </si>
  <si>
    <t>AB-16</t>
  </si>
  <si>
    <t>AB-15</t>
  </si>
  <si>
    <t>AB-14</t>
  </si>
  <si>
    <t>AB-13</t>
  </si>
  <si>
    <t>AB-12</t>
  </si>
  <si>
    <t>AB-11</t>
  </si>
  <si>
    <t>AB-10</t>
  </si>
  <si>
    <t>AB-09</t>
  </si>
  <si>
    <t>AB-08</t>
  </si>
  <si>
    <t>AB-07</t>
  </si>
  <si>
    <t>AB-06</t>
  </si>
  <si>
    <t>AB-05</t>
  </si>
  <si>
    <t>AB-04</t>
  </si>
  <si>
    <t>AB-03</t>
  </si>
  <si>
    <t>AB-02</t>
  </si>
  <si>
    <t>AB-01</t>
  </si>
  <si>
    <t>AB</t>
  </si>
  <si>
    <t>AB+01</t>
  </si>
  <si>
    <t>AB+02</t>
  </si>
  <si>
    <t>AB+03</t>
  </si>
  <si>
    <t>AB+04</t>
  </si>
  <si>
    <t>AB+05</t>
  </si>
  <si>
    <t>AB+06</t>
  </si>
  <si>
    <t>AB+07</t>
  </si>
  <si>
    <t>AB+08</t>
  </si>
  <si>
    <t>AB+09</t>
  </si>
  <si>
    <t>AB+10</t>
  </si>
  <si>
    <t>AB+11</t>
  </si>
  <si>
    <t>AB+12</t>
  </si>
  <si>
    <t>AB+13</t>
  </si>
  <si>
    <t>AB+14</t>
  </si>
  <si>
    <t>AB+15</t>
  </si>
  <si>
    <t>AB+16</t>
  </si>
  <si>
    <t>AB+17</t>
  </si>
  <si>
    <t>AB+18</t>
  </si>
  <si>
    <t>AB+19</t>
  </si>
  <si>
    <t>AB+20</t>
  </si>
  <si>
    <t>AB+21</t>
  </si>
  <si>
    <t>AB+22</t>
  </si>
  <si>
    <t>AB+23</t>
  </si>
  <si>
    <t>AB+24</t>
  </si>
  <si>
    <t>AB+25</t>
  </si>
  <si>
    <t>AB+26</t>
  </si>
  <si>
    <t>Row Labels</t>
  </si>
  <si>
    <t>Sum of #Tests</t>
  </si>
  <si>
    <t>wk-1</t>
  </si>
  <si>
    <t>wk-2</t>
  </si>
  <si>
    <t>wk-3</t>
  </si>
  <si>
    <t>wk-4</t>
  </si>
  <si>
    <t>wk-5</t>
  </si>
  <si>
    <t>wk-6</t>
  </si>
  <si>
    <t>wk-7</t>
  </si>
  <si>
    <t>wk-8</t>
  </si>
  <si>
    <t>Placeholder - Not in tracker</t>
  </si>
  <si>
    <t>Total Run.1</t>
  </si>
  <si>
    <t>Pass.1</t>
  </si>
  <si>
    <t>Waived.1</t>
  </si>
  <si>
    <t>Fail.1</t>
  </si>
  <si>
    <t>Skip.1</t>
  </si>
  <si>
    <t>% Pass Rate.1</t>
  </si>
  <si>
    <t/>
  </si>
  <si>
    <t>DCHB004.1-36</t>
  </si>
  <si>
    <t>DCHB005.1-14</t>
  </si>
  <si>
    <t>DCN4.158</t>
  </si>
  <si>
    <t>DCHB006.1-20</t>
  </si>
  <si>
    <t>DCHB007.1-11</t>
  </si>
  <si>
    <t>DCHB008.1-4</t>
  </si>
  <si>
    <t>DCHB011.1-4</t>
  </si>
  <si>
    <t>DCHB014.1-259</t>
  </si>
  <si>
    <t>DCHB021.1-11</t>
  </si>
  <si>
    <t>DCHB030.1-5</t>
  </si>
  <si>
    <t>DCHB022.1-24</t>
  </si>
  <si>
    <t>DPP002.1-7</t>
  </si>
  <si>
    <t>DPP005.1-3</t>
  </si>
  <si>
    <t>DPP008.1-2</t>
  </si>
  <si>
    <t>DPP009.1-43</t>
  </si>
  <si>
    <t>DPP010.1-35</t>
  </si>
  <si>
    <t>DPP034.1-13</t>
  </si>
  <si>
    <t>DPP036.1-2</t>
  </si>
  <si>
    <t>DPP042.1-4</t>
  </si>
  <si>
    <t>DPP045.1-4</t>
  </si>
  <si>
    <t>DPP047.1-5</t>
  </si>
  <si>
    <t>DPP048.1-5</t>
  </si>
  <si>
    <t>DPP049.1-5</t>
  </si>
  <si>
    <t>DPP050.1-5</t>
  </si>
  <si>
    <t>DPP052.1-2</t>
  </si>
  <si>
    <t>DPP053.1-16</t>
  </si>
  <si>
    <t>DPP055.1-4</t>
  </si>
  <si>
    <t>MPC003.1-6</t>
  </si>
  <si>
    <t>MPC007.1-4</t>
  </si>
  <si>
    <t>MPC009.1-4</t>
  </si>
  <si>
    <t>MPC010.1-2</t>
  </si>
  <si>
    <t>MPC015.1-16</t>
  </si>
  <si>
    <t>MPC017.1-7</t>
  </si>
  <si>
    <t>ABM066.1-15</t>
  </si>
  <si>
    <t>FMT001.1-8</t>
  </si>
  <si>
    <t>FMT002.1-16</t>
  </si>
  <si>
    <t>FMT005.1-10</t>
  </si>
  <si>
    <t>FMT006.1-52</t>
  </si>
  <si>
    <t>FMT007.1-5</t>
  </si>
  <si>
    <t>FMT009.1-4</t>
  </si>
  <si>
    <t>FMT010.1-8</t>
  </si>
  <si>
    <t>FMT014.1-4</t>
  </si>
  <si>
    <t>FMT015.1-8</t>
  </si>
  <si>
    <t>DSC004.1-18</t>
  </si>
  <si>
    <t>NV48-DCN-xxx</t>
  </si>
  <si>
    <t>ODM001.1-20</t>
  </si>
  <si>
    <t>ODM003.1-18</t>
  </si>
  <si>
    <t>ODM004.1-13</t>
  </si>
  <si>
    <t>ODM007.1-20</t>
  </si>
  <si>
    <t>ODM013.1-12</t>
  </si>
  <si>
    <t>OTG007.1-215</t>
  </si>
  <si>
    <t>OTG009.1-215</t>
  </si>
  <si>
    <t>OTG014.1-199</t>
  </si>
  <si>
    <t>OTG017.1-3</t>
  </si>
  <si>
    <t>OTG025.1-2</t>
  </si>
  <si>
    <t>OTG026.1-2</t>
  </si>
  <si>
    <t>OTG027.1-16</t>
  </si>
  <si>
    <t>DCN4.169</t>
  </si>
  <si>
    <t>OTG029.1-16</t>
  </si>
  <si>
    <t>OTG800.1-2</t>
  </si>
  <si>
    <t>DCN4.174</t>
  </si>
  <si>
    <t>OTG809.1-2</t>
  </si>
  <si>
    <t>DIO003.1-6</t>
  </si>
  <si>
    <t>DIO220.1-7</t>
  </si>
  <si>
    <t>NV48-DCN-063</t>
  </si>
  <si>
    <t>DIO221.1-6</t>
  </si>
  <si>
    <t>DIO217.1-116</t>
  </si>
  <si>
    <t>DIO224.1-12</t>
  </si>
  <si>
    <t>DIO225.1-12</t>
  </si>
  <si>
    <t>DIO227.1-12</t>
  </si>
  <si>
    <t>DIO228.1-16</t>
  </si>
  <si>
    <t>DIO229.1-16</t>
  </si>
  <si>
    <t>DIO230.1-16</t>
  </si>
  <si>
    <t>DIO231.1-16</t>
  </si>
  <si>
    <t>DIO232.1-16</t>
  </si>
  <si>
    <t>DIO233.1-2</t>
  </si>
  <si>
    <t>DIO234.1-8</t>
  </si>
  <si>
    <t>DIO236.1-28</t>
  </si>
  <si>
    <t>DIO237.1-28</t>
  </si>
  <si>
    <t>DIO238.1-2</t>
  </si>
  <si>
    <t>DIO253.1-72</t>
  </si>
  <si>
    <t>DIO352.1-170</t>
  </si>
  <si>
    <t>DIO365.1-8</t>
  </si>
  <si>
    <t>DIO366.1-3</t>
  </si>
  <si>
    <t>DIO369.1-4</t>
  </si>
  <si>
    <t>NV48-DCN-092</t>
  </si>
  <si>
    <t>DIO370.1-5</t>
  </si>
  <si>
    <t>DIO371.1-4</t>
  </si>
  <si>
    <t>DIO372.1-4</t>
  </si>
  <si>
    <t>DIO373.1-4</t>
  </si>
  <si>
    <t>DIO374.1-4</t>
  </si>
  <si>
    <t>DIO375.1-4</t>
  </si>
  <si>
    <t>DIO376.1-4</t>
  </si>
  <si>
    <t>DIO377.1-4</t>
  </si>
  <si>
    <t>DIO378.1-4</t>
  </si>
  <si>
    <t>DIO379.1-4</t>
  </si>
  <si>
    <t>DIO380.1-4</t>
  </si>
  <si>
    <t>DIO390.1-2</t>
  </si>
  <si>
    <t>DIO322.1-4</t>
  </si>
  <si>
    <t>DIO324.1-15</t>
  </si>
  <si>
    <t>DIO325.1-15</t>
  </si>
  <si>
    <t>DIO381.1-15</t>
  </si>
  <si>
    <t>DIO335.1-169</t>
  </si>
  <si>
    <t>DIO337.1-272</t>
  </si>
  <si>
    <t>DIO383.1-24</t>
  </si>
  <si>
    <t>DIO384.1-24</t>
  </si>
  <si>
    <t>DIO385.1-34</t>
  </si>
  <si>
    <t>DIO386.1-6</t>
  </si>
  <si>
    <t>DIO389.1-12</t>
  </si>
  <si>
    <t>DIO620.1-63</t>
  </si>
  <si>
    <t>DIO602.1-7</t>
  </si>
  <si>
    <t>DIO603.1-7</t>
  </si>
  <si>
    <t>DIO650.1-5</t>
  </si>
  <si>
    <t>DIO651.1-5</t>
  </si>
  <si>
    <t>DIO652.1-6</t>
  </si>
  <si>
    <t>DIO653.1-3</t>
  </si>
  <si>
    <t>NV48-DCN-131</t>
  </si>
  <si>
    <t>DIO654.1-3</t>
  </si>
  <si>
    <t>DIO655.1-3</t>
  </si>
  <si>
    <t>DIO656.1-3</t>
  </si>
  <si>
    <t>DIO657.1-3</t>
  </si>
  <si>
    <t>DIO658.1-3</t>
  </si>
  <si>
    <t>DWB002.1-2</t>
  </si>
  <si>
    <t>EB001.1-6</t>
  </si>
  <si>
    <t>EB200.1-5</t>
  </si>
  <si>
    <t>EB213.1-4</t>
  </si>
  <si>
    <t>EB300.1-18</t>
  </si>
  <si>
    <t>EB302.1-42</t>
  </si>
  <si>
    <t>EB303.1-28</t>
  </si>
  <si>
    <t>CE005.1-2</t>
  </si>
  <si>
    <t>CE013.1-3</t>
  </si>
  <si>
    <t>DMU001.1-3</t>
  </si>
  <si>
    <t>DMU002.1-8</t>
  </si>
  <si>
    <t>DISP002.1-4</t>
  </si>
  <si>
    <t>DISP007.1-2</t>
  </si>
  <si>
    <t>DLPC001.1-2</t>
  </si>
  <si>
    <t>NV48-DCN-005</t>
  </si>
  <si>
    <t>NV48-DCN-006</t>
  </si>
  <si>
    <t>DPP001.1-15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</si>
</sst>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mm/dd/yy;@"/>
    <numFmt numFmtId="165" formatCode="m/d;@"/>
    <numFmt numFmtId="166" formatCode="0.0%"/>
  </numFmts>
  <fonts count="5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0"/>
      <color indexed="8"/>
      <name val="Arial"/>
      <family val="2"/>
    </font>
    <font>
      <b/>
      <sz val="9"/>
      <color theme="1"/>
      <name val="Calibri"/>
      <family val="2"/>
      <scheme val="minor"/>
    </font>
    <font>
      <b/>
      <sz val="9"/>
      <color rgb="FFFF0000"/>
      <name val="Calibri"/>
      <family val="2"/>
      <scheme val="minor"/>
    </font>
    <font>
      <sz val="9"/>
      <color theme="1"/>
      <name val="Calibri"/>
      <family val="2"/>
      <scheme val="minor"/>
    </font>
    <font>
      <b/>
      <sz val="9"/>
      <name val="Calibri"/>
      <family val="2"/>
      <scheme val="minor"/>
    </font>
    <font>
      <sz val="9"/>
      <name val="Calibri"/>
      <family val="2"/>
      <scheme val="minor"/>
    </font>
    <font>
      <b/>
      <sz val="9"/>
      <color rgb="FFC00000"/>
      <name val="Calibri"/>
      <family val="2"/>
      <scheme val="minor"/>
    </font>
    <font>
      <sz val="9"/>
      <color rgb="FFC00000"/>
      <name val="Calibri"/>
      <family val="2"/>
      <scheme val="minor"/>
    </font>
    <font>
      <sz val="9"/>
      <color indexed="81"/>
      <name val="Tahoma"/>
      <family val="2"/>
    </font>
    <font>
      <b/>
      <sz val="9"/>
      <color indexed="81"/>
      <name val="Tahoma"/>
      <family val="2"/>
    </font>
    <font>
      <sz val="8"/>
      <name val="Calibri"/>
      <family val="2"/>
      <scheme val="minor"/>
    </font>
    <font>
      <b/>
      <sz val="12"/>
      <color rgb="FFC00000"/>
      <name val="Calibri"/>
      <family val="2"/>
      <scheme val="minor"/>
    </font>
    <font>
      <sz val="12"/>
      <color theme="1"/>
      <name val="Calibri"/>
      <family val="2"/>
      <scheme val="minor"/>
    </font>
    <font>
      <b/>
      <sz val="10"/>
      <name val="Calibri"/>
      <family val="2"/>
      <scheme val="minor"/>
    </font>
    <font>
      <b/>
      <sz val="10"/>
      <color theme="1"/>
      <name val="Calibri"/>
      <family val="2"/>
      <scheme val="minor"/>
    </font>
    <font>
      <sz val="10"/>
      <name val="Calibri"/>
      <family val="2"/>
      <scheme val="minor"/>
    </font>
    <font>
      <b/>
      <u/>
      <sz val="11"/>
      <color rgb="FFFF0000"/>
      <name val="Calibri"/>
      <family val="2"/>
      <scheme val="minor"/>
    </font>
    <font>
      <b/>
      <sz val="14"/>
      <name val="Calibri"/>
      <family val="2"/>
      <scheme val="minor"/>
    </font>
    <font>
      <b/>
      <sz val="11"/>
      <color rgb="FFFF0000"/>
      <name val="Calibri"/>
      <family val="2"/>
      <scheme val="minor"/>
    </font>
    <font>
      <b/>
      <sz val="14"/>
      <color theme="1"/>
      <name val="Calibri"/>
      <family val="2"/>
      <scheme val="minor"/>
    </font>
    <font>
      <sz val="14"/>
      <color theme="1"/>
      <name val="Calibri"/>
      <family val="2"/>
      <scheme val="minor"/>
    </font>
    <font>
      <b/>
      <sz val="14"/>
      <color rgb="FFC00000"/>
      <name val="Calibri"/>
      <family val="2"/>
      <scheme val="minor"/>
    </font>
    <font>
      <b/>
      <sz val="11"/>
      <color rgb="FFC00000"/>
      <name val="Calibri"/>
      <family val="2"/>
      <scheme val="minor"/>
    </font>
    <font>
      <b/>
      <sz val="14"/>
      <color rgb="FFFF0000"/>
      <name val="Calibri"/>
      <family val="2"/>
      <scheme val="minor"/>
    </font>
    <font>
      <b/>
      <sz val="14"/>
      <color rgb="FFFF96EB"/>
      <name val="Calibri"/>
      <family val="2"/>
      <scheme val="minor"/>
    </font>
    <font>
      <b/>
      <sz val="11"/>
      <color theme="1"/>
      <name val="Calibri"/>
      <family val="2"/>
    </font>
    <font>
      <sz val="11"/>
      <color theme="1"/>
      <name val="Calibri"/>
      <family val="2"/>
    </font>
    <font>
      <b/>
      <sz val="11"/>
      <color rgb="FF000000"/>
      <name val="Calibri"/>
      <family val="2"/>
    </font>
    <font>
      <b/>
      <sz val="11"/>
      <name val="Calibri"/>
      <family val="2"/>
    </font>
    <font>
      <sz val="11"/>
      <color rgb="FF000000"/>
      <name val="Calibri"/>
      <family val="2"/>
    </font>
    <font>
      <sz val="11"/>
      <color rgb="FFFF0000"/>
      <name val="Calibri"/>
      <family val="2"/>
    </font>
    <font>
      <b/>
      <sz val="11"/>
      <name val="Calibri"/>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C000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FF96EB"/>
        <bgColor indexed="64"/>
      </patternFill>
    </fill>
    <fill>
      <patternFill patternType="solid">
        <fgColor rgb="FFFFFF00"/>
        <bgColor indexed="64"/>
      </patternFill>
    </fill>
    <fill>
      <patternFill patternType="solid">
        <fgColor theme="3" tint="0.59999389629810485"/>
        <bgColor indexed="64"/>
      </patternFill>
    </fill>
    <fill>
      <patternFill patternType="solid">
        <fgColor rgb="FFDDD9C4"/>
        <bgColor indexed="64"/>
      </patternFill>
    </fill>
    <fill>
      <patternFill patternType="solid">
        <fgColor rgb="FFE7E6E6"/>
        <bgColor indexed="64"/>
      </patternFill>
    </fill>
  </fills>
  <borders count="8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medium">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medium">
        <color auto="1"/>
      </bottom>
      <diagonal/>
    </border>
    <border>
      <left/>
      <right style="thin">
        <color auto="1"/>
      </right>
      <top style="medium">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indexed="64"/>
      </left>
      <right style="thin">
        <color auto="1"/>
      </right>
      <top/>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auto="1"/>
      </bottom>
      <diagonal/>
    </border>
    <border>
      <left/>
      <right style="medium">
        <color indexed="64"/>
      </right>
      <top/>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auto="1"/>
      </bottom>
      <diagonal/>
    </border>
    <border>
      <left style="medium">
        <color indexed="64"/>
      </left>
      <right style="medium">
        <color indexed="64"/>
      </right>
      <top style="medium">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auto="1"/>
      </bottom>
      <diagonal/>
    </border>
    <border>
      <left style="thin">
        <color auto="1"/>
      </left>
      <right/>
      <top style="thin">
        <color auto="1"/>
      </top>
      <bottom style="thin">
        <color auto="1"/>
      </bottom>
      <diagonal/>
    </border>
    <border>
      <left style="thin">
        <color auto="1"/>
      </left>
      <right style="thin">
        <color auto="1"/>
      </right>
      <top/>
      <bottom style="medium">
        <color indexed="64"/>
      </bottom>
      <diagonal/>
    </border>
    <border>
      <left style="thin">
        <color auto="1"/>
      </left>
      <right style="medium">
        <color auto="1"/>
      </right>
      <top/>
      <bottom style="medium">
        <color indexed="64"/>
      </bottom>
      <diagonal/>
    </border>
    <border>
      <left style="medium">
        <color auto="1"/>
      </left>
      <right style="thin">
        <color auto="1"/>
      </right>
      <top/>
      <bottom style="medium">
        <color indexed="64"/>
      </bottom>
      <diagonal/>
    </border>
    <border>
      <left style="thin">
        <color auto="1"/>
      </left>
      <right/>
      <top/>
      <bottom style="medium">
        <color indexed="64"/>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bottom style="medium">
        <color auto="1"/>
      </bottom>
      <diagonal/>
    </border>
    <border>
      <left style="thin">
        <color auto="1"/>
      </left>
      <right/>
      <top style="medium">
        <color auto="1"/>
      </top>
      <bottom/>
      <diagonal/>
    </border>
    <border>
      <left/>
      <right style="thin">
        <color auto="1"/>
      </right>
      <top style="medium">
        <color auto="1"/>
      </top>
      <bottom/>
      <diagonal/>
    </border>
    <border>
      <left/>
      <right/>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auto="1"/>
      </left>
      <right/>
      <top style="thin">
        <color auto="1"/>
      </top>
      <bottom style="thin">
        <color auto="1"/>
      </bottom>
      <diagonal/>
    </border>
    <border>
      <left/>
      <right style="medium">
        <color indexed="64"/>
      </right>
      <top/>
      <bottom style="medium">
        <color indexed="64"/>
      </bottom>
      <diagonal/>
    </border>
    <border>
      <left style="thin">
        <color auto="1"/>
      </left>
      <right style="medium">
        <color auto="1"/>
      </right>
      <top/>
      <bottom/>
      <diagonal/>
    </border>
    <border>
      <left/>
      <right/>
      <top style="thin">
        <color auto="1"/>
      </top>
      <bottom style="medium">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0" fillId="0" borderId="0"/>
    <xf numFmtId="43" fontId="1" fillId="0" borderId="0" applyFont="0" applyFill="0" applyBorder="0" applyAlignment="0" applyProtection="0"/>
  </cellStyleXfs>
  <cellXfs count="689">
    <xf numFmtId="0" fontId="0" fillId="0" borderId="0" xfId="0"/>
    <xf numFmtId="0" fontId="21" fillId="0" borderId="26" xfId="0" applyFont="1" applyBorder="1"/>
    <xf numFmtId="0" fontId="21" fillId="0" borderId="10" xfId="0" applyFont="1" applyBorder="1"/>
    <xf numFmtId="0" fontId="23" fillId="0" borderId="10" xfId="0" applyFont="1" applyBorder="1"/>
    <xf numFmtId="0" fontId="21" fillId="36" borderId="29" xfId="0" applyFont="1" applyFill="1" applyBorder="1"/>
    <xf numFmtId="0" fontId="23" fillId="36" borderId="29" xfId="0" applyFont="1" applyFill="1" applyBorder="1"/>
    <xf numFmtId="0" fontId="23" fillId="36" borderId="25" xfId="0" applyFont="1" applyFill="1" applyBorder="1"/>
    <xf numFmtId="0" fontId="23" fillId="36" borderId="10" xfId="0" applyFont="1" applyFill="1" applyBorder="1"/>
    <xf numFmtId="0" fontId="21" fillId="0" borderId="19" xfId="0" applyFont="1" applyBorder="1"/>
    <xf numFmtId="0" fontId="23" fillId="0" borderId="19" xfId="0" applyFont="1" applyBorder="1"/>
    <xf numFmtId="165" fontId="23" fillId="0" borderId="10" xfId="0" applyNumberFormat="1" applyFont="1" applyBorder="1"/>
    <xf numFmtId="0" fontId="22" fillId="0" borderId="10" xfId="0" applyFont="1" applyBorder="1" applyAlignment="1">
      <alignment vertical="center" wrapText="1"/>
    </xf>
    <xf numFmtId="0" fontId="21" fillId="0" borderId="17" xfId="0" applyFont="1" applyBorder="1"/>
    <xf numFmtId="0" fontId="21" fillId="0" borderId="18" xfId="0" applyFont="1" applyBorder="1"/>
    <xf numFmtId="0" fontId="23" fillId="0" borderId="10" xfId="0" applyFont="1" applyBorder="1" applyAlignment="1">
      <alignment horizontal="center"/>
    </xf>
    <xf numFmtId="164" fontId="23" fillId="37" borderId="10" xfId="0" applyNumberFormat="1" applyFont="1" applyFill="1" applyBorder="1" applyAlignment="1">
      <alignment horizontal="center"/>
    </xf>
    <xf numFmtId="1" fontId="23" fillId="37" borderId="10" xfId="0" applyNumberFormat="1" applyFont="1" applyFill="1" applyBorder="1" applyAlignment="1">
      <alignment horizontal="center"/>
    </xf>
    <xf numFmtId="1" fontId="23" fillId="37" borderId="14" xfId="0" applyNumberFormat="1" applyFont="1" applyFill="1" applyBorder="1" applyAlignment="1">
      <alignment horizontal="center"/>
    </xf>
    <xf numFmtId="1" fontId="23" fillId="0" borderId="10" xfId="0" applyNumberFormat="1" applyFont="1" applyBorder="1" applyAlignment="1">
      <alignment horizontal="center"/>
    </xf>
    <xf numFmtId="1" fontId="23" fillId="0" borderId="14" xfId="0" applyNumberFormat="1" applyFont="1" applyBorder="1" applyAlignment="1">
      <alignment horizontal="center"/>
    </xf>
    <xf numFmtId="0" fontId="23" fillId="0" borderId="26" xfId="0" applyFont="1" applyBorder="1" applyAlignment="1">
      <alignment horizontal="center"/>
    </xf>
    <xf numFmtId="0" fontId="22" fillId="0" borderId="10" xfId="0" applyFont="1" applyBorder="1" applyAlignment="1">
      <alignment horizontal="center" vertical="center"/>
    </xf>
    <xf numFmtId="0" fontId="0" fillId="0" borderId="10" xfId="0" applyBorder="1"/>
    <xf numFmtId="9" fontId="23" fillId="0" borderId="10" xfId="0" applyNumberFormat="1" applyFont="1" applyBorder="1"/>
    <xf numFmtId="9" fontId="25" fillId="0" borderId="10" xfId="0" applyNumberFormat="1" applyFont="1" applyBorder="1"/>
    <xf numFmtId="9" fontId="23" fillId="38" borderId="24" xfId="42" applyFont="1" applyFill="1" applyBorder="1" applyAlignment="1">
      <alignment horizontal="center" vertical="center"/>
    </xf>
    <xf numFmtId="1" fontId="23" fillId="0" borderId="10" xfId="0" applyNumberFormat="1" applyFont="1" applyBorder="1"/>
    <xf numFmtId="9" fontId="24" fillId="35" borderId="23" xfId="0" applyNumberFormat="1" applyFont="1" applyFill="1" applyBorder="1" applyAlignment="1">
      <alignment vertical="center"/>
    </xf>
    <xf numFmtId="9" fontId="25" fillId="37" borderId="24" xfId="42" applyFont="1" applyFill="1" applyBorder="1" applyAlignment="1">
      <alignment horizontal="center" vertical="center"/>
    </xf>
    <xf numFmtId="1" fontId="23" fillId="37" borderId="17" xfId="0" applyNumberFormat="1" applyFont="1" applyFill="1" applyBorder="1" applyAlignment="1">
      <alignment horizontal="center" vertical="center"/>
    </xf>
    <xf numFmtId="164" fontId="21" fillId="34" borderId="17" xfId="0" applyNumberFormat="1" applyFont="1" applyFill="1" applyBorder="1" applyAlignment="1">
      <alignment horizontal="center" vertical="center"/>
    </xf>
    <xf numFmtId="164" fontId="24" fillId="34" borderId="17" xfId="0" applyNumberFormat="1" applyFont="1" applyFill="1" applyBorder="1" applyAlignment="1">
      <alignment horizontal="center" vertical="center"/>
    </xf>
    <xf numFmtId="0" fontId="21" fillId="34" borderId="25" xfId="0" applyFont="1" applyFill="1" applyBorder="1" applyAlignment="1">
      <alignment horizontal="center"/>
    </xf>
    <xf numFmtId="9" fontId="21" fillId="34" borderId="23" xfId="0" applyNumberFormat="1" applyFont="1" applyFill="1" applyBorder="1" applyAlignment="1">
      <alignment vertical="center"/>
    </xf>
    <xf numFmtId="0" fontId="21" fillId="34" borderId="16" xfId="0" applyFont="1" applyFill="1" applyBorder="1"/>
    <xf numFmtId="0" fontId="21" fillId="34" borderId="13" xfId="0" applyFont="1" applyFill="1" applyBorder="1" applyAlignment="1">
      <alignment horizontal="center"/>
    </xf>
    <xf numFmtId="0" fontId="21" fillId="34" borderId="17" xfId="0" applyFont="1" applyFill="1" applyBorder="1"/>
    <xf numFmtId="0" fontId="21" fillId="34" borderId="18" xfId="0" applyFont="1" applyFill="1" applyBorder="1"/>
    <xf numFmtId="1" fontId="23" fillId="37" borderId="10" xfId="0" applyNumberFormat="1" applyFont="1" applyFill="1" applyBorder="1" applyAlignment="1">
      <alignment horizontal="center" vertical="center"/>
    </xf>
    <xf numFmtId="9" fontId="23" fillId="37" borderId="10" xfId="42" applyFont="1" applyFill="1" applyBorder="1" applyAlignment="1">
      <alignment horizontal="center" vertical="center"/>
    </xf>
    <xf numFmtId="1" fontId="23" fillId="38" borderId="10" xfId="42" applyNumberFormat="1" applyFont="1" applyFill="1" applyBorder="1" applyAlignment="1">
      <alignment horizontal="center" vertical="center"/>
    </xf>
    <xf numFmtId="1" fontId="23" fillId="38" borderId="10" xfId="0" applyNumberFormat="1" applyFont="1" applyFill="1" applyBorder="1" applyAlignment="1">
      <alignment horizontal="center"/>
    </xf>
    <xf numFmtId="0" fontId="21" fillId="34" borderId="16" xfId="0" applyFont="1" applyFill="1" applyBorder="1" applyAlignment="1">
      <alignment vertical="center"/>
    </xf>
    <xf numFmtId="0" fontId="23" fillId="37" borderId="17" xfId="0" applyFont="1" applyFill="1" applyBorder="1" applyAlignment="1">
      <alignment horizontal="center"/>
    </xf>
    <xf numFmtId="9" fontId="21" fillId="34" borderId="13" xfId="0" applyNumberFormat="1" applyFont="1" applyFill="1" applyBorder="1" applyAlignment="1">
      <alignment vertical="center"/>
    </xf>
    <xf numFmtId="1" fontId="21" fillId="34" borderId="13" xfId="0" applyNumberFormat="1" applyFont="1" applyFill="1" applyBorder="1" applyAlignment="1">
      <alignment vertical="center"/>
    </xf>
    <xf numFmtId="0" fontId="23" fillId="36" borderId="19" xfId="0" applyFont="1" applyFill="1" applyBorder="1"/>
    <xf numFmtId="0" fontId="21" fillId="34" borderId="10" xfId="0" applyFont="1" applyFill="1" applyBorder="1" applyAlignment="1">
      <alignment horizontal="center"/>
    </xf>
    <xf numFmtId="0" fontId="21" fillId="35" borderId="13" xfId="0" applyFont="1" applyFill="1" applyBorder="1" applyAlignment="1">
      <alignment vertical="center"/>
    </xf>
    <xf numFmtId="164" fontId="26" fillId="36" borderId="31" xfId="0" applyNumberFormat="1" applyFont="1" applyFill="1" applyBorder="1" applyAlignment="1">
      <alignment horizontal="center" vertical="center"/>
    </xf>
    <xf numFmtId="0" fontId="26" fillId="36" borderId="27" xfId="0" applyFont="1" applyFill="1" applyBorder="1" applyAlignment="1">
      <alignment horizontal="center"/>
    </xf>
    <xf numFmtId="1" fontId="27" fillId="36" borderId="31" xfId="0" applyNumberFormat="1" applyFont="1" applyFill="1" applyBorder="1" applyAlignment="1">
      <alignment horizontal="center" vertical="center"/>
    </xf>
    <xf numFmtId="9" fontId="27" fillId="36" borderId="30" xfId="42" applyFont="1" applyFill="1" applyBorder="1" applyAlignment="1">
      <alignment horizontal="center" vertical="center"/>
    </xf>
    <xf numFmtId="0" fontId="27" fillId="36" borderId="26" xfId="0" applyFont="1" applyFill="1" applyBorder="1"/>
    <xf numFmtId="9" fontId="27" fillId="36" borderId="26" xfId="0" applyNumberFormat="1" applyFont="1" applyFill="1" applyBorder="1"/>
    <xf numFmtId="1" fontId="27" fillId="36" borderId="26" xfId="0" applyNumberFormat="1" applyFont="1" applyFill="1" applyBorder="1"/>
    <xf numFmtId="0" fontId="23" fillId="37" borderId="17" xfId="0" applyFont="1" applyFill="1" applyBorder="1" applyAlignment="1">
      <alignment horizontal="center" vertical="center"/>
    </xf>
    <xf numFmtId="1" fontId="23" fillId="38" borderId="10" xfId="0" applyNumberFormat="1" applyFont="1" applyFill="1" applyBorder="1" applyAlignment="1">
      <alignment horizontal="center" vertical="center"/>
    </xf>
    <xf numFmtId="0" fontId="23" fillId="0" borderId="19" xfId="0" applyFont="1" applyBorder="1" applyAlignment="1">
      <alignment horizontal="center"/>
    </xf>
    <xf numFmtId="0" fontId="0" fillId="0" borderId="19" xfId="0" applyBorder="1"/>
    <xf numFmtId="164" fontId="24" fillId="34" borderId="22" xfId="0" applyNumberFormat="1" applyFont="1" applyFill="1" applyBorder="1" applyAlignment="1">
      <alignment horizontal="center" vertical="center"/>
    </xf>
    <xf numFmtId="1" fontId="23" fillId="37" borderId="21" xfId="0" applyNumberFormat="1" applyFont="1" applyFill="1" applyBorder="1" applyAlignment="1">
      <alignment horizontal="center" vertical="center"/>
    </xf>
    <xf numFmtId="164" fontId="24" fillId="34" borderId="31" xfId="0" applyNumberFormat="1" applyFont="1" applyFill="1" applyBorder="1" applyAlignment="1">
      <alignment horizontal="center" vertical="center"/>
    </xf>
    <xf numFmtId="0" fontId="21" fillId="34" borderId="27" xfId="0" applyFont="1" applyFill="1" applyBorder="1" applyAlignment="1">
      <alignment horizontal="center"/>
    </xf>
    <xf numFmtId="0" fontId="21" fillId="34" borderId="24" xfId="0" applyFont="1" applyFill="1" applyBorder="1" applyAlignment="1">
      <alignment horizontal="center"/>
    </xf>
    <xf numFmtId="0" fontId="21" fillId="34" borderId="32" xfId="0" applyFont="1" applyFill="1" applyBorder="1" applyAlignment="1">
      <alignment horizontal="center"/>
    </xf>
    <xf numFmtId="0" fontId="21" fillId="34" borderId="29" xfId="0" applyFont="1" applyFill="1" applyBorder="1" applyAlignment="1">
      <alignment horizontal="center"/>
    </xf>
    <xf numFmtId="164" fontId="26" fillId="36" borderId="22" xfId="0" applyNumberFormat="1" applyFont="1" applyFill="1" applyBorder="1" applyAlignment="1">
      <alignment horizontal="center" vertical="center"/>
    </xf>
    <xf numFmtId="0" fontId="26" fillId="36" borderId="33" xfId="0" applyFont="1" applyFill="1" applyBorder="1" applyAlignment="1">
      <alignment horizontal="center"/>
    </xf>
    <xf numFmtId="9" fontId="25" fillId="37" borderId="33" xfId="42" applyFont="1" applyFill="1" applyBorder="1" applyAlignment="1">
      <alignment horizontal="center" vertical="center"/>
    </xf>
    <xf numFmtId="0" fontId="21" fillId="36" borderId="34" xfId="0" applyFont="1" applyFill="1" applyBorder="1"/>
    <xf numFmtId="0" fontId="23" fillId="36" borderId="21" xfId="0" applyFont="1" applyFill="1" applyBorder="1"/>
    <xf numFmtId="0" fontId="21" fillId="34" borderId="21" xfId="0" applyFont="1" applyFill="1" applyBorder="1" applyAlignment="1">
      <alignment horizontal="center"/>
    </xf>
    <xf numFmtId="0" fontId="23" fillId="0" borderId="21" xfId="0" applyFont="1" applyBorder="1"/>
    <xf numFmtId="9" fontId="23" fillId="0" borderId="21" xfId="0" applyNumberFormat="1" applyFont="1" applyBorder="1"/>
    <xf numFmtId="1" fontId="23" fillId="0" borderId="21" xfId="0" applyNumberFormat="1" applyFont="1" applyBorder="1"/>
    <xf numFmtId="9" fontId="23" fillId="0" borderId="33" xfId="0" applyNumberFormat="1" applyFont="1" applyBorder="1"/>
    <xf numFmtId="0" fontId="0" fillId="37" borderId="29" xfId="0" applyFill="1" applyBorder="1" applyAlignment="1">
      <alignment horizontal="center"/>
    </xf>
    <xf numFmtId="0" fontId="0" fillId="0" borderId="0" xfId="0" applyAlignment="1">
      <alignment vertical="center" wrapText="1"/>
    </xf>
    <xf numFmtId="0" fontId="0" fillId="0" borderId="0" xfId="0" applyAlignment="1">
      <alignment horizontal="left"/>
    </xf>
    <xf numFmtId="0" fontId="0" fillId="0" borderId="10" xfId="0" applyBorder="1" applyAlignment="1">
      <alignment vertical="center" wrapText="1"/>
    </xf>
    <xf numFmtId="0" fontId="0" fillId="0" borderId="0" xfId="0" applyAlignment="1">
      <alignment vertical="center"/>
    </xf>
    <xf numFmtId="0" fontId="0" fillId="40" borderId="10" xfId="0" applyFill="1" applyBorder="1" applyAlignment="1">
      <alignment vertical="center" wrapText="1"/>
    </xf>
    <xf numFmtId="0" fontId="0" fillId="33" borderId="10" xfId="0" applyFill="1" applyBorder="1" applyAlignment="1">
      <alignment vertical="center" wrapText="1"/>
    </xf>
    <xf numFmtId="0" fontId="16" fillId="0" borderId="0" xfId="0" applyFont="1" applyAlignment="1">
      <alignment vertical="center" wrapText="1"/>
    </xf>
    <xf numFmtId="0" fontId="0" fillId="0" borderId="14" xfId="0" applyBorder="1" applyAlignment="1">
      <alignment vertical="center" wrapText="1"/>
    </xf>
    <xf numFmtId="0" fontId="0" fillId="0" borderId="24" xfId="0" applyBorder="1" applyAlignment="1">
      <alignment vertical="center" wrapText="1"/>
    </xf>
    <xf numFmtId="0" fontId="0" fillId="0" borderId="36" xfId="0" applyBorder="1" applyAlignment="1">
      <alignment vertical="center" wrapText="1"/>
    </xf>
    <xf numFmtId="164" fontId="16" fillId="0" borderId="0" xfId="0" applyNumberFormat="1" applyFont="1" applyAlignment="1">
      <alignment vertical="center"/>
    </xf>
    <xf numFmtId="0" fontId="16" fillId="0" borderId="0" xfId="0" applyFont="1" applyAlignment="1">
      <alignment vertical="center"/>
    </xf>
    <xf numFmtId="164" fontId="0" fillId="0" borderId="0" xfId="0" applyNumberFormat="1" applyAlignment="1">
      <alignment vertical="center"/>
    </xf>
    <xf numFmtId="164" fontId="0" fillId="39" borderId="0" xfId="0" applyNumberFormat="1" applyFill="1" applyAlignment="1">
      <alignment vertical="center"/>
    </xf>
    <xf numFmtId="0" fontId="0" fillId="39" borderId="0" xfId="0" applyFill="1" applyAlignment="1">
      <alignment vertical="center"/>
    </xf>
    <xf numFmtId="0" fontId="0" fillId="39" borderId="0" xfId="0" applyFill="1" applyAlignment="1">
      <alignment vertical="center" wrapText="1"/>
    </xf>
    <xf numFmtId="0" fontId="0" fillId="40" borderId="17" xfId="0" applyFill="1" applyBorder="1" applyAlignment="1">
      <alignment vertical="center" wrapText="1"/>
    </xf>
    <xf numFmtId="0" fontId="0" fillId="40" borderId="14" xfId="0" applyFill="1" applyBorder="1" applyAlignment="1">
      <alignment vertical="center" wrapText="1"/>
    </xf>
    <xf numFmtId="0" fontId="0" fillId="40" borderId="24" xfId="0" applyFill="1" applyBorder="1" applyAlignment="1">
      <alignment vertical="center" wrapText="1"/>
    </xf>
    <xf numFmtId="0" fontId="0" fillId="40" borderId="36" xfId="0" applyFill="1" applyBorder="1" applyAlignment="1">
      <alignment vertical="center" wrapText="1"/>
    </xf>
    <xf numFmtId="0" fontId="0" fillId="33" borderId="26" xfId="0" applyFill="1" applyBorder="1" applyAlignment="1">
      <alignment vertical="center" wrapText="1"/>
    </xf>
    <xf numFmtId="0" fontId="0" fillId="33" borderId="14" xfId="0" applyFill="1" applyBorder="1" applyAlignment="1">
      <alignment vertical="center" wrapText="1"/>
    </xf>
    <xf numFmtId="0" fontId="0" fillId="33" borderId="24" xfId="0" applyFill="1" applyBorder="1" applyAlignment="1">
      <alignment vertical="center" wrapText="1"/>
    </xf>
    <xf numFmtId="0" fontId="0" fillId="33" borderId="36" xfId="0" applyFill="1" applyBorder="1" applyAlignment="1">
      <alignment vertical="center" wrapText="1"/>
    </xf>
    <xf numFmtId="0" fontId="0" fillId="41" borderId="17" xfId="0" applyFill="1" applyBorder="1" applyAlignment="1">
      <alignment vertical="center" wrapText="1"/>
    </xf>
    <xf numFmtId="0" fontId="0" fillId="41" borderId="18" xfId="0" applyFill="1" applyBorder="1" applyAlignment="1">
      <alignment vertical="center" wrapText="1"/>
    </xf>
    <xf numFmtId="0" fontId="0" fillId="41" borderId="24" xfId="0" applyFill="1" applyBorder="1" applyAlignment="1">
      <alignment vertical="center" wrapText="1"/>
    </xf>
    <xf numFmtId="0" fontId="0" fillId="42" borderId="17" xfId="0" applyFill="1" applyBorder="1" applyAlignment="1">
      <alignment vertical="center" wrapText="1"/>
    </xf>
    <xf numFmtId="0" fontId="0" fillId="42" borderId="18" xfId="0" applyFill="1" applyBorder="1" applyAlignment="1">
      <alignment vertical="center" wrapText="1"/>
    </xf>
    <xf numFmtId="0" fontId="0" fillId="42" borderId="24" xfId="0" applyFill="1" applyBorder="1" applyAlignment="1">
      <alignment vertical="center" wrapText="1"/>
    </xf>
    <xf numFmtId="0" fontId="0" fillId="42" borderId="36" xfId="0" applyFill="1" applyBorder="1" applyAlignment="1">
      <alignment vertical="center" wrapText="1"/>
    </xf>
    <xf numFmtId="0" fontId="0" fillId="41" borderId="10" xfId="0" applyFill="1" applyBorder="1" applyAlignment="1">
      <alignment vertical="center" wrapText="1"/>
    </xf>
    <xf numFmtId="0" fontId="16" fillId="43" borderId="15" xfId="0" applyFont="1" applyFill="1" applyBorder="1" applyAlignment="1">
      <alignment vertical="center" wrapText="1"/>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3" borderId="46" xfId="0" applyFill="1" applyBorder="1" applyAlignment="1">
      <alignment vertical="center" wrapText="1"/>
    </xf>
    <xf numFmtId="0" fontId="0" fillId="41" borderId="14" xfId="0" applyFill="1" applyBorder="1" applyAlignment="1">
      <alignment vertical="center" wrapText="1"/>
    </xf>
    <xf numFmtId="0" fontId="16" fillId="43" borderId="44" xfId="0" applyFont="1" applyFill="1" applyBorder="1" applyAlignment="1">
      <alignment vertical="center" wrapText="1"/>
    </xf>
    <xf numFmtId="0" fontId="16" fillId="43" borderId="47" xfId="0" applyFont="1" applyFill="1" applyBorder="1" applyAlignment="1">
      <alignment vertical="center" wrapText="1"/>
    </xf>
    <xf numFmtId="0" fontId="16" fillId="43" borderId="48" xfId="0" applyFont="1" applyFill="1" applyBorder="1" applyAlignment="1">
      <alignment vertical="center" wrapText="1"/>
    </xf>
    <xf numFmtId="0" fontId="16" fillId="43" borderId="49" xfId="0" applyFont="1" applyFill="1" applyBorder="1" applyAlignment="1">
      <alignment vertical="center" wrapText="1"/>
    </xf>
    <xf numFmtId="0" fontId="0" fillId="41" borderId="25" xfId="0" applyFill="1" applyBorder="1" applyAlignment="1">
      <alignment vertical="center" wrapText="1"/>
    </xf>
    <xf numFmtId="0" fontId="0" fillId="41" borderId="35" xfId="0" applyFill="1" applyBorder="1" applyAlignment="1">
      <alignment vertical="center" wrapText="1"/>
    </xf>
    <xf numFmtId="0" fontId="0" fillId="40" borderId="26" xfId="0" applyFill="1" applyBorder="1" applyAlignment="1">
      <alignment vertical="center" wrapText="1"/>
    </xf>
    <xf numFmtId="0" fontId="0" fillId="40" borderId="30" xfId="0" applyFill="1" applyBorder="1" applyAlignment="1">
      <alignment vertical="center" wrapText="1"/>
    </xf>
    <xf numFmtId="0" fontId="0" fillId="42" borderId="31" xfId="0" applyFill="1" applyBorder="1" applyAlignment="1">
      <alignment vertical="center" wrapText="1"/>
    </xf>
    <xf numFmtId="0" fontId="0" fillId="42" borderId="30" xfId="0" applyFill="1" applyBorder="1" applyAlignment="1">
      <alignment vertical="center" wrapText="1"/>
    </xf>
    <xf numFmtId="0" fontId="0" fillId="41" borderId="31" xfId="0" applyFill="1" applyBorder="1" applyAlignment="1">
      <alignment vertical="center" wrapText="1"/>
    </xf>
    <xf numFmtId="0" fontId="0" fillId="33" borderId="31" xfId="0" applyFill="1" applyBorder="1" applyAlignment="1">
      <alignment vertical="center" wrapText="1"/>
    </xf>
    <xf numFmtId="0" fontId="0" fillId="41" borderId="26" xfId="0" applyFill="1" applyBorder="1" applyAlignment="1">
      <alignment vertical="center" wrapText="1"/>
    </xf>
    <xf numFmtId="0" fontId="0" fillId="41" borderId="27" xfId="0" applyFill="1" applyBorder="1" applyAlignment="1">
      <alignment vertical="center" wrapText="1"/>
    </xf>
    <xf numFmtId="0" fontId="0" fillId="0" borderId="0" xfId="0" pivotButton="1"/>
    <xf numFmtId="9" fontId="0" fillId="0" borderId="0" xfId="42" applyFont="1"/>
    <xf numFmtId="9" fontId="0" fillId="0" borderId="0" xfId="0" applyNumberFormat="1"/>
    <xf numFmtId="9" fontId="35" fillId="0" borderId="10" xfId="42" applyFont="1" applyBorder="1" applyAlignment="1">
      <alignment horizontal="center" vertical="center"/>
    </xf>
    <xf numFmtId="9" fontId="35" fillId="0" borderId="10" xfId="0" applyNumberFormat="1" applyFont="1" applyBorder="1"/>
    <xf numFmtId="0" fontId="35" fillId="0" borderId="0" xfId="0" applyFont="1"/>
    <xf numFmtId="9" fontId="35" fillId="0" borderId="0" xfId="0" applyNumberFormat="1" applyFont="1"/>
    <xf numFmtId="0" fontId="33" fillId="0" borderId="0" xfId="0" applyFont="1"/>
    <xf numFmtId="165" fontId="35" fillId="0" borderId="0" xfId="0" applyNumberFormat="1" applyFont="1"/>
    <xf numFmtId="9" fontId="35" fillId="0" borderId="14" xfId="0" applyNumberFormat="1" applyFont="1" applyBorder="1"/>
    <xf numFmtId="9" fontId="35" fillId="0" borderId="24" xfId="42" applyFont="1" applyBorder="1" applyAlignment="1">
      <alignment horizontal="center" vertical="center"/>
    </xf>
    <xf numFmtId="9" fontId="35" fillId="0" borderId="24" xfId="0" applyNumberFormat="1" applyFont="1" applyBorder="1"/>
    <xf numFmtId="9" fontId="35" fillId="0" borderId="36" xfId="0" applyNumberFormat="1" applyFont="1" applyBorder="1"/>
    <xf numFmtId="9" fontId="35" fillId="0" borderId="10" xfId="42" applyFont="1" applyBorder="1" applyAlignment="1">
      <alignment horizontal="center"/>
    </xf>
    <xf numFmtId="9" fontId="35" fillId="0" borderId="10" xfId="42" applyFont="1" applyBorder="1"/>
    <xf numFmtId="9" fontId="35" fillId="0" borderId="14" xfId="42" applyFont="1" applyBorder="1"/>
    <xf numFmtId="9" fontId="35" fillId="0" borderId="0" xfId="42" applyFont="1"/>
    <xf numFmtId="9" fontId="35" fillId="0" borderId="26" xfId="42" applyFont="1" applyBorder="1" applyAlignment="1">
      <alignment horizontal="center" vertical="center"/>
    </xf>
    <xf numFmtId="9" fontId="35" fillId="0" borderId="30" xfId="42" applyFont="1" applyBorder="1" applyAlignment="1">
      <alignment horizontal="center" vertical="center"/>
    </xf>
    <xf numFmtId="9" fontId="33" fillId="35" borderId="48" xfId="0" applyNumberFormat="1" applyFont="1" applyFill="1" applyBorder="1" applyAlignment="1">
      <alignment vertical="center"/>
    </xf>
    <xf numFmtId="9" fontId="33" fillId="35" borderId="48" xfId="42" applyFont="1" applyFill="1" applyBorder="1" applyAlignment="1">
      <alignment vertical="center"/>
    </xf>
    <xf numFmtId="9" fontId="33" fillId="35" borderId="49" xfId="0" applyNumberFormat="1" applyFont="1" applyFill="1" applyBorder="1" applyAlignment="1">
      <alignment vertical="center"/>
    </xf>
    <xf numFmtId="9" fontId="33" fillId="35" borderId="47" xfId="0" applyNumberFormat="1" applyFont="1" applyFill="1" applyBorder="1" applyAlignment="1">
      <alignment vertical="center"/>
    </xf>
    <xf numFmtId="9" fontId="35" fillId="0" borderId="43" xfId="42" applyFont="1" applyBorder="1" applyAlignment="1">
      <alignment horizontal="center" vertical="center"/>
    </xf>
    <xf numFmtId="9" fontId="35" fillId="0" borderId="19" xfId="42" applyFont="1" applyBorder="1" applyAlignment="1">
      <alignment horizontal="center" vertical="center"/>
    </xf>
    <xf numFmtId="9" fontId="35" fillId="0" borderId="19" xfId="0" applyNumberFormat="1" applyFont="1" applyBorder="1"/>
    <xf numFmtId="9" fontId="35" fillId="0" borderId="20" xfId="0" applyNumberFormat="1" applyFont="1" applyBorder="1"/>
    <xf numFmtId="0" fontId="33" fillId="35" borderId="44" xfId="0" applyFont="1" applyFill="1" applyBorder="1" applyAlignment="1">
      <alignment vertical="center" wrapText="1"/>
    </xf>
    <xf numFmtId="0" fontId="34" fillId="35" borderId="42" xfId="0" applyFont="1" applyFill="1" applyBorder="1"/>
    <xf numFmtId="0" fontId="34" fillId="35" borderId="12" xfId="0" applyFont="1" applyFill="1" applyBorder="1"/>
    <xf numFmtId="0" fontId="34" fillId="35" borderId="15" xfId="0" applyFont="1" applyFill="1" applyBorder="1"/>
    <xf numFmtId="0" fontId="33" fillId="35" borderId="47" xfId="0" applyFont="1" applyFill="1" applyBorder="1" applyAlignment="1">
      <alignment vertical="center"/>
    </xf>
    <xf numFmtId="1" fontId="35" fillId="0" borderId="43" xfId="0" applyNumberFormat="1" applyFont="1" applyBorder="1" applyAlignment="1">
      <alignment horizontal="center" vertical="center"/>
    </xf>
    <xf numFmtId="1" fontId="35" fillId="0" borderId="19" xfId="0" applyNumberFormat="1" applyFont="1" applyBorder="1" applyAlignment="1">
      <alignment horizontal="center" vertical="center"/>
    </xf>
    <xf numFmtId="0" fontId="35" fillId="0" borderId="19" xfId="0" applyFont="1" applyBorder="1" applyAlignment="1">
      <alignment horizontal="center"/>
    </xf>
    <xf numFmtId="0" fontId="35" fillId="0" borderId="19" xfId="0" applyFont="1" applyBorder="1" applyAlignment="1">
      <alignment horizontal="center" vertical="center"/>
    </xf>
    <xf numFmtId="0" fontId="35" fillId="0" borderId="19" xfId="0" applyFont="1" applyBorder="1"/>
    <xf numFmtId="0" fontId="35" fillId="0" borderId="20" xfId="0" applyFont="1" applyBorder="1"/>
    <xf numFmtId="0" fontId="16" fillId="43" borderId="12" xfId="0" applyFont="1" applyFill="1" applyBorder="1" applyAlignment="1">
      <alignment vertical="center" wrapText="1"/>
    </xf>
    <xf numFmtId="0" fontId="14" fillId="42" borderId="18" xfId="0" applyFont="1" applyFill="1" applyBorder="1" applyAlignment="1">
      <alignment vertical="center" wrapText="1"/>
    </xf>
    <xf numFmtId="164" fontId="0" fillId="0" borderId="0" xfId="0" applyNumberFormat="1" applyAlignment="1">
      <alignment horizontal="center" vertical="center"/>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18" fillId="0" borderId="0" xfId="0" applyFont="1" applyAlignment="1" applyProtection="1">
      <alignment vertical="center"/>
      <protection locked="0"/>
    </xf>
    <xf numFmtId="0" fontId="0" fillId="0" borderId="0" xfId="0" applyAlignment="1" applyProtection="1">
      <alignment vertical="center" wrapText="1"/>
      <protection locked="0"/>
    </xf>
    <xf numFmtId="0" fontId="0" fillId="0" borderId="0" xfId="0" applyAlignment="1" applyProtection="1">
      <alignment horizontal="center" vertical="center"/>
      <protection locked="0"/>
    </xf>
    <xf numFmtId="1" fontId="0" fillId="0" borderId="0" xfId="0" applyNumberFormat="1" applyAlignment="1" applyProtection="1">
      <alignment vertical="center"/>
      <protection locked="0"/>
    </xf>
    <xf numFmtId="1" fontId="0" fillId="0" borderId="0" xfId="0" applyNumberFormat="1" applyAlignment="1">
      <alignment vertical="center"/>
    </xf>
    <xf numFmtId="0" fontId="32" fillId="0" borderId="26" xfId="0" applyFont="1" applyBorder="1" applyAlignment="1" applyProtection="1">
      <alignment vertical="center" wrapText="1"/>
      <protection locked="0"/>
    </xf>
    <xf numFmtId="0" fontId="32" fillId="0" borderId="10" xfId="0" applyFont="1" applyBorder="1" applyAlignment="1" applyProtection="1">
      <alignment vertical="center" wrapText="1"/>
      <protection locked="0"/>
    </xf>
    <xf numFmtId="0" fontId="0" fillId="0" borderId="26" xfId="0" applyBorder="1" applyAlignment="1" applyProtection="1">
      <alignment horizontal="left" vertical="center" wrapText="1"/>
      <protection locked="0"/>
    </xf>
    <xf numFmtId="0" fontId="0" fillId="0" borderId="10" xfId="0" applyBorder="1" applyAlignment="1" applyProtection="1">
      <alignment horizontal="left" vertical="center" wrapText="1"/>
      <protection locked="0"/>
    </xf>
    <xf numFmtId="0" fontId="0" fillId="40" borderId="10" xfId="0" applyFill="1" applyBorder="1" applyAlignment="1" applyProtection="1">
      <alignment horizontal="center" vertical="center" wrapText="1"/>
      <protection locked="0"/>
    </xf>
    <xf numFmtId="0" fontId="0" fillId="0" borderId="26" xfId="0" applyBorder="1" applyAlignment="1" applyProtection="1">
      <alignment vertical="center" wrapText="1"/>
      <protection locked="0"/>
    </xf>
    <xf numFmtId="0" fontId="0" fillId="0" borderId="10" xfId="0" applyBorder="1" applyAlignment="1" applyProtection="1">
      <alignment vertical="center" wrapText="1"/>
      <protection locked="0"/>
    </xf>
    <xf numFmtId="0" fontId="14" fillId="0" borderId="10" xfId="0" applyFont="1" applyBorder="1" applyAlignment="1" applyProtection="1">
      <alignment vertical="center" wrapText="1"/>
      <protection locked="0"/>
    </xf>
    <xf numFmtId="0" fontId="31" fillId="0" borderId="26" xfId="0" applyFont="1" applyBorder="1" applyAlignment="1" applyProtection="1">
      <alignment vertical="center" wrapText="1"/>
      <protection locked="0"/>
    </xf>
    <xf numFmtId="0" fontId="31" fillId="0" borderId="10" xfId="0" applyFont="1" applyBorder="1" applyAlignment="1" applyProtection="1">
      <alignment vertical="center" wrapText="1"/>
      <protection locked="0"/>
    </xf>
    <xf numFmtId="0" fontId="0" fillId="0" borderId="19" xfId="0" applyBorder="1" applyAlignment="1" applyProtection="1">
      <alignment vertical="center" wrapText="1"/>
      <protection locked="0"/>
    </xf>
    <xf numFmtId="0" fontId="0" fillId="0" borderId="19" xfId="0" applyBorder="1" applyAlignment="1" applyProtection="1">
      <alignment horizontal="center" vertical="center" wrapText="1"/>
      <protection locked="0"/>
    </xf>
    <xf numFmtId="0" fontId="0" fillId="0" borderId="10" xfId="0" applyBorder="1" applyAlignment="1" applyProtection="1">
      <alignment horizontal="center" vertical="center" wrapText="1"/>
      <protection locked="0"/>
    </xf>
    <xf numFmtId="0" fontId="0" fillId="0" borderId="19" xfId="0" applyBorder="1" applyAlignment="1">
      <alignment vertical="center" wrapText="1"/>
    </xf>
    <xf numFmtId="0" fontId="0" fillId="0" borderId="10" xfId="0" applyBorder="1" applyAlignment="1">
      <alignment horizontal="center" vertical="center" wrapText="1"/>
    </xf>
    <xf numFmtId="0" fontId="0" fillId="40" borderId="14" xfId="0" applyFill="1" applyBorder="1" applyAlignment="1">
      <alignment horizontal="center" vertical="center" wrapText="1"/>
    </xf>
    <xf numFmtId="9" fontId="0" fillId="0" borderId="19" xfId="42" applyFont="1" applyBorder="1" applyAlignment="1">
      <alignment vertical="center" wrapText="1"/>
    </xf>
    <xf numFmtId="1" fontId="0" fillId="0" borderId="19" xfId="42" applyNumberFormat="1" applyFont="1" applyBorder="1" applyAlignment="1">
      <alignment vertical="center" wrapText="1"/>
    </xf>
    <xf numFmtId="9" fontId="0" fillId="0" borderId="10" xfId="42" applyFont="1" applyBorder="1" applyAlignment="1">
      <alignment vertical="center" wrapText="1"/>
    </xf>
    <xf numFmtId="1" fontId="0" fillId="0" borderId="10" xfId="42" applyNumberFormat="1" applyFont="1" applyBorder="1" applyAlignment="1">
      <alignment vertical="center" wrapText="1"/>
    </xf>
    <xf numFmtId="166" fontId="0" fillId="0" borderId="19" xfId="0" applyNumberFormat="1" applyBorder="1" applyAlignment="1">
      <alignment vertical="center" wrapText="1"/>
    </xf>
    <xf numFmtId="166" fontId="0" fillId="0" borderId="19" xfId="42" applyNumberFormat="1" applyFont="1" applyBorder="1" applyAlignment="1">
      <alignment vertical="center" wrapText="1"/>
    </xf>
    <xf numFmtId="166" fontId="0" fillId="0" borderId="10" xfId="0" applyNumberFormat="1" applyBorder="1" applyAlignment="1">
      <alignment vertical="center" wrapText="1"/>
    </xf>
    <xf numFmtId="166" fontId="0" fillId="0" borderId="10" xfId="42" applyNumberFormat="1" applyFont="1" applyBorder="1" applyAlignment="1">
      <alignment vertical="center" wrapText="1"/>
    </xf>
    <xf numFmtId="0" fontId="16" fillId="43" borderId="48" xfId="0" applyFont="1" applyFill="1" applyBorder="1" applyAlignment="1">
      <alignment vertical="center"/>
    </xf>
    <xf numFmtId="1" fontId="18" fillId="46" borderId="10" xfId="0" applyNumberFormat="1" applyFont="1" applyFill="1" applyBorder="1" applyAlignment="1">
      <alignment horizontal="center" vertical="center"/>
    </xf>
    <xf numFmtId="166" fontId="18" fillId="46" borderId="10" xfId="42" applyNumberFormat="1" applyFont="1" applyFill="1" applyBorder="1" applyAlignment="1">
      <alignment horizontal="center" vertical="center"/>
    </xf>
    <xf numFmtId="0" fontId="18" fillId="46" borderId="10" xfId="0" applyFont="1" applyFill="1" applyBorder="1" applyAlignment="1">
      <alignment horizontal="center" vertical="center"/>
    </xf>
    <xf numFmtId="1" fontId="18" fillId="46" borderId="24" xfId="0" applyNumberFormat="1" applyFont="1" applyFill="1" applyBorder="1" applyAlignment="1">
      <alignment horizontal="center" vertical="center"/>
    </xf>
    <xf numFmtId="166" fontId="18" fillId="46" borderId="24" xfId="42" applyNumberFormat="1" applyFont="1" applyFill="1" applyBorder="1" applyAlignment="1">
      <alignment horizontal="center" vertical="center"/>
    </xf>
    <xf numFmtId="0" fontId="18" fillId="46" borderId="24" xfId="0" applyFont="1" applyFill="1" applyBorder="1" applyAlignment="1">
      <alignment horizontal="center" vertical="center"/>
    </xf>
    <xf numFmtId="1" fontId="18" fillId="46" borderId="19" xfId="0" applyNumberFormat="1" applyFont="1" applyFill="1" applyBorder="1" applyAlignment="1">
      <alignment horizontal="center" vertical="center"/>
    </xf>
    <xf numFmtId="166" fontId="18" fillId="46" borderId="19" xfId="42" applyNumberFormat="1" applyFont="1" applyFill="1" applyBorder="1" applyAlignment="1">
      <alignment horizontal="center" vertical="center"/>
    </xf>
    <xf numFmtId="0" fontId="18" fillId="46" borderId="19" xfId="0" applyFont="1" applyFill="1" applyBorder="1" applyAlignment="1">
      <alignment horizontal="center" vertical="center"/>
    </xf>
    <xf numFmtId="1" fontId="18" fillId="46" borderId="43" xfId="0" applyNumberFormat="1" applyFont="1" applyFill="1" applyBorder="1" applyAlignment="1">
      <alignment horizontal="center" vertical="center"/>
    </xf>
    <xf numFmtId="1" fontId="18" fillId="46" borderId="26" xfId="0" applyNumberFormat="1" applyFont="1" applyFill="1" applyBorder="1" applyAlignment="1">
      <alignment horizontal="center" vertical="center"/>
    </xf>
    <xf numFmtId="1" fontId="18" fillId="46" borderId="30" xfId="0" applyNumberFormat="1" applyFont="1" applyFill="1" applyBorder="1" applyAlignment="1">
      <alignment horizontal="center" vertical="center"/>
    </xf>
    <xf numFmtId="0" fontId="19" fillId="37" borderId="44" xfId="0" applyFont="1" applyFill="1" applyBorder="1" applyAlignment="1">
      <alignment horizontal="center" vertical="center"/>
    </xf>
    <xf numFmtId="0" fontId="19" fillId="47" borderId="44" xfId="0" applyFont="1" applyFill="1" applyBorder="1" applyAlignment="1">
      <alignment horizontal="center" vertical="center"/>
    </xf>
    <xf numFmtId="0" fontId="19" fillId="48" borderId="44" xfId="0" applyFont="1" applyFill="1" applyBorder="1" applyAlignment="1">
      <alignment horizontal="center" vertical="center"/>
    </xf>
    <xf numFmtId="9" fontId="0" fillId="0" borderId="0" xfId="42" pivotButton="1" applyFont="1"/>
    <xf numFmtId="1" fontId="18" fillId="50" borderId="37" xfId="0" applyNumberFormat="1" applyFont="1" applyFill="1" applyBorder="1" applyAlignment="1">
      <alignment horizontal="center" vertical="center"/>
    </xf>
    <xf numFmtId="1" fontId="18" fillId="50" borderId="19" xfId="0" applyNumberFormat="1" applyFont="1" applyFill="1" applyBorder="1" applyAlignment="1">
      <alignment horizontal="center" vertical="center"/>
    </xf>
    <xf numFmtId="166" fontId="18" fillId="50" borderId="19" xfId="42" applyNumberFormat="1" applyFont="1" applyFill="1" applyBorder="1" applyAlignment="1">
      <alignment horizontal="center" vertical="center"/>
    </xf>
    <xf numFmtId="0" fontId="18" fillId="50" borderId="19" xfId="0" applyFont="1" applyFill="1" applyBorder="1" applyAlignment="1">
      <alignment horizontal="center" vertical="center"/>
    </xf>
    <xf numFmtId="166" fontId="18" fillId="50" borderId="19" xfId="0" applyNumberFormat="1" applyFont="1" applyFill="1" applyBorder="1" applyAlignment="1">
      <alignment horizontal="center" vertical="center"/>
    </xf>
    <xf numFmtId="166" fontId="18" fillId="46" borderId="19" xfId="0" applyNumberFormat="1" applyFont="1" applyFill="1" applyBorder="1" applyAlignment="1">
      <alignment horizontal="center" vertical="center"/>
    </xf>
    <xf numFmtId="166" fontId="18" fillId="50" borderId="20" xfId="0" applyNumberFormat="1" applyFont="1" applyFill="1" applyBorder="1" applyAlignment="1">
      <alignment horizontal="center" vertical="center"/>
    </xf>
    <xf numFmtId="1" fontId="18" fillId="50" borderId="10" xfId="0" applyNumberFormat="1" applyFont="1" applyFill="1" applyBorder="1" applyAlignment="1">
      <alignment horizontal="center" vertical="center"/>
    </xf>
    <xf numFmtId="0" fontId="18" fillId="50" borderId="10" xfId="0" applyFont="1" applyFill="1" applyBorder="1" applyAlignment="1">
      <alignment horizontal="center" vertical="center"/>
    </xf>
    <xf numFmtId="166" fontId="18" fillId="50" borderId="10" xfId="0" applyNumberFormat="1" applyFont="1" applyFill="1" applyBorder="1" applyAlignment="1">
      <alignment horizontal="center" vertical="center"/>
    </xf>
    <xf numFmtId="166" fontId="18" fillId="46" borderId="10" xfId="0" applyNumberFormat="1" applyFont="1" applyFill="1" applyBorder="1" applyAlignment="1">
      <alignment horizontal="center" vertical="center"/>
    </xf>
    <xf numFmtId="1" fontId="18" fillId="50" borderId="13" xfId="0" applyNumberFormat="1" applyFont="1" applyFill="1" applyBorder="1" applyAlignment="1">
      <alignment horizontal="center" vertical="center"/>
    </xf>
    <xf numFmtId="166" fontId="18" fillId="46" borderId="14" xfId="0" applyNumberFormat="1" applyFont="1" applyFill="1" applyBorder="1" applyAlignment="1">
      <alignment horizontal="center" vertical="center"/>
    </xf>
    <xf numFmtId="1" fontId="18" fillId="50" borderId="23" xfId="0" applyNumberFormat="1" applyFont="1" applyFill="1" applyBorder="1" applyAlignment="1">
      <alignment horizontal="center" vertical="center"/>
    </xf>
    <xf numFmtId="1" fontId="18" fillId="50" borderId="24" xfId="0" applyNumberFormat="1" applyFont="1" applyFill="1" applyBorder="1" applyAlignment="1">
      <alignment horizontal="center" vertical="center"/>
    </xf>
    <xf numFmtId="0" fontId="18" fillId="50" borderId="24" xfId="0" applyFont="1" applyFill="1" applyBorder="1" applyAlignment="1">
      <alignment horizontal="center" vertical="center"/>
    </xf>
    <xf numFmtId="166" fontId="18" fillId="50" borderId="24" xfId="0" applyNumberFormat="1" applyFont="1" applyFill="1" applyBorder="1" applyAlignment="1">
      <alignment horizontal="center" vertical="center"/>
    </xf>
    <xf numFmtId="166" fontId="18" fillId="46" borderId="36" xfId="0" applyNumberFormat="1" applyFont="1" applyFill="1" applyBorder="1" applyAlignment="1">
      <alignment horizontal="center" vertical="center"/>
    </xf>
    <xf numFmtId="166" fontId="18" fillId="50" borderId="14" xfId="0" applyNumberFormat="1" applyFont="1" applyFill="1" applyBorder="1" applyAlignment="1">
      <alignment horizontal="center" vertical="center"/>
    </xf>
    <xf numFmtId="166" fontId="18" fillId="50" borderId="36" xfId="0" applyNumberFormat="1" applyFont="1" applyFill="1" applyBorder="1" applyAlignment="1">
      <alignment horizontal="center" vertical="center"/>
    </xf>
    <xf numFmtId="166" fontId="18" fillId="46" borderId="24" xfId="0" applyNumberFormat="1" applyFont="1" applyFill="1" applyBorder="1" applyAlignment="1">
      <alignment horizontal="center" vertical="center"/>
    </xf>
    <xf numFmtId="166" fontId="18" fillId="46" borderId="20" xfId="0" applyNumberFormat="1" applyFont="1" applyFill="1" applyBorder="1" applyAlignment="1">
      <alignment horizontal="center" vertical="center"/>
    </xf>
    <xf numFmtId="0" fontId="18" fillId="40" borderId="17" xfId="0" applyFont="1" applyFill="1" applyBorder="1" applyAlignment="1">
      <alignment horizontal="center" vertical="center"/>
    </xf>
    <xf numFmtId="0" fontId="18" fillId="40" borderId="10" xfId="0" applyFont="1" applyFill="1" applyBorder="1" applyAlignment="1">
      <alignment horizontal="center" vertical="center"/>
    </xf>
    <xf numFmtId="166" fontId="18" fillId="50" borderId="10" xfId="42" applyNumberFormat="1" applyFont="1" applyFill="1" applyBorder="1" applyAlignment="1">
      <alignment horizontal="center" vertical="center"/>
    </xf>
    <xf numFmtId="0" fontId="18" fillId="40" borderId="24" xfId="0" applyFont="1" applyFill="1" applyBorder="1" applyAlignment="1">
      <alignment horizontal="center" vertical="center"/>
    </xf>
    <xf numFmtId="166" fontId="18" fillId="50" borderId="24" xfId="42" applyNumberFormat="1" applyFont="1" applyFill="1" applyBorder="1" applyAlignment="1">
      <alignment horizontal="center" vertical="center"/>
    </xf>
    <xf numFmtId="0" fontId="18" fillId="0" borderId="0" xfId="0" applyFont="1" applyAlignment="1">
      <alignment horizontal="center" vertical="center"/>
    </xf>
    <xf numFmtId="166" fontId="18" fillId="40" borderId="39" xfId="0" applyNumberFormat="1" applyFont="1" applyFill="1" applyBorder="1" applyAlignment="1">
      <alignment horizontal="center" vertical="center"/>
    </xf>
    <xf numFmtId="166" fontId="18" fillId="40" borderId="56" xfId="0" applyNumberFormat="1" applyFont="1" applyFill="1" applyBorder="1" applyAlignment="1">
      <alignment horizontal="center" vertical="center"/>
    </xf>
    <xf numFmtId="166" fontId="18" fillId="40" borderId="40" xfId="0" applyNumberFormat="1" applyFont="1" applyFill="1" applyBorder="1" applyAlignment="1">
      <alignment horizontal="center" vertical="center"/>
    </xf>
    <xf numFmtId="0" fontId="0" fillId="0" borderId="0" xfId="0" applyAlignment="1">
      <alignment wrapText="1"/>
    </xf>
    <xf numFmtId="0" fontId="18" fillId="40" borderId="31" xfId="0" applyFont="1" applyFill="1" applyBorder="1" applyAlignment="1">
      <alignment horizontal="center" vertical="center"/>
    </xf>
    <xf numFmtId="0" fontId="18" fillId="40" borderId="26" xfId="0" applyFont="1" applyFill="1" applyBorder="1" applyAlignment="1">
      <alignment horizontal="center" vertical="center"/>
    </xf>
    <xf numFmtId="0" fontId="18" fillId="40" borderId="30" xfId="0" applyFont="1" applyFill="1" applyBorder="1" applyAlignment="1">
      <alignment horizontal="center" vertical="center"/>
    </xf>
    <xf numFmtId="0" fontId="19" fillId="43" borderId="44" xfId="0" applyFont="1" applyFill="1" applyBorder="1" applyAlignment="1">
      <alignment horizontal="center" vertical="center" wrapText="1"/>
    </xf>
    <xf numFmtId="0" fontId="31" fillId="37" borderId="44" xfId="0" applyFont="1" applyFill="1" applyBorder="1" applyAlignment="1">
      <alignment horizontal="center" vertical="center"/>
    </xf>
    <xf numFmtId="0" fontId="31" fillId="44" borderId="74" xfId="0" applyFont="1" applyFill="1" applyBorder="1" applyAlignment="1">
      <alignment horizontal="center" vertical="center"/>
    </xf>
    <xf numFmtId="0" fontId="31" fillId="44" borderId="60" xfId="0" applyFont="1" applyFill="1" applyBorder="1" applyAlignment="1">
      <alignment horizontal="center" vertical="center"/>
    </xf>
    <xf numFmtId="166" fontId="31" fillId="44" borderId="60" xfId="42" applyNumberFormat="1" applyFont="1" applyFill="1" applyBorder="1" applyAlignment="1">
      <alignment horizontal="center" vertical="center"/>
    </xf>
    <xf numFmtId="1" fontId="31" fillId="49" borderId="59" xfId="0" applyNumberFormat="1" applyFont="1" applyFill="1" applyBorder="1" applyAlignment="1">
      <alignment horizontal="center" vertical="center"/>
    </xf>
    <xf numFmtId="1" fontId="31" fillId="49" borderId="57" xfId="0" applyNumberFormat="1" applyFont="1" applyFill="1" applyBorder="1" applyAlignment="1">
      <alignment horizontal="center" vertical="center"/>
    </xf>
    <xf numFmtId="0" fontId="31" fillId="49" borderId="57" xfId="0" applyFont="1" applyFill="1" applyBorder="1" applyAlignment="1">
      <alignment horizontal="center" vertical="center"/>
    </xf>
    <xf numFmtId="166" fontId="31" fillId="49" borderId="57" xfId="42" applyNumberFormat="1" applyFont="1" applyFill="1" applyBorder="1" applyAlignment="1">
      <alignment horizontal="center" vertical="center"/>
    </xf>
    <xf numFmtId="166" fontId="31" fillId="49" borderId="57" xfId="0" applyNumberFormat="1" applyFont="1" applyFill="1" applyBorder="1" applyAlignment="1">
      <alignment horizontal="center" vertical="center"/>
    </xf>
    <xf numFmtId="166" fontId="31" fillId="49" borderId="58" xfId="0" applyNumberFormat="1" applyFont="1" applyFill="1" applyBorder="1" applyAlignment="1">
      <alignment horizontal="center" vertical="center"/>
    </xf>
    <xf numFmtId="1" fontId="31" fillId="45" borderId="71" xfId="0" applyNumberFormat="1" applyFont="1" applyFill="1" applyBorder="1" applyAlignment="1">
      <alignment horizontal="center" vertical="center"/>
    </xf>
    <xf numFmtId="1" fontId="31" fillId="45" borderId="57" xfId="0" applyNumberFormat="1" applyFont="1" applyFill="1" applyBorder="1" applyAlignment="1">
      <alignment horizontal="center" vertical="center"/>
    </xf>
    <xf numFmtId="0" fontId="31" fillId="45" borderId="57" xfId="0" applyFont="1" applyFill="1" applyBorder="1" applyAlignment="1">
      <alignment horizontal="center" vertical="center"/>
    </xf>
    <xf numFmtId="166" fontId="31" fillId="45" borderId="57" xfId="42" applyNumberFormat="1" applyFont="1" applyFill="1" applyBorder="1" applyAlignment="1">
      <alignment horizontal="center" vertical="center"/>
    </xf>
    <xf numFmtId="166" fontId="31" fillId="45" borderId="57" xfId="0" applyNumberFormat="1" applyFont="1" applyFill="1" applyBorder="1" applyAlignment="1">
      <alignment horizontal="center" vertical="center"/>
    </xf>
    <xf numFmtId="166" fontId="31" fillId="45" borderId="58" xfId="0" applyNumberFormat="1" applyFont="1" applyFill="1" applyBorder="1" applyAlignment="1">
      <alignment horizontal="center" vertical="center"/>
    </xf>
    <xf numFmtId="0" fontId="31" fillId="47" borderId="44" xfId="0" applyFont="1" applyFill="1" applyBorder="1" applyAlignment="1">
      <alignment horizontal="center" vertical="center"/>
    </xf>
    <xf numFmtId="0" fontId="31" fillId="48" borderId="44" xfId="0" applyFont="1" applyFill="1" applyBorder="1" applyAlignment="1">
      <alignment horizontal="center" vertical="center"/>
    </xf>
    <xf numFmtId="0" fontId="0" fillId="33" borderId="19" xfId="0" applyFill="1" applyBorder="1" applyAlignment="1">
      <alignment vertical="center" wrapText="1"/>
    </xf>
    <xf numFmtId="0" fontId="0" fillId="33" borderId="20" xfId="0" applyFill="1" applyBorder="1" applyAlignment="1">
      <alignment vertical="center" wrapText="1"/>
    </xf>
    <xf numFmtId="0" fontId="0" fillId="41" borderId="13" xfId="0" applyFill="1" applyBorder="1" applyAlignment="1">
      <alignment vertical="center" wrapText="1"/>
    </xf>
    <xf numFmtId="0" fontId="0" fillId="33" borderId="13" xfId="0" applyFill="1" applyBorder="1" applyAlignment="1">
      <alignment vertical="center" wrapText="1"/>
    </xf>
    <xf numFmtId="0" fontId="0" fillId="45" borderId="14" xfId="0" applyFill="1" applyBorder="1" applyAlignment="1">
      <alignment vertical="center" wrapText="1"/>
    </xf>
    <xf numFmtId="0" fontId="0" fillId="44" borderId="18" xfId="0" applyFill="1" applyBorder="1" applyAlignment="1">
      <alignment vertical="center" wrapText="1"/>
    </xf>
    <xf numFmtId="0" fontId="0" fillId="44" borderId="14" xfId="0" applyFill="1" applyBorder="1" applyAlignment="1">
      <alignment vertical="center" wrapText="1"/>
    </xf>
    <xf numFmtId="0" fontId="18" fillId="44" borderId="35" xfId="0" applyFont="1" applyFill="1" applyBorder="1" applyAlignment="1">
      <alignment vertical="center" wrapText="1"/>
    </xf>
    <xf numFmtId="0" fontId="0" fillId="49" borderId="10" xfId="0" applyFill="1" applyBorder="1" applyAlignment="1">
      <alignment vertical="center" wrapText="1"/>
    </xf>
    <xf numFmtId="0" fontId="0" fillId="45" borderId="35" xfId="0" applyFill="1" applyBorder="1" applyAlignment="1">
      <alignment vertical="center" wrapText="1"/>
    </xf>
    <xf numFmtId="0" fontId="0" fillId="40" borderId="19" xfId="0" applyFill="1" applyBorder="1" applyAlignment="1">
      <alignment vertical="center" wrapText="1"/>
    </xf>
    <xf numFmtId="0" fontId="0" fillId="35" borderId="17" xfId="0" applyFill="1" applyBorder="1" applyAlignment="1">
      <alignment vertical="center" wrapText="1"/>
    </xf>
    <xf numFmtId="0" fontId="0" fillId="35" borderId="10" xfId="0" applyFill="1" applyBorder="1" applyAlignment="1">
      <alignment vertical="center" wrapText="1"/>
    </xf>
    <xf numFmtId="0" fontId="0" fillId="35" borderId="14" xfId="0" applyFill="1" applyBorder="1" applyAlignment="1">
      <alignment vertical="center" wrapText="1"/>
    </xf>
    <xf numFmtId="0" fontId="0" fillId="35" borderId="24" xfId="0" applyFill="1" applyBorder="1" applyAlignment="1">
      <alignment vertical="center" wrapText="1"/>
    </xf>
    <xf numFmtId="0" fontId="0" fillId="35" borderId="36" xfId="0" applyFill="1" applyBorder="1" applyAlignment="1">
      <alignment vertical="center" wrapText="1"/>
    </xf>
    <xf numFmtId="0" fontId="0" fillId="35" borderId="50" xfId="0" applyFill="1" applyBorder="1"/>
    <xf numFmtId="0" fontId="0" fillId="35" borderId="55" xfId="0" applyFill="1" applyBorder="1"/>
    <xf numFmtId="0" fontId="0" fillId="35" borderId="48" xfId="0" applyFill="1" applyBorder="1"/>
    <xf numFmtId="0" fontId="0" fillId="35" borderId="49" xfId="0" applyFill="1" applyBorder="1"/>
    <xf numFmtId="0" fontId="0" fillId="0" borderId="17" xfId="0" applyBorder="1" applyAlignment="1">
      <alignment vertical="center" wrapText="1"/>
    </xf>
    <xf numFmtId="0" fontId="0" fillId="44" borderId="17" xfId="0" applyFill="1" applyBorder="1" applyAlignment="1">
      <alignment vertical="center" wrapText="1"/>
    </xf>
    <xf numFmtId="0" fontId="0" fillId="44" borderId="10" xfId="0" applyFill="1" applyBorder="1" applyAlignment="1">
      <alignment vertical="center" wrapText="1"/>
    </xf>
    <xf numFmtId="0" fontId="0" fillId="44" borderId="25" xfId="0" applyFill="1" applyBorder="1" applyAlignment="1">
      <alignment vertical="center" wrapText="1"/>
    </xf>
    <xf numFmtId="0" fontId="0" fillId="49" borderId="17" xfId="0" applyFill="1" applyBorder="1" applyAlignment="1">
      <alignment vertical="center" wrapText="1"/>
    </xf>
    <xf numFmtId="0" fontId="0" fillId="49" borderId="24" xfId="0" applyFill="1" applyBorder="1" applyAlignment="1">
      <alignment vertical="center" wrapText="1"/>
    </xf>
    <xf numFmtId="0" fontId="0" fillId="45" borderId="10" xfId="0" applyFill="1" applyBorder="1" applyAlignment="1">
      <alignment vertical="center" wrapText="1"/>
    </xf>
    <xf numFmtId="0" fontId="0" fillId="45" borderId="25" xfId="0" applyFill="1" applyBorder="1" applyAlignment="1">
      <alignment vertical="center" wrapText="1"/>
    </xf>
    <xf numFmtId="0" fontId="0" fillId="45" borderId="13" xfId="0" applyFill="1" applyBorder="1" applyAlignment="1">
      <alignment vertical="center" wrapText="1"/>
    </xf>
    <xf numFmtId="0" fontId="0" fillId="45" borderId="28" xfId="0" applyFill="1" applyBorder="1" applyAlignment="1">
      <alignment vertical="center" wrapText="1"/>
    </xf>
    <xf numFmtId="0" fontId="0" fillId="49" borderId="16" xfId="0" applyFill="1" applyBorder="1" applyAlignment="1">
      <alignment vertical="center" wrapText="1"/>
    </xf>
    <xf numFmtId="0" fontId="0" fillId="49" borderId="13" xfId="0" applyFill="1" applyBorder="1" applyAlignment="1">
      <alignment vertical="center" wrapText="1"/>
    </xf>
    <xf numFmtId="0" fontId="0" fillId="49" borderId="23" xfId="0" applyFill="1" applyBorder="1" applyAlignment="1">
      <alignment vertical="center" wrapText="1"/>
    </xf>
    <xf numFmtId="0" fontId="0" fillId="44" borderId="31" xfId="0" applyFill="1" applyBorder="1" applyAlignment="1">
      <alignment vertical="center" wrapText="1"/>
    </xf>
    <xf numFmtId="0" fontId="0" fillId="44" borderId="26" xfId="0" applyFill="1" applyBorder="1" applyAlignment="1">
      <alignment vertical="center" wrapText="1"/>
    </xf>
    <xf numFmtId="0" fontId="0" fillId="44" borderId="27" xfId="0" applyFill="1" applyBorder="1" applyAlignment="1">
      <alignment vertical="center" wrapText="1"/>
    </xf>
    <xf numFmtId="0" fontId="0" fillId="33" borderId="43" xfId="0" applyFill="1" applyBorder="1" applyAlignment="1">
      <alignment vertical="center" wrapText="1"/>
    </xf>
    <xf numFmtId="0" fontId="38" fillId="44" borderId="73" xfId="0" applyFont="1" applyFill="1" applyBorder="1" applyAlignment="1">
      <alignment horizontal="center" vertical="center" wrapText="1"/>
    </xf>
    <xf numFmtId="0" fontId="38" fillId="44" borderId="69" xfId="0" applyFont="1" applyFill="1" applyBorder="1" applyAlignment="1">
      <alignment horizontal="center" vertical="center" wrapText="1"/>
    </xf>
    <xf numFmtId="1" fontId="38" fillId="44" borderId="69" xfId="0" applyNumberFormat="1" applyFont="1" applyFill="1" applyBorder="1" applyAlignment="1">
      <alignment horizontal="center" vertical="center" wrapText="1"/>
    </xf>
    <xf numFmtId="166" fontId="38" fillId="44" borderId="72" xfId="42" applyNumberFormat="1" applyFont="1" applyFill="1" applyBorder="1" applyAlignment="1">
      <alignment horizontal="center" vertical="center" wrapText="1"/>
    </xf>
    <xf numFmtId="0" fontId="38" fillId="49" borderId="11" xfId="0" applyFont="1" applyFill="1" applyBorder="1" applyAlignment="1">
      <alignment horizontal="center" vertical="center" wrapText="1"/>
    </xf>
    <xf numFmtId="0" fontId="38" fillId="49" borderId="12" xfId="0" applyFont="1" applyFill="1" applyBorder="1" applyAlignment="1">
      <alignment horizontal="center" vertical="center" wrapText="1"/>
    </xf>
    <xf numFmtId="0" fontId="38" fillId="49" borderId="15" xfId="0" applyFont="1" applyFill="1" applyBorder="1" applyAlignment="1">
      <alignment horizontal="center" vertical="center" wrapText="1"/>
    </xf>
    <xf numFmtId="0" fontId="38" fillId="45" borderId="42" xfId="0" applyFont="1" applyFill="1" applyBorder="1" applyAlignment="1">
      <alignment horizontal="center" vertical="center" wrapText="1"/>
    </xf>
    <xf numFmtId="0" fontId="38" fillId="45" borderId="12" xfId="0" applyFont="1" applyFill="1" applyBorder="1" applyAlignment="1">
      <alignment horizontal="center" vertical="center" wrapText="1"/>
    </xf>
    <xf numFmtId="0" fontId="38" fillId="45" borderId="15" xfId="0" applyFont="1" applyFill="1" applyBorder="1" applyAlignment="1">
      <alignment horizontal="center" vertical="center" wrapText="1"/>
    </xf>
    <xf numFmtId="0" fontId="14" fillId="40" borderId="14" xfId="0" applyFont="1" applyFill="1" applyBorder="1" applyAlignment="1">
      <alignment vertical="center" wrapText="1"/>
    </xf>
    <xf numFmtId="0" fontId="18" fillId="52" borderId="18" xfId="0" applyFont="1" applyFill="1" applyBorder="1" applyAlignment="1">
      <alignment vertical="center" wrapText="1"/>
    </xf>
    <xf numFmtId="0" fontId="18" fillId="52" borderId="20" xfId="0" applyFont="1" applyFill="1" applyBorder="1" applyAlignment="1">
      <alignment vertical="center" wrapText="1"/>
    </xf>
    <xf numFmtId="0" fontId="0" fillId="52" borderId="30" xfId="0" applyFill="1" applyBorder="1" applyAlignment="1">
      <alignment vertical="center" wrapText="1"/>
    </xf>
    <xf numFmtId="0" fontId="0" fillId="52" borderId="26" xfId="0" applyFill="1" applyBorder="1" applyAlignment="1">
      <alignment vertical="center" wrapText="1"/>
    </xf>
    <xf numFmtId="0" fontId="0" fillId="52" borderId="16" xfId="0" applyFill="1" applyBorder="1" applyAlignment="1">
      <alignment vertical="center" wrapText="1"/>
    </xf>
    <xf numFmtId="0" fontId="0" fillId="52" borderId="13" xfId="0" applyFill="1" applyBorder="1" applyAlignment="1">
      <alignment vertical="center" wrapText="1"/>
    </xf>
    <xf numFmtId="0" fontId="0" fillId="52" borderId="23" xfId="0" applyFill="1" applyBorder="1" applyAlignment="1">
      <alignment vertical="center" wrapText="1"/>
    </xf>
    <xf numFmtId="0" fontId="0" fillId="52" borderId="31" xfId="0" applyFill="1" applyBorder="1" applyAlignment="1">
      <alignment vertical="center" wrapText="1"/>
    </xf>
    <xf numFmtId="0" fontId="18" fillId="52" borderId="47" xfId="0" applyFont="1" applyFill="1" applyBorder="1" applyAlignment="1" applyProtection="1">
      <alignment horizontal="center" vertical="center"/>
      <protection locked="0"/>
    </xf>
    <xf numFmtId="0" fontId="18" fillId="52" borderId="51" xfId="0" applyFont="1" applyFill="1" applyBorder="1" applyAlignment="1" applyProtection="1">
      <alignment horizontal="center" vertical="center"/>
      <protection locked="0"/>
    </xf>
    <xf numFmtId="0" fontId="0" fillId="40" borderId="10" xfId="0" applyFill="1" applyBorder="1" applyAlignment="1">
      <alignment horizontal="center" vertical="center" wrapText="1"/>
    </xf>
    <xf numFmtId="0" fontId="18" fillId="40" borderId="10" xfId="0" applyFont="1" applyFill="1" applyBorder="1" applyAlignment="1" applyProtection="1">
      <alignment horizontal="center" vertical="center" wrapText="1"/>
      <protection locked="0"/>
    </xf>
    <xf numFmtId="0" fontId="0" fillId="52" borderId="43" xfId="0" applyFill="1" applyBorder="1" applyAlignment="1">
      <alignment vertical="center" wrapText="1"/>
    </xf>
    <xf numFmtId="9" fontId="38" fillId="43" borderId="15" xfId="42" applyFont="1" applyFill="1" applyBorder="1" applyAlignment="1">
      <alignment horizontal="left" vertical="center" wrapText="1"/>
    </xf>
    <xf numFmtId="1" fontId="38" fillId="43" borderId="11" xfId="42" applyNumberFormat="1" applyFont="1" applyFill="1" applyBorder="1" applyAlignment="1">
      <alignment vertical="center" wrapText="1"/>
    </xf>
    <xf numFmtId="1" fontId="38" fillId="43" borderId="12" xfId="42" applyNumberFormat="1" applyFont="1" applyFill="1" applyBorder="1" applyAlignment="1">
      <alignment vertical="center" wrapText="1"/>
    </xf>
    <xf numFmtId="0" fontId="38" fillId="43" borderId="12" xfId="0" applyFont="1" applyFill="1" applyBorder="1" applyAlignment="1">
      <alignment horizontal="left" vertical="center" wrapText="1"/>
    </xf>
    <xf numFmtId="166" fontId="38" fillId="43" borderId="12" xfId="0" applyNumberFormat="1" applyFont="1" applyFill="1" applyBorder="1" applyAlignment="1">
      <alignment horizontal="left" vertical="center" wrapText="1"/>
    </xf>
    <xf numFmtId="166" fontId="38" fillId="43" borderId="12" xfId="42" applyNumberFormat="1" applyFont="1" applyFill="1" applyBorder="1" applyAlignment="1">
      <alignment horizontal="left" vertical="center" wrapText="1"/>
    </xf>
    <xf numFmtId="0" fontId="16" fillId="43" borderId="15" xfId="0" applyFont="1" applyFill="1" applyBorder="1" applyAlignment="1" applyProtection="1">
      <alignment horizontal="left" vertical="center" wrapText="1"/>
      <protection locked="0"/>
    </xf>
    <xf numFmtId="0" fontId="0" fillId="53" borderId="10" xfId="0" applyFill="1" applyBorder="1" applyAlignment="1">
      <alignment vertical="center" wrapText="1"/>
    </xf>
    <xf numFmtId="0" fontId="19" fillId="43" borderId="68" xfId="0" applyFont="1" applyFill="1" applyBorder="1" applyAlignment="1" applyProtection="1">
      <alignment horizontal="left" vertical="center" wrapText="1"/>
      <protection locked="0"/>
    </xf>
    <xf numFmtId="9" fontId="38" fillId="43" borderId="42" xfId="42" applyFont="1" applyFill="1" applyBorder="1" applyAlignment="1">
      <alignment horizontal="left" vertical="center" wrapText="1"/>
    </xf>
    <xf numFmtId="9" fontId="38" fillId="43" borderId="41" xfId="42" applyFont="1" applyFill="1" applyBorder="1" applyAlignment="1">
      <alignment horizontal="left" vertical="center" wrapText="1"/>
    </xf>
    <xf numFmtId="0" fontId="38" fillId="43" borderId="42" xfId="0" applyFont="1" applyFill="1" applyBorder="1" applyAlignment="1">
      <alignment horizontal="left" vertical="center" wrapText="1"/>
    </xf>
    <xf numFmtId="0" fontId="0" fillId="40" borderId="13" xfId="0" applyFill="1" applyBorder="1" applyAlignment="1" applyProtection="1">
      <alignment vertical="center" wrapText="1"/>
      <protection locked="0"/>
    </xf>
    <xf numFmtId="0" fontId="0" fillId="40" borderId="10" xfId="0" applyFill="1" applyBorder="1" applyAlignment="1" applyProtection="1">
      <alignment vertical="center"/>
      <protection locked="0"/>
    </xf>
    <xf numFmtId="0" fontId="0" fillId="40" borderId="10" xfId="0" applyFill="1" applyBorder="1" applyAlignment="1" applyProtection="1">
      <alignment horizontal="center" vertical="center"/>
      <protection locked="0"/>
    </xf>
    <xf numFmtId="0" fontId="18" fillId="40" borderId="10" xfId="0" applyFont="1" applyFill="1" applyBorder="1" applyAlignment="1" applyProtection="1">
      <alignment horizontal="center" vertical="center"/>
      <protection locked="0"/>
    </xf>
    <xf numFmtId="43" fontId="18" fillId="40" borderId="56" xfId="44" applyFont="1" applyFill="1" applyBorder="1" applyAlignment="1" applyProtection="1">
      <alignment vertical="center"/>
      <protection locked="0"/>
    </xf>
    <xf numFmtId="0" fontId="0" fillId="40" borderId="23" xfId="0" applyFill="1" applyBorder="1" applyAlignment="1" applyProtection="1">
      <alignment vertical="center" wrapText="1"/>
      <protection locked="0"/>
    </xf>
    <xf numFmtId="0" fontId="0" fillId="40" borderId="24" xfId="0" applyFill="1" applyBorder="1" applyAlignment="1" applyProtection="1">
      <alignment vertical="center"/>
      <protection locked="0"/>
    </xf>
    <xf numFmtId="0" fontId="0" fillId="40" borderId="24" xfId="0" applyFill="1" applyBorder="1" applyAlignment="1" applyProtection="1">
      <alignment horizontal="center" vertical="center"/>
      <protection locked="0"/>
    </xf>
    <xf numFmtId="0" fontId="18" fillId="40" borderId="24" xfId="0" applyFont="1" applyFill="1" applyBorder="1" applyAlignment="1" applyProtection="1">
      <alignment horizontal="center" vertical="center"/>
      <protection locked="0"/>
    </xf>
    <xf numFmtId="43" fontId="18" fillId="40" borderId="40" xfId="44" applyFont="1" applyFill="1" applyBorder="1" applyAlignment="1" applyProtection="1">
      <alignment vertical="center"/>
      <protection locked="0"/>
    </xf>
    <xf numFmtId="0" fontId="0" fillId="41" borderId="26" xfId="0" applyFill="1" applyBorder="1" applyAlignment="1" applyProtection="1">
      <alignment vertical="center"/>
      <protection locked="0"/>
    </xf>
    <xf numFmtId="0" fontId="18" fillId="41" borderId="10" xfId="0" applyFont="1" applyFill="1" applyBorder="1" applyAlignment="1" applyProtection="1">
      <alignment horizontal="center" vertical="center"/>
      <protection locked="0"/>
    </xf>
    <xf numFmtId="1" fontId="0" fillId="41" borderId="56" xfId="0" applyNumberFormat="1" applyFill="1" applyBorder="1" applyAlignment="1" applyProtection="1">
      <alignment vertical="center"/>
      <protection locked="0"/>
    </xf>
    <xf numFmtId="0" fontId="0" fillId="41" borderId="30" xfId="0" applyFill="1" applyBorder="1" applyAlignment="1" applyProtection="1">
      <alignment vertical="center"/>
      <protection locked="0"/>
    </xf>
    <xf numFmtId="0" fontId="18" fillId="41" borderId="24" xfId="0" applyFont="1" applyFill="1" applyBorder="1" applyAlignment="1" applyProtection="1">
      <alignment horizontal="center" vertical="center"/>
      <protection locked="0"/>
    </xf>
    <xf numFmtId="1" fontId="0" fillId="41" borderId="40" xfId="0" applyNumberFormat="1" applyFill="1" applyBorder="1" applyAlignment="1" applyProtection="1">
      <alignment vertical="center"/>
      <protection locked="0"/>
    </xf>
    <xf numFmtId="0" fontId="0" fillId="33" borderId="10" xfId="0" applyFill="1" applyBorder="1" applyAlignment="1" applyProtection="1">
      <alignment vertical="center"/>
      <protection locked="0"/>
    </xf>
    <xf numFmtId="0" fontId="0" fillId="33" borderId="24" xfId="0" applyFill="1" applyBorder="1" applyAlignment="1" applyProtection="1">
      <alignment vertical="center"/>
      <protection locked="0"/>
    </xf>
    <xf numFmtId="0" fontId="0" fillId="40" borderId="13" xfId="0" applyFill="1" applyBorder="1" applyAlignment="1" applyProtection="1">
      <alignment vertical="center"/>
      <protection locked="0"/>
    </xf>
    <xf numFmtId="0" fontId="0" fillId="33" borderId="14" xfId="0" applyFill="1" applyBorder="1" applyAlignment="1" applyProtection="1">
      <alignment vertical="center" wrapText="1"/>
      <protection locked="0"/>
    </xf>
    <xf numFmtId="0" fontId="0" fillId="33" borderId="14" xfId="0" applyFill="1" applyBorder="1" applyAlignment="1" applyProtection="1">
      <alignment vertical="center"/>
      <protection locked="0"/>
    </xf>
    <xf numFmtId="0" fontId="0" fillId="33" borderId="36" xfId="0" applyFill="1" applyBorder="1" applyAlignment="1" applyProtection="1">
      <alignment vertical="center"/>
      <protection locked="0"/>
    </xf>
    <xf numFmtId="166" fontId="0" fillId="0" borderId="19" xfId="0" applyNumberFormat="1" applyBorder="1" applyAlignment="1" applyProtection="1">
      <alignment horizontal="center" vertical="center" wrapText="1"/>
      <protection locked="0"/>
    </xf>
    <xf numFmtId="0" fontId="16" fillId="43" borderId="69" xfId="0" applyFont="1" applyFill="1" applyBorder="1" applyAlignment="1" applyProtection="1">
      <alignment horizontal="left" vertical="center" wrapText="1"/>
      <protection locked="0"/>
    </xf>
    <xf numFmtId="0" fontId="38" fillId="43" borderId="69" xfId="0" applyFont="1" applyFill="1" applyBorder="1" applyAlignment="1" applyProtection="1">
      <alignment horizontal="left" vertical="center" wrapText="1"/>
      <protection locked="0"/>
    </xf>
    <xf numFmtId="0" fontId="38" fillId="43" borderId="70" xfId="0" applyFont="1" applyFill="1" applyBorder="1" applyAlignment="1">
      <alignment horizontal="left" vertical="center" wrapText="1"/>
    </xf>
    <xf numFmtId="0" fontId="0" fillId="40" borderId="28" xfId="0" applyFill="1" applyBorder="1" applyAlignment="1" applyProtection="1">
      <alignment vertical="center"/>
      <protection locked="0"/>
    </xf>
    <xf numFmtId="0" fontId="0" fillId="40" borderId="25" xfId="0" applyFill="1" applyBorder="1" applyAlignment="1">
      <alignment horizontal="center" vertical="center" wrapText="1"/>
    </xf>
    <xf numFmtId="0" fontId="0" fillId="40" borderId="25" xfId="0" applyFill="1" applyBorder="1" applyAlignment="1">
      <alignment vertical="center" wrapText="1"/>
    </xf>
    <xf numFmtId="0" fontId="0" fillId="40" borderId="25" xfId="0" applyFill="1" applyBorder="1" applyAlignment="1" applyProtection="1">
      <alignment horizontal="center" vertical="center" wrapText="1"/>
      <protection locked="0"/>
    </xf>
    <xf numFmtId="0" fontId="0" fillId="40" borderId="35" xfId="0" applyFill="1" applyBorder="1" applyAlignment="1">
      <alignment horizontal="center" vertical="center" wrapText="1"/>
    </xf>
    <xf numFmtId="0" fontId="0" fillId="33" borderId="35" xfId="0" applyFill="1" applyBorder="1" applyAlignment="1" applyProtection="1">
      <alignment vertical="center" wrapText="1"/>
      <protection locked="0"/>
    </xf>
    <xf numFmtId="0" fontId="0" fillId="0" borderId="19" xfId="0" applyBorder="1" applyAlignment="1">
      <alignment horizontal="center" vertical="center" wrapText="1"/>
    </xf>
    <xf numFmtId="0" fontId="41" fillId="40" borderId="12" xfId="0" applyFont="1" applyFill="1" applyBorder="1" applyAlignment="1" applyProtection="1">
      <alignment horizontal="center" vertical="center"/>
      <protection locked="0"/>
    </xf>
    <xf numFmtId="0" fontId="41" fillId="40" borderId="15" xfId="0" applyFont="1" applyFill="1" applyBorder="1" applyAlignment="1" applyProtection="1">
      <alignment vertical="center"/>
      <protection locked="0"/>
    </xf>
    <xf numFmtId="0" fontId="41" fillId="41" borderId="11" xfId="0" applyFont="1" applyFill="1" applyBorder="1" applyAlignment="1" applyProtection="1">
      <alignment vertical="center"/>
      <protection locked="0"/>
    </xf>
    <xf numFmtId="0" fontId="41" fillId="41" borderId="12" xfId="0" applyFont="1" applyFill="1" applyBorder="1" applyAlignment="1" applyProtection="1">
      <alignment horizontal="center" vertical="center"/>
      <protection locked="0"/>
    </xf>
    <xf numFmtId="1" fontId="41" fillId="41" borderId="15" xfId="0" applyNumberFormat="1" applyFont="1" applyFill="1" applyBorder="1" applyAlignment="1">
      <alignment vertical="center"/>
    </xf>
    <xf numFmtId="0" fontId="41" fillId="33" borderId="12" xfId="0" applyFont="1" applyFill="1" applyBorder="1" applyAlignment="1" applyProtection="1">
      <alignment vertical="center"/>
      <protection locked="0"/>
    </xf>
    <xf numFmtId="0" fontId="41" fillId="33" borderId="15" xfId="0" applyFont="1" applyFill="1" applyBorder="1" applyAlignment="1" applyProtection="1">
      <alignment vertical="center"/>
      <protection locked="0"/>
    </xf>
    <xf numFmtId="0" fontId="41" fillId="40" borderId="17" xfId="0" applyFont="1" applyFill="1" applyBorder="1" applyAlignment="1" applyProtection="1">
      <alignment horizontal="center" vertical="center" wrapText="1"/>
      <protection locked="0"/>
    </xf>
    <xf numFmtId="166" fontId="41" fillId="40" borderId="24" xfId="0" applyNumberFormat="1" applyFont="1" applyFill="1" applyBorder="1" applyAlignment="1" applyProtection="1">
      <alignment horizontal="center" vertical="center" wrapText="1"/>
      <protection locked="0"/>
    </xf>
    <xf numFmtId="166" fontId="0" fillId="0" borderId="0" xfId="42" applyNumberFormat="1" applyFont="1"/>
    <xf numFmtId="166" fontId="0" fillId="0" borderId="0" xfId="0" applyNumberFormat="1"/>
    <xf numFmtId="0" fontId="0" fillId="40" borderId="10" xfId="0" applyFill="1" applyBorder="1" applyAlignment="1" applyProtection="1">
      <alignment horizontal="left" vertical="center"/>
      <protection locked="0"/>
    </xf>
    <xf numFmtId="0" fontId="0" fillId="40" borderId="24" xfId="0" applyFill="1" applyBorder="1" applyAlignment="1" applyProtection="1">
      <alignment horizontal="left" vertical="center"/>
      <protection locked="0"/>
    </xf>
    <xf numFmtId="0" fontId="0" fillId="40" borderId="10" xfId="0" applyFill="1" applyBorder="1" applyAlignment="1">
      <alignment horizontal="left" vertical="center" wrapText="1"/>
    </xf>
    <xf numFmtId="0" fontId="0" fillId="40" borderId="25" xfId="0" applyFill="1" applyBorder="1" applyAlignment="1">
      <alignment horizontal="left" vertical="center" wrapText="1"/>
    </xf>
    <xf numFmtId="0" fontId="0" fillId="45" borderId="16" xfId="0" applyFill="1" applyBorder="1" applyAlignment="1">
      <alignment vertical="center" wrapText="1"/>
    </xf>
    <xf numFmtId="0" fontId="0" fillId="45" borderId="17" xfId="0" applyFill="1" applyBorder="1" applyAlignment="1">
      <alignment vertical="center" wrapText="1"/>
    </xf>
    <xf numFmtId="0" fontId="0" fillId="45" borderId="18" xfId="0" applyFill="1" applyBorder="1" applyAlignment="1">
      <alignment vertical="center" wrapText="1"/>
    </xf>
    <xf numFmtId="0" fontId="16" fillId="43" borderId="42" xfId="0" applyFont="1" applyFill="1" applyBorder="1" applyAlignment="1">
      <alignment vertical="center" wrapText="1"/>
    </xf>
    <xf numFmtId="0" fontId="14" fillId="40" borderId="18" xfId="0" applyFont="1" applyFill="1" applyBorder="1" applyAlignment="1">
      <alignment vertical="center" wrapText="1"/>
    </xf>
    <xf numFmtId="0" fontId="0" fillId="52" borderId="27" xfId="0" applyFill="1" applyBorder="1" applyAlignment="1">
      <alignment vertical="center" wrapText="1"/>
    </xf>
    <xf numFmtId="0" fontId="14" fillId="40" borderId="35" xfId="0" applyFont="1" applyFill="1" applyBorder="1" applyAlignment="1">
      <alignment vertical="center" wrapText="1"/>
    </xf>
    <xf numFmtId="0" fontId="0" fillId="52" borderId="37" xfId="0" applyFill="1" applyBorder="1" applyAlignment="1">
      <alignment vertical="center" wrapText="1"/>
    </xf>
    <xf numFmtId="0" fontId="0" fillId="41" borderId="19" xfId="0" applyFill="1" applyBorder="1" applyAlignment="1">
      <alignment vertical="center" wrapText="1"/>
    </xf>
    <xf numFmtId="0" fontId="0" fillId="41" borderId="20" xfId="0" applyFill="1" applyBorder="1" applyAlignment="1">
      <alignment vertical="center" wrapText="1"/>
    </xf>
    <xf numFmtId="0" fontId="0" fillId="42" borderId="10" xfId="0" applyFill="1" applyBorder="1" applyAlignment="1">
      <alignment vertical="center" wrapText="1"/>
    </xf>
    <xf numFmtId="0" fontId="0" fillId="42" borderId="14" xfId="0" applyFill="1" applyBorder="1" applyAlignment="1">
      <alignment vertical="center" wrapText="1"/>
    </xf>
    <xf numFmtId="0" fontId="0" fillId="42" borderId="23" xfId="0" applyFill="1" applyBorder="1" applyAlignment="1">
      <alignment vertical="center" wrapText="1"/>
    </xf>
    <xf numFmtId="0" fontId="16" fillId="48" borderId="50" xfId="0" applyFont="1" applyFill="1" applyBorder="1" applyAlignment="1">
      <alignment horizontal="center" vertical="center" wrapText="1"/>
    </xf>
    <xf numFmtId="0" fontId="0" fillId="48" borderId="17" xfId="0" applyFill="1" applyBorder="1" applyAlignment="1">
      <alignment vertical="center" wrapText="1"/>
    </xf>
    <xf numFmtId="0" fontId="14" fillId="48" borderId="18" xfId="0" applyFont="1" applyFill="1" applyBorder="1" applyAlignment="1">
      <alignment vertical="center" wrapText="1"/>
    </xf>
    <xf numFmtId="0" fontId="14" fillId="35" borderId="18" xfId="0" applyFont="1" applyFill="1" applyBorder="1" applyAlignment="1">
      <alignment vertical="center" wrapText="1"/>
    </xf>
    <xf numFmtId="0" fontId="14" fillId="40" borderId="20" xfId="0" applyFont="1" applyFill="1" applyBorder="1" applyAlignment="1">
      <alignment vertical="center" wrapText="1"/>
    </xf>
    <xf numFmtId="0" fontId="14" fillId="35" borderId="14" xfId="0" applyFont="1" applyFill="1" applyBorder="1" applyAlignment="1">
      <alignment vertical="center" wrapText="1"/>
    </xf>
    <xf numFmtId="0" fontId="18" fillId="40" borderId="10" xfId="0" applyFont="1" applyFill="1" applyBorder="1" applyAlignment="1">
      <alignment horizontal="left" vertical="center" wrapText="1"/>
    </xf>
    <xf numFmtId="0" fontId="18" fillId="40" borderId="10" xfId="0" applyFont="1" applyFill="1" applyBorder="1" applyAlignment="1">
      <alignment horizontal="center" vertical="center" wrapText="1"/>
    </xf>
    <xf numFmtId="0" fontId="18" fillId="40" borderId="10" xfId="0" applyFont="1" applyFill="1" applyBorder="1" applyAlignment="1">
      <alignment vertical="center" wrapText="1"/>
    </xf>
    <xf numFmtId="0" fontId="18" fillId="40" borderId="14" xfId="0" applyFont="1" applyFill="1" applyBorder="1" applyAlignment="1">
      <alignment horizontal="center" vertical="center" wrapText="1"/>
    </xf>
    <xf numFmtId="0" fontId="18" fillId="52" borderId="14" xfId="0" applyFont="1" applyFill="1" applyBorder="1" applyAlignment="1" applyProtection="1">
      <alignment vertical="center" wrapText="1"/>
      <protection locked="0"/>
    </xf>
    <xf numFmtId="9" fontId="18" fillId="42" borderId="14" xfId="42" applyFont="1" applyFill="1" applyBorder="1" applyAlignment="1">
      <alignment horizontal="center" vertical="center"/>
    </xf>
    <xf numFmtId="9" fontId="18" fillId="42" borderId="13" xfId="0" applyNumberFormat="1" applyFont="1" applyFill="1" applyBorder="1" applyAlignment="1" applyProtection="1">
      <alignment horizontal="center" vertical="center"/>
      <protection locked="0"/>
    </xf>
    <xf numFmtId="0" fontId="18" fillId="42" borderId="10" xfId="42" applyNumberFormat="1" applyFont="1" applyFill="1" applyBorder="1" applyAlignment="1" applyProtection="1">
      <alignment horizontal="center" vertical="center"/>
      <protection locked="0"/>
    </xf>
    <xf numFmtId="9" fontId="18" fillId="42" borderId="23" xfId="0" applyNumberFormat="1" applyFont="1" applyFill="1" applyBorder="1" applyAlignment="1" applyProtection="1">
      <alignment horizontal="center" vertical="center"/>
      <protection locked="0"/>
    </xf>
    <xf numFmtId="0" fontId="18" fillId="42" borderId="24" xfId="42" applyNumberFormat="1" applyFont="1" applyFill="1" applyBorder="1" applyAlignment="1" applyProtection="1">
      <alignment horizontal="center" vertical="center"/>
      <protection locked="0"/>
    </xf>
    <xf numFmtId="9" fontId="18" fillId="42" borderId="36" xfId="42" applyFont="1" applyFill="1" applyBorder="1" applyAlignment="1">
      <alignment horizontal="center" vertical="center"/>
    </xf>
    <xf numFmtId="166" fontId="41" fillId="42" borderId="42" xfId="0" applyNumberFormat="1" applyFont="1" applyFill="1" applyBorder="1" applyAlignment="1" applyProtection="1">
      <alignment horizontal="center" vertical="center"/>
      <protection locked="0"/>
    </xf>
    <xf numFmtId="0" fontId="41" fillId="42" borderId="12" xfId="0" applyFont="1" applyFill="1" applyBorder="1" applyAlignment="1" applyProtection="1">
      <alignment horizontal="center" vertical="center"/>
      <protection locked="0"/>
    </xf>
    <xf numFmtId="166" fontId="41" fillId="42" borderId="41" xfId="42" applyNumberFormat="1" applyFont="1" applyFill="1" applyBorder="1" applyAlignment="1" applyProtection="1">
      <alignment horizontal="center" vertical="center"/>
      <protection locked="0"/>
    </xf>
    <xf numFmtId="1" fontId="41" fillId="41" borderId="12" xfId="0" applyNumberFormat="1" applyFont="1" applyFill="1" applyBorder="1" applyAlignment="1" applyProtection="1">
      <alignment horizontal="center" vertical="center"/>
      <protection locked="0"/>
    </xf>
    <xf numFmtId="166" fontId="41" fillId="41" borderId="12" xfId="0" applyNumberFormat="1" applyFont="1" applyFill="1" applyBorder="1" applyAlignment="1" applyProtection="1">
      <alignment horizontal="center" vertical="center"/>
      <protection locked="0"/>
    </xf>
    <xf numFmtId="0" fontId="41" fillId="33" borderId="11" xfId="0" applyFont="1" applyFill="1" applyBorder="1" applyAlignment="1" applyProtection="1">
      <alignment horizontal="center" vertical="center"/>
      <protection locked="0"/>
    </xf>
    <xf numFmtId="0" fontId="41" fillId="33" borderId="12" xfId="0" applyFont="1" applyFill="1" applyBorder="1" applyAlignment="1" applyProtection="1">
      <alignment horizontal="center" vertical="center"/>
      <protection locked="0"/>
    </xf>
    <xf numFmtId="166" fontId="41" fillId="33" borderId="12" xfId="0" applyNumberFormat="1" applyFont="1" applyFill="1" applyBorder="1" applyAlignment="1" applyProtection="1">
      <alignment horizontal="center" vertical="center"/>
      <protection locked="0"/>
    </xf>
    <xf numFmtId="1" fontId="0" fillId="33" borderId="13" xfId="0" applyNumberFormat="1" applyFill="1" applyBorder="1" applyAlignment="1">
      <alignment horizontal="center" vertical="center"/>
    </xf>
    <xf numFmtId="1" fontId="0" fillId="33" borderId="10" xfId="0" applyNumberFormat="1" applyFill="1" applyBorder="1" applyAlignment="1" applyProtection="1">
      <alignment horizontal="center" vertical="center"/>
      <protection locked="0"/>
    </xf>
    <xf numFmtId="166" fontId="0" fillId="33" borderId="10" xfId="0" applyNumberFormat="1" applyFill="1" applyBorder="1" applyAlignment="1">
      <alignment horizontal="center" vertical="center"/>
    </xf>
    <xf numFmtId="1" fontId="0" fillId="33" borderId="23" xfId="0" applyNumberFormat="1" applyFill="1" applyBorder="1" applyAlignment="1">
      <alignment horizontal="center" vertical="center"/>
    </xf>
    <xf numFmtId="1" fontId="0" fillId="33" borderId="24" xfId="0" applyNumberFormat="1" applyFill="1" applyBorder="1" applyAlignment="1" applyProtection="1">
      <alignment horizontal="center" vertical="center"/>
      <protection locked="0"/>
    </xf>
    <xf numFmtId="166" fontId="0" fillId="33" borderId="24" xfId="0" applyNumberFormat="1" applyFill="1" applyBorder="1" applyAlignment="1">
      <alignment horizontal="center" vertical="center"/>
    </xf>
    <xf numFmtId="1" fontId="41" fillId="33" borderId="11" xfId="0" applyNumberFormat="1" applyFont="1" applyFill="1" applyBorder="1" applyAlignment="1" applyProtection="1">
      <alignment horizontal="center" vertical="center"/>
      <protection locked="0"/>
    </xf>
    <xf numFmtId="1" fontId="41" fillId="33" borderId="12" xfId="0" applyNumberFormat="1" applyFont="1" applyFill="1" applyBorder="1" applyAlignment="1" applyProtection="1">
      <alignment horizontal="center" vertical="center"/>
      <protection locked="0"/>
    </xf>
    <xf numFmtId="166" fontId="18" fillId="41" borderId="10" xfId="0" applyNumberFormat="1" applyFont="1" applyFill="1" applyBorder="1" applyAlignment="1">
      <alignment horizontal="center" vertical="center"/>
    </xf>
    <xf numFmtId="1" fontId="0" fillId="41" borderId="10" xfId="0" applyNumberFormat="1" applyFill="1" applyBorder="1" applyAlignment="1">
      <alignment horizontal="center" vertical="center"/>
    </xf>
    <xf numFmtId="1" fontId="0" fillId="41" borderId="10" xfId="0" applyNumberFormat="1" applyFill="1" applyBorder="1" applyAlignment="1" applyProtection="1">
      <alignment horizontal="center" vertical="center"/>
      <protection locked="0"/>
    </xf>
    <xf numFmtId="1" fontId="0" fillId="41" borderId="24" xfId="0" applyNumberFormat="1" applyFill="1" applyBorder="1" applyAlignment="1">
      <alignment horizontal="center" vertical="center"/>
    </xf>
    <xf numFmtId="1" fontId="0" fillId="41" borderId="24" xfId="0" applyNumberFormat="1" applyFill="1" applyBorder="1" applyAlignment="1" applyProtection="1">
      <alignment horizontal="center" vertical="center"/>
      <protection locked="0"/>
    </xf>
    <xf numFmtId="166" fontId="0" fillId="41" borderId="24" xfId="0" applyNumberFormat="1" applyFill="1" applyBorder="1" applyAlignment="1">
      <alignment horizontal="center" vertical="center"/>
    </xf>
    <xf numFmtId="166" fontId="18" fillId="42" borderId="26" xfId="42" applyNumberFormat="1" applyFont="1" applyFill="1" applyBorder="1" applyAlignment="1">
      <alignment horizontal="center" vertical="center" wrapText="1"/>
    </xf>
    <xf numFmtId="166" fontId="18" fillId="42" borderId="56" xfId="42" applyNumberFormat="1" applyFont="1" applyFill="1" applyBorder="1" applyAlignment="1">
      <alignment horizontal="center" vertical="center" wrapText="1"/>
    </xf>
    <xf numFmtId="1" fontId="18" fillId="41" borderId="13" xfId="42" applyNumberFormat="1" applyFont="1" applyFill="1" applyBorder="1" applyAlignment="1">
      <alignment horizontal="center" vertical="center" wrapText="1"/>
    </xf>
    <xf numFmtId="1" fontId="18" fillId="41" borderId="10" xfId="42" applyNumberFormat="1" applyFont="1" applyFill="1" applyBorder="1" applyAlignment="1">
      <alignment horizontal="center" vertical="center" wrapText="1"/>
    </xf>
    <xf numFmtId="166" fontId="18" fillId="41" borderId="14" xfId="42" applyNumberFormat="1" applyFont="1" applyFill="1" applyBorder="1" applyAlignment="1">
      <alignment horizontal="center" vertical="center" wrapText="1"/>
    </xf>
    <xf numFmtId="0" fontId="18" fillId="33" borderId="26" xfId="0" applyFont="1" applyFill="1" applyBorder="1" applyAlignment="1">
      <alignment horizontal="center" vertical="center" wrapText="1"/>
    </xf>
    <xf numFmtId="0" fontId="18" fillId="33" borderId="10" xfId="0" applyFont="1" applyFill="1" applyBorder="1" applyAlignment="1">
      <alignment horizontal="center" vertical="center" wrapText="1"/>
    </xf>
    <xf numFmtId="166" fontId="18" fillId="33" borderId="10" xfId="0" applyNumberFormat="1" applyFont="1" applyFill="1" applyBorder="1" applyAlignment="1">
      <alignment horizontal="center" vertical="center" wrapText="1"/>
    </xf>
    <xf numFmtId="166" fontId="18" fillId="33" borderId="10" xfId="42" applyNumberFormat="1" applyFont="1" applyFill="1" applyBorder="1" applyAlignment="1">
      <alignment horizontal="center" vertical="center" wrapText="1"/>
    </xf>
    <xf numFmtId="166" fontId="0" fillId="42" borderId="26" xfId="42" applyNumberFormat="1" applyFont="1" applyFill="1" applyBorder="1" applyAlignment="1">
      <alignment horizontal="center" vertical="center" wrapText="1"/>
    </xf>
    <xf numFmtId="166" fontId="0" fillId="42" borderId="56" xfId="42" applyNumberFormat="1" applyFont="1" applyFill="1" applyBorder="1" applyAlignment="1">
      <alignment horizontal="center" vertical="center" wrapText="1"/>
    </xf>
    <xf numFmtId="1" fontId="0" fillId="41" borderId="13" xfId="42" applyNumberFormat="1" applyFont="1" applyFill="1" applyBorder="1" applyAlignment="1">
      <alignment horizontal="center" vertical="center" wrapText="1"/>
    </xf>
    <xf numFmtId="1" fontId="0" fillId="41" borderId="10" xfId="42" applyNumberFormat="1" applyFont="1" applyFill="1" applyBorder="1" applyAlignment="1">
      <alignment horizontal="center" vertical="center" wrapText="1"/>
    </xf>
    <xf numFmtId="166" fontId="0" fillId="41" borderId="14" xfId="42" applyNumberFormat="1" applyFont="1" applyFill="1" applyBorder="1" applyAlignment="1">
      <alignment horizontal="center" vertical="center" wrapText="1"/>
    </xf>
    <xf numFmtId="0" fontId="0" fillId="33" borderId="26" xfId="0" applyFill="1" applyBorder="1" applyAlignment="1">
      <alignment horizontal="center" vertical="center" wrapText="1"/>
    </xf>
    <xf numFmtId="0" fontId="0" fillId="33" borderId="10" xfId="0" applyFill="1" applyBorder="1" applyAlignment="1">
      <alignment horizontal="center" vertical="center" wrapText="1"/>
    </xf>
    <xf numFmtId="166" fontId="0" fillId="33" borderId="10" xfId="0" applyNumberFormat="1" applyFill="1" applyBorder="1" applyAlignment="1">
      <alignment horizontal="center" vertical="center" wrapText="1"/>
    </xf>
    <xf numFmtId="166" fontId="0" fillId="33" borderId="10" xfId="42" applyNumberFormat="1" applyFont="1" applyFill="1" applyBorder="1" applyAlignment="1">
      <alignment horizontal="center" vertical="center" wrapText="1"/>
    </xf>
    <xf numFmtId="166" fontId="0" fillId="42" borderId="27" xfId="42" applyNumberFormat="1" applyFont="1" applyFill="1" applyBorder="1" applyAlignment="1">
      <alignment horizontal="center" vertical="center" wrapText="1"/>
    </xf>
    <xf numFmtId="166" fontId="0" fillId="42" borderId="65" xfId="42" applyNumberFormat="1" applyFont="1" applyFill="1" applyBorder="1" applyAlignment="1">
      <alignment horizontal="center" vertical="center" wrapText="1"/>
    </xf>
    <xf numFmtId="1" fontId="0" fillId="41" borderId="28" xfId="42" applyNumberFormat="1" applyFont="1" applyFill="1" applyBorder="1" applyAlignment="1">
      <alignment horizontal="center" vertical="center" wrapText="1"/>
    </xf>
    <xf numFmtId="1" fontId="0" fillId="41" borderId="25" xfId="42" applyNumberFormat="1" applyFont="1" applyFill="1" applyBorder="1" applyAlignment="1">
      <alignment horizontal="center" vertical="center" wrapText="1"/>
    </xf>
    <xf numFmtId="166" fontId="0" fillId="41" borderId="35" xfId="42" applyNumberFormat="1" applyFont="1" applyFill="1" applyBorder="1" applyAlignment="1">
      <alignment horizontal="center" vertical="center" wrapText="1"/>
    </xf>
    <xf numFmtId="0" fontId="0" fillId="33" borderId="27" xfId="0" applyFill="1" applyBorder="1" applyAlignment="1">
      <alignment horizontal="center" vertical="center" wrapText="1"/>
    </xf>
    <xf numFmtId="0" fontId="0" fillId="33" borderId="25" xfId="0" applyFill="1" applyBorder="1" applyAlignment="1">
      <alignment horizontal="center" vertical="center" wrapText="1"/>
    </xf>
    <xf numFmtId="166" fontId="0" fillId="33" borderId="25" xfId="0" applyNumberFormat="1" applyFill="1" applyBorder="1" applyAlignment="1">
      <alignment horizontal="center" vertical="center" wrapText="1"/>
    </xf>
    <xf numFmtId="166" fontId="0" fillId="33" borderId="25" xfId="42" applyNumberFormat="1" applyFont="1" applyFill="1" applyBorder="1" applyAlignment="1">
      <alignment horizontal="center" vertical="center" wrapText="1"/>
    </xf>
    <xf numFmtId="0" fontId="42" fillId="35" borderId="64" xfId="0" applyFont="1" applyFill="1" applyBorder="1" applyAlignment="1">
      <alignment horizontal="center"/>
    </xf>
    <xf numFmtId="0" fontId="42" fillId="35" borderId="22" xfId="0" applyFont="1" applyFill="1" applyBorder="1" applyAlignment="1">
      <alignment horizontal="center"/>
    </xf>
    <xf numFmtId="0" fontId="42" fillId="35" borderId="21" xfId="0" applyFont="1" applyFill="1" applyBorder="1" applyAlignment="1">
      <alignment horizontal="center"/>
    </xf>
    <xf numFmtId="0" fontId="42" fillId="35" borderId="33" xfId="0" applyFont="1" applyFill="1" applyBorder="1" applyAlignment="1">
      <alignment horizontal="center"/>
    </xf>
    <xf numFmtId="0" fontId="0" fillId="53" borderId="25" xfId="0" applyFill="1" applyBorder="1" applyAlignment="1">
      <alignment vertical="center" wrapText="1"/>
    </xf>
    <xf numFmtId="0" fontId="45" fillId="43" borderId="10" xfId="0" applyFont="1" applyFill="1" applyBorder="1" applyAlignment="1">
      <alignment vertical="center" wrapText="1"/>
    </xf>
    <xf numFmtId="0" fontId="46" fillId="0" borderId="10" xfId="0" applyFont="1" applyBorder="1" applyAlignment="1">
      <alignment vertical="center" wrapText="1"/>
    </xf>
    <xf numFmtId="0" fontId="16" fillId="52" borderId="0" xfId="0" applyFont="1" applyFill="1" applyAlignment="1">
      <alignment horizontal="left" vertical="center" wrapText="1"/>
    </xf>
    <xf numFmtId="0" fontId="16" fillId="0" borderId="0" xfId="0" applyFont="1" applyAlignment="1">
      <alignment horizontal="left" vertical="center"/>
    </xf>
    <xf numFmtId="0" fontId="45" fillId="55" borderId="10" xfId="0" applyFont="1" applyFill="1" applyBorder="1" applyAlignment="1">
      <alignment vertical="center" wrapText="1"/>
    </xf>
    <xf numFmtId="0" fontId="47" fillId="55" borderId="10" xfId="0" applyFont="1" applyFill="1" applyBorder="1" applyAlignment="1">
      <alignment vertical="center"/>
    </xf>
    <xf numFmtId="0" fontId="47" fillId="43" borderId="10" xfId="0" applyFont="1" applyFill="1" applyBorder="1" applyAlignment="1">
      <alignment vertical="center"/>
    </xf>
    <xf numFmtId="0" fontId="48" fillId="55" borderId="10" xfId="0" applyFont="1" applyFill="1" applyBorder="1" applyAlignment="1">
      <alignment vertical="center"/>
    </xf>
    <xf numFmtId="0" fontId="47" fillId="56" borderId="10" xfId="0" applyFont="1" applyFill="1" applyBorder="1" applyAlignment="1">
      <alignment vertical="center"/>
    </xf>
    <xf numFmtId="0" fontId="49" fillId="0" borderId="10" xfId="0" applyFont="1" applyBorder="1" applyAlignment="1">
      <alignment vertical="center" wrapText="1"/>
    </xf>
    <xf numFmtId="0" fontId="49" fillId="0" borderId="10" xfId="0" applyFont="1" applyBorder="1" applyAlignment="1">
      <alignment vertical="center"/>
    </xf>
    <xf numFmtId="0" fontId="49" fillId="0" borderId="10" xfId="0" applyFont="1" applyBorder="1" applyAlignment="1">
      <alignment horizontal="center" vertical="center"/>
    </xf>
    <xf numFmtId="0" fontId="46" fillId="0" borderId="10" xfId="0" applyFont="1" applyBorder="1" applyAlignment="1">
      <alignment vertical="center"/>
    </xf>
    <xf numFmtId="0" fontId="16" fillId="52" borderId="0" xfId="0" applyFont="1" applyFill="1" applyAlignment="1">
      <alignment vertical="center"/>
    </xf>
    <xf numFmtId="0" fontId="48" fillId="56" borderId="10" xfId="0" applyFont="1" applyFill="1" applyBorder="1" applyAlignment="1">
      <alignment vertical="center"/>
    </xf>
    <xf numFmtId="9" fontId="49" fillId="0" borderId="10" xfId="0" applyNumberFormat="1" applyFont="1" applyBorder="1" applyAlignment="1">
      <alignment horizontal="center" vertical="center"/>
    </xf>
    <xf numFmtId="0" fontId="50" fillId="0" borderId="10" xfId="0" applyFont="1" applyBorder="1" applyAlignment="1">
      <alignment horizontal="center" vertical="center"/>
    </xf>
    <xf numFmtId="0" fontId="50" fillId="0" borderId="10" xfId="0" applyFont="1" applyBorder="1" applyAlignment="1">
      <alignment vertical="center"/>
    </xf>
    <xf numFmtId="164" fontId="16" fillId="44" borderId="10" xfId="0" applyNumberFormat="1" applyFont="1" applyFill="1" applyBorder="1" applyAlignment="1">
      <alignment horizontal="center" vertical="center"/>
    </xf>
    <xf numFmtId="0" fontId="16" fillId="44" borderId="10" xfId="0" applyFont="1" applyFill="1" applyBorder="1" applyAlignment="1">
      <alignment vertical="center"/>
    </xf>
    <xf numFmtId="164" fontId="0" fillId="0" borderId="10" xfId="0" applyNumberFormat="1" applyBorder="1" applyAlignment="1">
      <alignment horizontal="center" vertical="center"/>
    </xf>
    <xf numFmtId="0" fontId="0" fillId="0" borderId="10" xfId="0" applyBorder="1" applyAlignment="1">
      <alignment vertical="center"/>
    </xf>
    <xf numFmtId="0" fontId="32" fillId="0" borderId="27" xfId="0" applyFont="1" applyBorder="1" applyAlignment="1" applyProtection="1">
      <alignment vertical="center" wrapText="1"/>
      <protection locked="0"/>
    </xf>
    <xf numFmtId="0" fontId="0" fillId="0" borderId="43" xfId="0" applyBorder="1" applyAlignment="1" applyProtection="1">
      <alignment vertical="center" wrapText="1"/>
      <protection locked="0"/>
    </xf>
    <xf numFmtId="0" fontId="18" fillId="40" borderId="26" xfId="0" applyFont="1" applyFill="1" applyBorder="1" applyAlignment="1" applyProtection="1">
      <alignment vertical="center"/>
      <protection locked="0"/>
    </xf>
    <xf numFmtId="0" fontId="0" fillId="0" borderId="0" xfId="0" applyAlignment="1">
      <alignment horizontal="center"/>
    </xf>
    <xf numFmtId="0" fontId="0" fillId="0" borderId="0" xfId="0" applyAlignment="1">
      <alignment horizontal="center" vertical="center"/>
    </xf>
    <xf numFmtId="0" fontId="19" fillId="43" borderId="34" xfId="0" applyFont="1" applyFill="1" applyBorder="1" applyAlignment="1">
      <alignment horizontal="left" vertical="center"/>
    </xf>
    <xf numFmtId="0" fontId="16" fillId="43" borderId="29" xfId="0" applyFont="1" applyFill="1" applyBorder="1" applyAlignment="1">
      <alignment horizontal="left"/>
    </xf>
    <xf numFmtId="0" fontId="20" fillId="52" borderId="10" xfId="0" applyFont="1" applyFill="1" applyBorder="1"/>
    <xf numFmtId="0" fontId="16" fillId="43" borderId="63" xfId="0" applyFont="1" applyFill="1" applyBorder="1" applyAlignment="1">
      <alignment horizontal="center" vertical="center"/>
    </xf>
    <xf numFmtId="0" fontId="20" fillId="52" borderId="0" xfId="0" applyFont="1" applyFill="1"/>
    <xf numFmtId="0" fontId="0" fillId="52" borderId="10" xfId="0" applyFill="1" applyBorder="1"/>
    <xf numFmtId="0" fontId="19" fillId="43" borderId="80" xfId="0" applyFont="1" applyFill="1" applyBorder="1" applyAlignment="1">
      <alignment horizontal="left" vertical="center"/>
    </xf>
    <xf numFmtId="0" fontId="19" fillId="43" borderId="29" xfId="0" applyFont="1" applyFill="1" applyBorder="1" applyAlignment="1">
      <alignment horizontal="left" vertical="center"/>
    </xf>
    <xf numFmtId="0" fontId="16" fillId="43" borderId="74" xfId="0" applyFont="1" applyFill="1" applyBorder="1" applyAlignment="1" applyProtection="1">
      <alignment horizontal="center" vertical="center"/>
      <protection locked="0"/>
    </xf>
    <xf numFmtId="0" fontId="0" fillId="52" borderId="10" xfId="0" applyFill="1" applyBorder="1" applyAlignment="1" applyProtection="1">
      <alignment horizontal="center"/>
      <protection locked="0"/>
    </xf>
    <xf numFmtId="0" fontId="39" fillId="51" borderId="62" xfId="0" applyFont="1" applyFill="1" applyBorder="1" applyAlignment="1" applyProtection="1">
      <alignment horizontal="center" vertical="center" wrapText="1"/>
      <protection locked="0"/>
    </xf>
    <xf numFmtId="0" fontId="39" fillId="51" borderId="63" xfId="0" applyFont="1" applyFill="1" applyBorder="1" applyAlignment="1" applyProtection="1">
      <alignment horizontal="center" vertical="center" wrapText="1"/>
      <protection locked="0"/>
    </xf>
    <xf numFmtId="0" fontId="39" fillId="51" borderId="64" xfId="0" applyFont="1" applyFill="1" applyBorder="1" applyAlignment="1" applyProtection="1">
      <alignment horizontal="center" vertical="center" wrapText="1"/>
      <protection locked="0"/>
    </xf>
    <xf numFmtId="0" fontId="39" fillId="51" borderId="54" xfId="0" applyFont="1" applyFill="1" applyBorder="1" applyAlignment="1" applyProtection="1">
      <alignment horizontal="center" vertical="center" wrapText="1"/>
      <protection locked="0"/>
    </xf>
    <xf numFmtId="0" fontId="39" fillId="51" borderId="74" xfId="0" applyFont="1" applyFill="1" applyBorder="1" applyAlignment="1" applyProtection="1">
      <alignment horizontal="center" vertical="center" wrapText="1"/>
      <protection locked="0"/>
    </xf>
    <xf numFmtId="0" fontId="39" fillId="51" borderId="79" xfId="0" applyFont="1" applyFill="1" applyBorder="1" applyAlignment="1" applyProtection="1">
      <alignment horizontal="center" vertical="center" wrapText="1"/>
      <protection locked="0"/>
    </xf>
    <xf numFmtId="0" fontId="20" fillId="52" borderId="10" xfId="0" applyFont="1" applyFill="1" applyBorder="1" applyAlignment="1">
      <alignment wrapText="1"/>
    </xf>
    <xf numFmtId="0" fontId="20" fillId="52" borderId="29" xfId="0" applyFont="1" applyFill="1" applyBorder="1"/>
    <xf numFmtId="0" fontId="0" fillId="52" borderId="29" xfId="0" applyFill="1" applyBorder="1" applyAlignment="1" applyProtection="1">
      <alignment horizontal="center"/>
      <protection locked="0"/>
    </xf>
    <xf numFmtId="0" fontId="19" fillId="0" borderId="0" xfId="0" applyFont="1" applyAlignment="1">
      <alignment horizontal="left" vertical="center"/>
    </xf>
    <xf numFmtId="0" fontId="20" fillId="0" borderId="0" xfId="0" applyFont="1"/>
    <xf numFmtId="0" fontId="14" fillId="41" borderId="35" xfId="0" applyFont="1" applyFill="1" applyBorder="1" applyAlignment="1">
      <alignment horizontal="left" vertical="center" wrapText="1"/>
    </xf>
    <xf numFmtId="0" fontId="14" fillId="41" borderId="80" xfId="0" applyFont="1" applyFill="1" applyBorder="1" applyAlignment="1">
      <alignment horizontal="left" vertical="center" wrapText="1"/>
    </xf>
    <xf numFmtId="0" fontId="14" fillId="41" borderId="58" xfId="0" applyFont="1" applyFill="1" applyBorder="1" applyAlignment="1">
      <alignment horizontal="left" vertical="center" wrapText="1"/>
    </xf>
    <xf numFmtId="0" fontId="0" fillId="49" borderId="70" xfId="0" applyFill="1" applyBorder="1" applyAlignment="1">
      <alignment horizontal="left" vertical="center" wrapText="1"/>
    </xf>
    <xf numFmtId="0" fontId="0" fillId="49" borderId="80" xfId="0" applyFill="1" applyBorder="1" applyAlignment="1">
      <alignment horizontal="left" vertical="center" wrapText="1"/>
    </xf>
    <xf numFmtId="0" fontId="0" fillId="49" borderId="58" xfId="0" applyFill="1" applyBorder="1" applyAlignment="1">
      <alignment horizontal="left" vertical="center" wrapText="1"/>
    </xf>
    <xf numFmtId="0" fontId="16" fillId="43" borderId="50" xfId="0" applyFont="1" applyFill="1" applyBorder="1" applyAlignment="1">
      <alignment horizontal="center" vertical="center" wrapText="1"/>
    </xf>
    <xf numFmtId="0" fontId="16" fillId="43" borderId="51" xfId="0" applyFont="1" applyFill="1" applyBorder="1" applyAlignment="1">
      <alignment horizontal="center" vertical="center" wrapText="1"/>
    </xf>
    <xf numFmtId="0" fontId="16" fillId="43" borderId="52" xfId="0" applyFont="1" applyFill="1" applyBorder="1" applyAlignment="1">
      <alignment horizontal="center" vertical="center" wrapText="1"/>
    </xf>
    <xf numFmtId="0" fontId="16" fillId="40" borderId="50" xfId="0" applyFont="1" applyFill="1" applyBorder="1" applyAlignment="1">
      <alignment horizontal="center" vertical="center" wrapText="1"/>
    </xf>
    <xf numFmtId="0" fontId="16" fillId="40" borderId="51" xfId="0" applyFont="1" applyFill="1" applyBorder="1" applyAlignment="1">
      <alignment horizontal="center" vertical="center" wrapText="1"/>
    </xf>
    <xf numFmtId="0" fontId="16" fillId="40" borderId="52" xfId="0" applyFont="1" applyFill="1" applyBorder="1" applyAlignment="1">
      <alignment horizontal="center" vertical="center" wrapText="1"/>
    </xf>
    <xf numFmtId="0" fontId="16" fillId="42" borderId="50" xfId="0" applyFont="1" applyFill="1" applyBorder="1" applyAlignment="1">
      <alignment horizontal="center" vertical="center" wrapText="1"/>
    </xf>
    <xf numFmtId="0" fontId="16" fillId="42" borderId="52" xfId="0" applyFont="1" applyFill="1" applyBorder="1" applyAlignment="1">
      <alignment horizontal="center" vertical="center" wrapText="1"/>
    </xf>
    <xf numFmtId="0" fontId="16" fillId="41" borderId="50" xfId="0" applyFont="1" applyFill="1" applyBorder="1" applyAlignment="1">
      <alignment horizontal="center" vertical="center" wrapText="1"/>
    </xf>
    <xf numFmtId="0" fontId="16" fillId="41" borderId="51" xfId="0" applyFont="1" applyFill="1" applyBorder="1" applyAlignment="1">
      <alignment horizontal="center" vertical="center" wrapText="1"/>
    </xf>
    <xf numFmtId="0" fontId="16" fillId="41" borderId="52" xfId="0" applyFont="1" applyFill="1" applyBorder="1" applyAlignment="1">
      <alignment horizontal="center" vertical="center" wrapText="1"/>
    </xf>
    <xf numFmtId="0" fontId="16" fillId="33" borderId="55" xfId="0" applyFont="1" applyFill="1" applyBorder="1" applyAlignment="1">
      <alignment horizontal="center" vertical="center" wrapText="1"/>
    </xf>
    <xf numFmtId="0" fontId="16" fillId="33" borderId="48" xfId="0" applyFont="1" applyFill="1" applyBorder="1" applyAlignment="1">
      <alignment horizontal="center" vertical="center" wrapText="1"/>
    </xf>
    <xf numFmtId="0" fontId="16" fillId="33" borderId="49" xfId="0" applyFont="1" applyFill="1" applyBorder="1" applyAlignment="1">
      <alignment horizontal="center" vertical="center" wrapText="1"/>
    </xf>
    <xf numFmtId="0" fontId="16" fillId="43" borderId="42" xfId="0" applyFont="1" applyFill="1" applyBorder="1" applyAlignment="1">
      <alignment vertical="center" wrapText="1"/>
    </xf>
    <xf numFmtId="0" fontId="16" fillId="43" borderId="12" xfId="0" applyFont="1" applyFill="1"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78" xfId="0" applyBorder="1" applyAlignment="1">
      <alignment horizontal="left" vertical="center" wrapText="1"/>
    </xf>
    <xf numFmtId="0" fontId="0" fillId="0" borderId="38" xfId="0" applyBorder="1" applyAlignment="1">
      <alignment horizontal="left" vertical="center" wrapText="1"/>
    </xf>
    <xf numFmtId="0" fontId="0" fillId="0" borderId="26" xfId="0" applyBorder="1" applyAlignment="1">
      <alignment horizontal="left" vertical="center" wrapText="1"/>
    </xf>
    <xf numFmtId="0" fontId="0" fillId="0" borderId="78" xfId="0" applyBorder="1" applyAlignment="1">
      <alignment horizontal="left" vertical="center"/>
    </xf>
    <xf numFmtId="0" fontId="0" fillId="0" borderId="38" xfId="0" applyBorder="1" applyAlignment="1">
      <alignment horizontal="left" vertical="center"/>
    </xf>
    <xf numFmtId="0" fontId="0" fillId="0" borderId="26" xfId="0" applyBorder="1" applyAlignment="1">
      <alignment horizontal="left" vertical="center"/>
    </xf>
    <xf numFmtId="0" fontId="16" fillId="35" borderId="62" xfId="0" applyFont="1" applyFill="1" applyBorder="1" applyAlignment="1">
      <alignment horizontal="center" vertical="center" wrapText="1"/>
    </xf>
    <xf numFmtId="0" fontId="16" fillId="35" borderId="53" xfId="0" applyFont="1" applyFill="1" applyBorder="1" applyAlignment="1">
      <alignment horizontal="center" vertical="center" wrapText="1"/>
    </xf>
    <xf numFmtId="0" fontId="16" fillId="35" borderId="54" xfId="0" applyFont="1" applyFill="1" applyBorder="1" applyAlignment="1">
      <alignment horizontal="center" vertical="center" wrapText="1"/>
    </xf>
    <xf numFmtId="0" fontId="16" fillId="44" borderId="50" xfId="0" applyFont="1" applyFill="1" applyBorder="1" applyAlignment="1">
      <alignment horizontal="center" vertical="center" wrapText="1"/>
    </xf>
    <xf numFmtId="0" fontId="16" fillId="44" borderId="51" xfId="0" applyFont="1" applyFill="1" applyBorder="1" applyAlignment="1">
      <alignment horizontal="center" vertical="center" wrapText="1"/>
    </xf>
    <xf numFmtId="0" fontId="16" fillId="44" borderId="52" xfId="0" applyFont="1" applyFill="1" applyBorder="1" applyAlignment="1">
      <alignment horizontal="center" vertical="center" wrapText="1"/>
    </xf>
    <xf numFmtId="0" fontId="16" fillId="49" borderId="53" xfId="0" applyFont="1" applyFill="1" applyBorder="1" applyAlignment="1">
      <alignment horizontal="center" vertical="center" wrapText="1"/>
    </xf>
    <xf numFmtId="0" fontId="16" fillId="49" borderId="54" xfId="0" applyFont="1" applyFill="1" applyBorder="1" applyAlignment="1">
      <alignment horizontal="center" vertical="center" wrapText="1"/>
    </xf>
    <xf numFmtId="0" fontId="16" fillId="45" borderId="50" xfId="0" applyFont="1" applyFill="1" applyBorder="1" applyAlignment="1">
      <alignment horizontal="center" vertical="center" wrapText="1"/>
    </xf>
    <xf numFmtId="0" fontId="16" fillId="45" borderId="51" xfId="0" applyFont="1" applyFill="1" applyBorder="1" applyAlignment="1">
      <alignment horizontal="center" vertical="center" wrapText="1"/>
    </xf>
    <xf numFmtId="0" fontId="16" fillId="45" borderId="52" xfId="0" applyFont="1" applyFill="1" applyBorder="1" applyAlignment="1">
      <alignment horizontal="center" vertical="center" wrapText="1"/>
    </xf>
    <xf numFmtId="0" fontId="16" fillId="42" borderId="62" xfId="0" applyFont="1" applyFill="1" applyBorder="1" applyAlignment="1">
      <alignment horizontal="center" vertical="center" wrapText="1"/>
    </xf>
    <xf numFmtId="0" fontId="16" fillId="42" borderId="53" xfId="0" applyFont="1" applyFill="1" applyBorder="1" applyAlignment="1">
      <alignment horizontal="center" vertical="center" wrapText="1"/>
    </xf>
    <xf numFmtId="0" fontId="16" fillId="42" borderId="54" xfId="0" applyFont="1" applyFill="1" applyBorder="1" applyAlignment="1">
      <alignment horizontal="center" vertical="center" wrapText="1"/>
    </xf>
    <xf numFmtId="0" fontId="16" fillId="41" borderId="62" xfId="0" applyFont="1" applyFill="1" applyBorder="1" applyAlignment="1">
      <alignment horizontal="center" vertical="center" wrapText="1"/>
    </xf>
    <xf numFmtId="0" fontId="16" fillId="41" borderId="53" xfId="0" applyFont="1" applyFill="1" applyBorder="1" applyAlignment="1">
      <alignment horizontal="center" vertical="center" wrapText="1"/>
    </xf>
    <xf numFmtId="0" fontId="16" fillId="41" borderId="54" xfId="0" applyFont="1" applyFill="1" applyBorder="1" applyAlignment="1">
      <alignment horizontal="center" vertical="center" wrapText="1"/>
    </xf>
    <xf numFmtId="0" fontId="16" fillId="33" borderId="50" xfId="0" applyFont="1" applyFill="1" applyBorder="1" applyAlignment="1">
      <alignment horizontal="center" vertical="center" wrapText="1"/>
    </xf>
    <xf numFmtId="0" fontId="16" fillId="33" borderId="51" xfId="0" applyFont="1" applyFill="1" applyBorder="1" applyAlignment="1">
      <alignment horizontal="center" vertical="center" wrapText="1"/>
    </xf>
    <xf numFmtId="0" fontId="16" fillId="33" borderId="52" xfId="0" applyFont="1" applyFill="1" applyBorder="1" applyAlignment="1">
      <alignment horizontal="center" vertical="center" wrapText="1"/>
    </xf>
    <xf numFmtId="0" fontId="16" fillId="54" borderId="0" xfId="0" applyFont="1" applyFill="1" applyAlignment="1">
      <alignment horizontal="left" vertical="center" wrapText="1"/>
    </xf>
    <xf numFmtId="0" fontId="16" fillId="54" borderId="0" xfId="0" applyFont="1" applyFill="1" applyAlignment="1">
      <alignment horizontal="left" vertical="center"/>
    </xf>
    <xf numFmtId="0" fontId="39" fillId="51" borderId="66" xfId="0" applyFont="1" applyFill="1" applyBorder="1" applyAlignment="1">
      <alignment horizontal="center" wrapText="1"/>
    </xf>
    <xf numFmtId="0" fontId="40" fillId="51" borderId="61" xfId="0" applyFont="1" applyFill="1" applyBorder="1" applyAlignment="1">
      <alignment horizontal="center" wrapText="1"/>
    </xf>
    <xf numFmtId="0" fontId="40" fillId="51" borderId="67" xfId="0" applyFont="1" applyFill="1" applyBorder="1" applyAlignment="1">
      <alignment horizontal="center" wrapText="1"/>
    </xf>
    <xf numFmtId="0" fontId="16" fillId="43" borderId="45" xfId="0" applyFont="1" applyFill="1" applyBorder="1" applyAlignment="1">
      <alignment horizontal="center" vertical="center" wrapText="1"/>
    </xf>
    <xf numFmtId="0" fontId="16" fillId="43" borderId="38" xfId="0" applyFont="1" applyFill="1" applyBorder="1" applyAlignment="1">
      <alignment horizontal="center" vertical="center" wrapText="1"/>
    </xf>
    <xf numFmtId="0" fontId="16" fillId="43" borderId="81" xfId="0" applyFont="1" applyFill="1" applyBorder="1" applyAlignment="1">
      <alignment horizontal="center" vertical="center" wrapText="1"/>
    </xf>
    <xf numFmtId="0" fontId="16" fillId="43" borderId="45" xfId="0" applyFont="1" applyFill="1" applyBorder="1" applyAlignment="1">
      <alignment horizontal="center" vertical="center"/>
    </xf>
    <xf numFmtId="0" fontId="16" fillId="43" borderId="38" xfId="0" applyFont="1" applyFill="1" applyBorder="1" applyAlignment="1">
      <alignment horizontal="center" vertical="center"/>
    </xf>
    <xf numFmtId="0" fontId="16" fillId="43" borderId="81" xfId="0" applyFont="1" applyFill="1" applyBorder="1" applyAlignment="1">
      <alignment horizontal="center" vertical="center"/>
    </xf>
    <xf numFmtId="0" fontId="0" fillId="52" borderId="66" xfId="0" applyFill="1" applyBorder="1" applyAlignment="1" applyProtection="1">
      <alignment horizontal="center" vertical="center"/>
      <protection locked="0"/>
    </xf>
    <xf numFmtId="0" fontId="0" fillId="52" borderId="67" xfId="0" applyFill="1" applyBorder="1" applyAlignment="1" applyProtection="1">
      <alignment horizontal="center" vertical="center"/>
      <protection locked="0"/>
    </xf>
    <xf numFmtId="0" fontId="39" fillId="51" borderId="66" xfId="0" applyFont="1" applyFill="1" applyBorder="1" applyAlignment="1" applyProtection="1">
      <alignment horizontal="center" vertical="center" wrapText="1"/>
      <protection locked="0"/>
    </xf>
    <xf numFmtId="0" fontId="39" fillId="51" borderId="61" xfId="0" applyFont="1" applyFill="1" applyBorder="1" applyAlignment="1" applyProtection="1">
      <alignment horizontal="center" vertical="center" wrapText="1"/>
      <protection locked="0"/>
    </xf>
    <xf numFmtId="0" fontId="39" fillId="51" borderId="67" xfId="0" applyFont="1" applyFill="1" applyBorder="1" applyAlignment="1" applyProtection="1">
      <alignment horizontal="center" vertical="center" wrapText="1"/>
      <protection locked="0"/>
    </xf>
    <xf numFmtId="0" fontId="41" fillId="40" borderId="66" xfId="0" applyFont="1" applyFill="1" applyBorder="1" applyAlignment="1" applyProtection="1">
      <alignment horizontal="center" vertical="center" wrapText="1"/>
      <protection locked="0"/>
    </xf>
    <xf numFmtId="0" fontId="41" fillId="40" borderId="61" xfId="0" applyFont="1" applyFill="1" applyBorder="1" applyAlignment="1" applyProtection="1">
      <alignment horizontal="center" vertical="center" wrapText="1"/>
      <protection locked="0"/>
    </xf>
    <xf numFmtId="0" fontId="41" fillId="40" borderId="42" xfId="0" applyFont="1" applyFill="1" applyBorder="1" applyAlignment="1" applyProtection="1">
      <alignment horizontal="center" vertical="center" wrapText="1"/>
      <protection locked="0"/>
    </xf>
    <xf numFmtId="0" fontId="37" fillId="40" borderId="75" xfId="11" applyFont="1" applyFill="1" applyBorder="1" applyAlignment="1" applyProtection="1">
      <alignment horizontal="center" vertical="center"/>
      <protection locked="0"/>
    </xf>
    <xf numFmtId="0" fontId="37" fillId="40" borderId="76" xfId="11" applyFont="1" applyFill="1" applyBorder="1" applyAlignment="1" applyProtection="1">
      <alignment horizontal="center" vertical="center"/>
      <protection locked="0"/>
    </xf>
    <xf numFmtId="0" fontId="37" fillId="40" borderId="77" xfId="11" applyFont="1" applyFill="1" applyBorder="1" applyAlignment="1" applyProtection="1">
      <alignment horizontal="center" vertical="center"/>
      <protection locked="0"/>
    </xf>
    <xf numFmtId="9" fontId="37" fillId="42" borderId="31" xfId="0" applyNumberFormat="1" applyFont="1" applyFill="1" applyBorder="1" applyAlignment="1" applyProtection="1">
      <alignment horizontal="center" vertical="center"/>
      <protection locked="0"/>
    </xf>
    <xf numFmtId="9" fontId="37" fillId="42" borderId="45" xfId="0" applyNumberFormat="1" applyFont="1" applyFill="1" applyBorder="1" applyAlignment="1" applyProtection="1">
      <alignment horizontal="center" vertical="center"/>
      <protection locked="0"/>
    </xf>
    <xf numFmtId="9" fontId="37" fillId="42" borderId="39" xfId="0" applyNumberFormat="1" applyFont="1" applyFill="1" applyBorder="1" applyAlignment="1" applyProtection="1">
      <alignment horizontal="center" vertical="center"/>
      <protection locked="0"/>
    </xf>
    <xf numFmtId="0" fontId="37" fillId="33" borderId="16" xfId="0" applyFont="1" applyFill="1" applyBorder="1" applyAlignment="1" applyProtection="1">
      <alignment horizontal="center" vertical="center"/>
      <protection locked="0"/>
    </xf>
    <xf numFmtId="0" fontId="37" fillId="33" borderId="17" xfId="0" applyFont="1" applyFill="1" applyBorder="1" applyAlignment="1" applyProtection="1">
      <alignment horizontal="center" vertical="center"/>
      <protection locked="0"/>
    </xf>
    <xf numFmtId="0" fontId="37" fillId="33" borderId="39" xfId="0" applyFont="1" applyFill="1" applyBorder="1" applyAlignment="1" applyProtection="1">
      <alignment horizontal="center" vertical="center"/>
      <protection locked="0"/>
    </xf>
    <xf numFmtId="0" fontId="37" fillId="33" borderId="18" xfId="0" applyFont="1" applyFill="1" applyBorder="1" applyAlignment="1" applyProtection="1">
      <alignment horizontal="center" vertical="center"/>
      <protection locked="0"/>
    </xf>
    <xf numFmtId="0" fontId="37" fillId="41" borderId="62" xfId="0" applyFont="1" applyFill="1" applyBorder="1" applyAlignment="1" applyProtection="1">
      <alignment horizontal="center" vertical="center"/>
      <protection locked="0"/>
    </xf>
    <xf numFmtId="0" fontId="37" fillId="41" borderId="63" xfId="0" applyFont="1" applyFill="1" applyBorder="1" applyAlignment="1" applyProtection="1">
      <alignment horizontal="center" vertical="center"/>
      <protection locked="0"/>
    </xf>
    <xf numFmtId="0" fontId="37" fillId="41" borderId="64" xfId="0" applyFont="1" applyFill="1" applyBorder="1" applyAlignment="1" applyProtection="1">
      <alignment horizontal="center" vertical="center"/>
      <protection locked="0"/>
    </xf>
    <xf numFmtId="0" fontId="39" fillId="42" borderId="68" xfId="0" applyFont="1" applyFill="1" applyBorder="1" applyAlignment="1" applyProtection="1">
      <alignment horizontal="center" vertical="center" wrapText="1"/>
      <protection locked="0"/>
    </xf>
    <xf numFmtId="0" fontId="39" fillId="42" borderId="70" xfId="0" applyFont="1" applyFill="1" applyBorder="1" applyAlignment="1" applyProtection="1">
      <alignment horizontal="center" vertical="center" wrapText="1"/>
      <protection locked="0"/>
    </xf>
    <xf numFmtId="0" fontId="39" fillId="40" borderId="62" xfId="0" applyFont="1" applyFill="1" applyBorder="1" applyAlignment="1" applyProtection="1">
      <alignment horizontal="center" vertical="center" wrapText="1"/>
      <protection locked="0"/>
    </xf>
    <xf numFmtId="0" fontId="39" fillId="40" borderId="63" xfId="0" applyFont="1" applyFill="1" applyBorder="1" applyAlignment="1" applyProtection="1">
      <alignment horizontal="center" vertical="center" wrapText="1"/>
      <protection locked="0"/>
    </xf>
    <xf numFmtId="0" fontId="39" fillId="40" borderId="64" xfId="0" applyFont="1" applyFill="1" applyBorder="1" applyAlignment="1" applyProtection="1">
      <alignment horizontal="center" vertical="center" wrapText="1"/>
      <protection locked="0"/>
    </xf>
    <xf numFmtId="0" fontId="39" fillId="41" borderId="62" xfId="0" applyFont="1" applyFill="1" applyBorder="1" applyAlignment="1" applyProtection="1">
      <alignment horizontal="center" vertical="center" wrapText="1"/>
      <protection locked="0"/>
    </xf>
    <xf numFmtId="0" fontId="39" fillId="41" borderId="63" xfId="0" applyFont="1" applyFill="1" applyBorder="1" applyAlignment="1" applyProtection="1">
      <alignment horizontal="center" vertical="center" wrapText="1"/>
      <protection locked="0"/>
    </xf>
    <xf numFmtId="0" fontId="39" fillId="41" borderId="64" xfId="0" applyFont="1" applyFill="1" applyBorder="1" applyAlignment="1" applyProtection="1">
      <alignment horizontal="center" vertical="center" wrapText="1"/>
      <protection locked="0"/>
    </xf>
    <xf numFmtId="0" fontId="39" fillId="33" borderId="62" xfId="0" applyFont="1" applyFill="1" applyBorder="1" applyAlignment="1" applyProtection="1">
      <alignment horizontal="center" vertical="center" wrapText="1"/>
      <protection locked="0"/>
    </xf>
    <xf numFmtId="0" fontId="39" fillId="33" borderId="63" xfId="0" applyFont="1" applyFill="1" applyBorder="1" applyAlignment="1" applyProtection="1">
      <alignment horizontal="center" vertical="center" wrapText="1"/>
      <protection locked="0"/>
    </xf>
    <xf numFmtId="0" fontId="39" fillId="33" borderId="64" xfId="0" applyFont="1" applyFill="1" applyBorder="1" applyAlignment="1" applyProtection="1">
      <alignment horizontal="center" vertical="center" wrapText="1"/>
      <protection locked="0"/>
    </xf>
    <xf numFmtId="0" fontId="41" fillId="40" borderId="62" xfId="0" applyFont="1" applyFill="1" applyBorder="1" applyAlignment="1">
      <alignment horizontal="center" vertical="center" wrapText="1"/>
    </xf>
    <xf numFmtId="0" fontId="41" fillId="40" borderId="63" xfId="0" applyFont="1" applyFill="1" applyBorder="1" applyAlignment="1">
      <alignment horizontal="center" vertical="center" wrapText="1"/>
    </xf>
    <xf numFmtId="0" fontId="41" fillId="40" borderId="73" xfId="0" applyFont="1" applyFill="1" applyBorder="1" applyAlignment="1">
      <alignment horizontal="center" vertical="center" wrapText="1"/>
    </xf>
    <xf numFmtId="0" fontId="41" fillId="40" borderId="54" xfId="0" applyFont="1" applyFill="1" applyBorder="1" applyAlignment="1">
      <alignment horizontal="center" vertical="center" wrapText="1"/>
    </xf>
    <xf numFmtId="0" fontId="41" fillId="40" borderId="74" xfId="0" applyFont="1" applyFill="1" applyBorder="1" applyAlignment="1">
      <alignment horizontal="center" vertical="center" wrapText="1"/>
    </xf>
    <xf numFmtId="0" fontId="41" fillId="40" borderId="71" xfId="0" applyFont="1" applyFill="1" applyBorder="1" applyAlignment="1">
      <alignment horizontal="center" vertical="center" wrapText="1"/>
    </xf>
    <xf numFmtId="0" fontId="39" fillId="51" borderId="62" xfId="0" applyFont="1" applyFill="1" applyBorder="1" applyAlignment="1" applyProtection="1">
      <alignment horizontal="center" vertical="center" wrapText="1"/>
      <protection locked="0"/>
    </xf>
    <xf numFmtId="0" fontId="0" fillId="51" borderId="63" xfId="0" applyFill="1" applyBorder="1" applyAlignment="1" applyProtection="1">
      <alignment horizontal="center" vertical="center" wrapText="1"/>
      <protection locked="0"/>
    </xf>
    <xf numFmtId="0" fontId="0" fillId="51" borderId="64" xfId="0" applyFill="1" applyBorder="1" applyAlignment="1" applyProtection="1">
      <alignment horizontal="center" vertical="center" wrapText="1"/>
      <protection locked="0"/>
    </xf>
    <xf numFmtId="0" fontId="0" fillId="51" borderId="53" xfId="0" applyFill="1" applyBorder="1" applyAlignment="1" applyProtection="1">
      <alignment horizontal="center" vertical="center" wrapText="1"/>
      <protection locked="0"/>
    </xf>
    <xf numFmtId="0" fontId="0" fillId="51" borderId="0" xfId="0" applyFill="1" applyAlignment="1" applyProtection="1">
      <alignment horizontal="center" vertical="center" wrapText="1"/>
      <protection locked="0"/>
    </xf>
    <xf numFmtId="0" fontId="0" fillId="51" borderId="46" xfId="0" applyFill="1" applyBorder="1" applyAlignment="1" applyProtection="1">
      <alignment horizontal="center" vertical="center" wrapText="1"/>
      <protection locked="0"/>
    </xf>
    <xf numFmtId="166" fontId="41" fillId="41" borderId="18" xfId="42" applyNumberFormat="1" applyFont="1" applyFill="1" applyBorder="1" applyAlignment="1">
      <alignment horizontal="center" vertical="center" wrapText="1"/>
    </xf>
    <xf numFmtId="166" fontId="41" fillId="41" borderId="36" xfId="42" applyNumberFormat="1" applyFont="1" applyFill="1" applyBorder="1" applyAlignment="1">
      <alignment horizontal="center" vertical="center" wrapText="1"/>
    </xf>
    <xf numFmtId="1" fontId="41" fillId="33" borderId="31" xfId="0" applyNumberFormat="1" applyFont="1" applyFill="1" applyBorder="1" applyAlignment="1">
      <alignment horizontal="center" vertical="center" wrapText="1"/>
    </xf>
    <xf numFmtId="1" fontId="41" fillId="33" borderId="30" xfId="0" applyNumberFormat="1" applyFont="1" applyFill="1" applyBorder="1" applyAlignment="1">
      <alignment horizontal="center" vertical="center" wrapText="1"/>
    </xf>
    <xf numFmtId="1" fontId="41" fillId="41" borderId="17" xfId="0" applyNumberFormat="1" applyFont="1" applyFill="1" applyBorder="1" applyAlignment="1">
      <alignment horizontal="center" vertical="center" wrapText="1"/>
    </xf>
    <xf numFmtId="1" fontId="41" fillId="41" borderId="24" xfId="0" applyNumberFormat="1" applyFont="1" applyFill="1" applyBorder="1" applyAlignment="1">
      <alignment horizontal="center" vertical="center" wrapText="1"/>
    </xf>
    <xf numFmtId="0" fontId="41" fillId="0" borderId="50" xfId="0" applyFont="1" applyBorder="1" applyAlignment="1" applyProtection="1">
      <alignment horizontal="center" vertical="center" wrapText="1"/>
      <protection locked="0"/>
    </xf>
    <xf numFmtId="0" fontId="41" fillId="0" borderId="52" xfId="0" applyFont="1" applyBorder="1" applyAlignment="1" applyProtection="1">
      <alignment horizontal="center" vertical="center" wrapText="1"/>
      <protection locked="0"/>
    </xf>
    <xf numFmtId="0" fontId="39" fillId="51" borderId="54" xfId="0" applyFont="1" applyFill="1" applyBorder="1" applyAlignment="1" applyProtection="1">
      <alignment horizontal="center" vertical="center" wrapText="1"/>
      <protection locked="0"/>
    </xf>
    <xf numFmtId="0" fontId="39" fillId="51" borderId="74" xfId="0" applyFont="1" applyFill="1" applyBorder="1" applyAlignment="1" applyProtection="1">
      <alignment horizontal="center" vertical="center" wrapText="1"/>
      <protection locked="0"/>
    </xf>
    <xf numFmtId="0" fontId="39" fillId="51" borderId="79" xfId="0" applyFont="1" applyFill="1" applyBorder="1" applyAlignment="1" applyProtection="1">
      <alignment horizontal="center" vertical="center" wrapText="1"/>
      <protection locked="0"/>
    </xf>
    <xf numFmtId="166" fontId="41" fillId="42" borderId="31" xfId="42" applyNumberFormat="1" applyFont="1" applyFill="1" applyBorder="1" applyAlignment="1">
      <alignment horizontal="center" vertical="center" wrapText="1"/>
    </xf>
    <xf numFmtId="166" fontId="41" fillId="42" borderId="30" xfId="42" applyNumberFormat="1" applyFont="1" applyFill="1" applyBorder="1" applyAlignment="1">
      <alignment horizontal="center" vertical="center" wrapText="1"/>
    </xf>
    <xf numFmtId="166" fontId="41" fillId="42" borderId="39" xfId="42" applyNumberFormat="1" applyFont="1" applyFill="1" applyBorder="1" applyAlignment="1">
      <alignment horizontal="center" vertical="center" wrapText="1"/>
    </xf>
    <xf numFmtId="166" fontId="41" fillId="42" borderId="40" xfId="42" applyNumberFormat="1" applyFont="1" applyFill="1" applyBorder="1" applyAlignment="1">
      <alignment horizontal="center" vertical="center" wrapText="1"/>
    </xf>
    <xf numFmtId="1" fontId="41" fillId="41" borderId="16" xfId="0" applyNumberFormat="1" applyFont="1" applyFill="1" applyBorder="1" applyAlignment="1">
      <alignment horizontal="center" vertical="center" wrapText="1"/>
    </xf>
    <xf numFmtId="1" fontId="41" fillId="41" borderId="23" xfId="0" applyNumberFormat="1" applyFont="1" applyFill="1" applyBorder="1" applyAlignment="1">
      <alignment horizontal="center" vertical="center" wrapText="1"/>
    </xf>
    <xf numFmtId="166" fontId="41" fillId="33" borderId="17" xfId="42" applyNumberFormat="1" applyFont="1" applyFill="1" applyBorder="1" applyAlignment="1">
      <alignment horizontal="center" vertical="center" wrapText="1"/>
    </xf>
    <xf numFmtId="166" fontId="41" fillId="33" borderId="24" xfId="42" applyNumberFormat="1" applyFont="1" applyFill="1" applyBorder="1" applyAlignment="1">
      <alignment horizontal="center" vertical="center" wrapText="1"/>
    </xf>
    <xf numFmtId="0" fontId="41" fillId="33" borderId="18" xfId="0" applyFont="1" applyFill="1" applyBorder="1" applyAlignment="1" applyProtection="1">
      <alignment horizontal="center" vertical="center" wrapText="1"/>
      <protection locked="0"/>
    </xf>
    <xf numFmtId="0" fontId="41" fillId="33" borderId="36" xfId="0" applyFont="1" applyFill="1" applyBorder="1" applyAlignment="1" applyProtection="1">
      <alignment horizontal="center" vertical="center" wrapText="1"/>
      <protection locked="0"/>
    </xf>
    <xf numFmtId="0" fontId="41" fillId="33" borderId="17" xfId="0" applyFont="1" applyFill="1" applyBorder="1" applyAlignment="1">
      <alignment horizontal="center" vertical="center" wrapText="1"/>
    </xf>
    <xf numFmtId="0" fontId="41" fillId="33" borderId="24" xfId="0" applyFont="1" applyFill="1" applyBorder="1" applyAlignment="1">
      <alignment horizontal="center" vertical="center" wrapText="1"/>
    </xf>
    <xf numFmtId="0" fontId="41" fillId="40" borderId="17" xfId="0" applyFont="1" applyFill="1" applyBorder="1" applyAlignment="1">
      <alignment horizontal="center" vertical="center" wrapText="1"/>
    </xf>
    <xf numFmtId="0" fontId="41" fillId="40" borderId="24" xfId="0" applyFont="1" applyFill="1" applyBorder="1" applyAlignment="1">
      <alignment horizontal="center" vertical="center" wrapText="1"/>
    </xf>
    <xf numFmtId="0" fontId="41" fillId="40" borderId="18" xfId="0" applyFont="1" applyFill="1" applyBorder="1" applyAlignment="1">
      <alignment horizontal="center" vertical="center" wrapText="1"/>
    </xf>
    <xf numFmtId="0" fontId="41" fillId="40" borderId="36" xfId="0" applyFont="1" applyFill="1" applyBorder="1" applyAlignment="1">
      <alignment horizontal="center" vertical="center" wrapText="1"/>
    </xf>
    <xf numFmtId="0" fontId="39" fillId="51" borderId="63" xfId="0" applyFont="1" applyFill="1" applyBorder="1" applyAlignment="1" applyProtection="1">
      <alignment horizontal="center" vertical="center" wrapText="1"/>
      <protection locked="0"/>
    </xf>
    <xf numFmtId="0" fontId="39" fillId="51" borderId="64" xfId="0" applyFont="1" applyFill="1" applyBorder="1" applyAlignment="1" applyProtection="1">
      <alignment horizontal="center" vertical="center" wrapText="1"/>
      <protection locked="0"/>
    </xf>
    <xf numFmtId="166" fontId="41" fillId="41" borderId="39" xfId="42" applyNumberFormat="1" applyFont="1" applyFill="1" applyBorder="1" applyAlignment="1">
      <alignment horizontal="center" vertical="center" wrapText="1"/>
    </xf>
    <xf numFmtId="166" fontId="41" fillId="41" borderId="40" xfId="42" applyNumberFormat="1" applyFont="1" applyFill="1" applyBorder="1" applyAlignment="1">
      <alignment horizontal="center" vertical="center" wrapText="1"/>
    </xf>
    <xf numFmtId="1" fontId="41" fillId="33" borderId="16" xfId="0" applyNumberFormat="1" applyFont="1" applyFill="1" applyBorder="1" applyAlignment="1">
      <alignment horizontal="center" vertical="center" wrapText="1"/>
    </xf>
    <xf numFmtId="1" fontId="41" fillId="33" borderId="23" xfId="0" applyNumberFormat="1" applyFont="1" applyFill="1" applyBorder="1" applyAlignment="1">
      <alignment horizontal="center" vertical="center" wrapText="1"/>
    </xf>
    <xf numFmtId="0" fontId="41" fillId="40" borderId="39" xfId="0" applyFont="1" applyFill="1" applyBorder="1" applyAlignment="1">
      <alignment horizontal="center" vertical="center" wrapText="1"/>
    </xf>
    <xf numFmtId="0" fontId="41" fillId="40" borderId="40" xfId="0" applyFont="1" applyFill="1" applyBorder="1" applyAlignment="1">
      <alignment horizontal="center" vertical="center" wrapText="1"/>
    </xf>
    <xf numFmtId="166" fontId="41" fillId="42" borderId="16" xfId="42" applyNumberFormat="1" applyFont="1" applyFill="1" applyBorder="1" applyAlignment="1">
      <alignment horizontal="center" vertical="center" wrapText="1"/>
    </xf>
    <xf numFmtId="166" fontId="41" fillId="42" borderId="23" xfId="42" applyNumberFormat="1" applyFont="1" applyFill="1" applyBorder="1" applyAlignment="1">
      <alignment horizontal="center" vertical="center" wrapText="1"/>
    </xf>
    <xf numFmtId="166" fontId="41" fillId="42" borderId="18" xfId="42" applyNumberFormat="1" applyFont="1" applyFill="1" applyBorder="1" applyAlignment="1">
      <alignment horizontal="center" vertical="center" wrapText="1"/>
    </xf>
    <xf numFmtId="166" fontId="41" fillId="42" borderId="36" xfId="42" applyNumberFormat="1" applyFont="1" applyFill="1" applyBorder="1" applyAlignment="1">
      <alignment horizontal="center" vertical="center" wrapText="1"/>
    </xf>
    <xf numFmtId="1" fontId="41" fillId="41" borderId="31" xfId="0" applyNumberFormat="1" applyFont="1" applyFill="1" applyBorder="1" applyAlignment="1">
      <alignment horizontal="center" vertical="center" wrapText="1"/>
    </xf>
    <xf numFmtId="1" fontId="41" fillId="41" borderId="30" xfId="0" applyNumberFormat="1" applyFont="1" applyFill="1" applyBorder="1" applyAlignment="1">
      <alignment horizontal="center" vertical="center" wrapText="1"/>
    </xf>
    <xf numFmtId="0" fontId="37" fillId="51" borderId="66" xfId="0" applyFont="1" applyFill="1" applyBorder="1" applyAlignment="1">
      <alignment horizontal="center" vertical="center" wrapText="1"/>
    </xf>
    <xf numFmtId="0" fontId="37" fillId="51" borderId="61" xfId="0" applyFont="1" applyFill="1" applyBorder="1" applyAlignment="1">
      <alignment horizontal="center" vertical="center"/>
    </xf>
    <xf numFmtId="0" fontId="37" fillId="51" borderId="67" xfId="0" applyFont="1" applyFill="1" applyBorder="1" applyAlignment="1">
      <alignment horizontal="center" vertical="center"/>
    </xf>
    <xf numFmtId="0" fontId="19" fillId="44" borderId="63" xfId="0" applyFont="1" applyFill="1" applyBorder="1" applyAlignment="1">
      <alignment horizontal="center" vertical="center"/>
    </xf>
    <xf numFmtId="1" fontId="19" fillId="49" borderId="68" xfId="0" applyNumberFormat="1" applyFont="1" applyFill="1" applyBorder="1" applyAlignment="1">
      <alignment horizontal="center" vertical="center"/>
    </xf>
    <xf numFmtId="1" fontId="19" fillId="49" borderId="69" xfId="0" applyNumberFormat="1" applyFont="1" applyFill="1" applyBorder="1" applyAlignment="1">
      <alignment horizontal="center" vertical="center"/>
    </xf>
    <xf numFmtId="1" fontId="19" fillId="49" borderId="70" xfId="0" applyNumberFormat="1" applyFont="1" applyFill="1" applyBorder="1" applyAlignment="1">
      <alignment horizontal="center" vertical="center"/>
    </xf>
    <xf numFmtId="0" fontId="19" fillId="45" borderId="73" xfId="0" applyFont="1" applyFill="1" applyBorder="1" applyAlignment="1">
      <alignment horizontal="center" vertical="center"/>
    </xf>
    <xf numFmtId="0" fontId="19" fillId="45" borderId="69" xfId="0" applyFont="1" applyFill="1" applyBorder="1" applyAlignment="1">
      <alignment horizontal="center" vertical="center"/>
    </xf>
    <xf numFmtId="0" fontId="19" fillId="45" borderId="70" xfId="0" applyFont="1" applyFill="1" applyBorder="1" applyAlignment="1">
      <alignment horizontal="center" vertical="center"/>
    </xf>
    <xf numFmtId="0" fontId="22" fillId="0" borderId="25" xfId="0" applyFont="1" applyBorder="1" applyAlignment="1">
      <alignment horizontal="center" vertical="center" wrapText="1"/>
    </xf>
    <xf numFmtId="0" fontId="22" fillId="0" borderId="29" xfId="0" applyFont="1" applyBorder="1" applyAlignment="1">
      <alignment horizontal="center" vertical="center"/>
    </xf>
    <xf numFmtId="0" fontId="21" fillId="34" borderId="16" xfId="0" applyFont="1" applyFill="1" applyBorder="1" applyAlignment="1">
      <alignment horizontal="center" vertical="center" wrapText="1"/>
    </xf>
    <xf numFmtId="0" fontId="21" fillId="34" borderId="13" xfId="0" applyFont="1" applyFill="1" applyBorder="1" applyAlignment="1">
      <alignment horizontal="center" vertical="center"/>
    </xf>
    <xf numFmtId="0" fontId="21" fillId="34" borderId="28" xfId="0" applyFont="1" applyFill="1" applyBorder="1" applyAlignment="1">
      <alignment horizontal="center" vertical="center"/>
    </xf>
    <xf numFmtId="0" fontId="51" fillId="0" borderId="10" xfId="0" applyFont="1" applyBorder="1" applyAlignment="1">
      <alignment horizontal="center" vertical="top"/>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5" xfId="43" xr:uid="{00000000-0005-0000-0000-00002500000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
    <dxf>
      <fill>
        <patternFill>
          <bgColor rgb="FFAAAAAA"/>
        </patternFill>
      </fill>
    </dxf>
    <dxf>
      <fill>
        <patternFill>
          <bgColor indexed="42"/>
        </patternFill>
      </fill>
    </dxf>
    <dxf>
      <fill>
        <patternFill>
          <bgColor rgb="FFFFF4DB"/>
        </patternFill>
      </fill>
    </dxf>
    <dxf>
      <fill>
        <patternFill>
          <bgColor rgb="FFEEEEEE"/>
        </patternFill>
      </fill>
    </dxf>
    <dxf>
      <fill>
        <patternFill>
          <bgColor rgb="FFFFCC66"/>
        </patternFill>
      </fill>
    </dxf>
    <dxf>
      <fill>
        <patternFill>
          <bgColor rgb="FFAAAAAA"/>
        </patternFill>
      </fill>
    </dxf>
    <dxf>
      <fill>
        <patternFill>
          <bgColor indexed="42"/>
        </patternFill>
      </fill>
    </dxf>
    <dxf>
      <fill>
        <patternFill>
          <bgColor rgb="FFFFF4DB"/>
        </patternFill>
      </fill>
    </dxf>
    <dxf>
      <fill>
        <patternFill>
          <bgColor rgb="FFEEEEEE"/>
        </patternFill>
      </fill>
    </dxf>
    <dxf>
      <fill>
        <patternFill>
          <bgColor rgb="FFFFCC66"/>
        </patternFill>
      </fill>
    </dxf>
  </dxfs>
  <tableStyles count="0" defaultTableStyle="TableStyleMedium9" defaultPivotStyle="PivotStyleLight16"/>
  <colors>
    <mruColors>
      <color rgb="FFFF96EB"/>
      <color rgb="FFFF7DD7"/>
      <color rgb="FFFFB9EB"/>
      <color rgb="FFFF66CC"/>
      <color rgb="FFFF66FF"/>
      <color rgb="FFFF99FF"/>
      <color rgb="FFFB8FFB"/>
      <color rgb="FFFA64FA"/>
      <color rgb="FFF018F0"/>
      <color rgb="FFFFE1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GFX10 New Feature Code Development </a:t>
            </a:r>
            <a:r>
              <a:rPr lang="en-US">
                <a:solidFill>
                  <a:srgbClr val="00B0F0"/>
                </a:solidFill>
              </a:rPr>
              <a:t>Drive-To</a:t>
            </a:r>
            <a:r>
              <a:rPr lang="en-US"/>
              <a:t> vs. Actual </a:t>
            </a:r>
            <a:r>
              <a:rPr lang="en-US">
                <a:solidFill>
                  <a:srgbClr val="C00000"/>
                </a:solidFill>
              </a:rPr>
              <a:t>Coded </a:t>
            </a:r>
            <a:r>
              <a:rPr lang="en-US">
                <a:solidFill>
                  <a:schemeClr val="bg1"/>
                </a:solidFill>
              </a:rPr>
              <a:t>&amp;</a:t>
            </a:r>
            <a:r>
              <a:rPr lang="en-US">
                <a:solidFill>
                  <a:srgbClr val="C00000"/>
                </a:solidFill>
              </a:rPr>
              <a:t> </a:t>
            </a:r>
            <a:r>
              <a:rPr lang="en-US">
                <a:solidFill>
                  <a:srgbClr val="92D050"/>
                </a:solidFill>
              </a:rPr>
              <a:t>Verified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Drive-To</c:v>
          </c:tx>
          <c:spPr>
            <a:ln w="34925" cap="rnd">
              <a:solidFill>
                <a:schemeClr val="accent1"/>
              </a:solidFill>
              <a:round/>
            </a:ln>
            <a:effectLst>
              <a:outerShdw blurRad="40000" dist="23000" dir="5400000" rotWithShape="0">
                <a:srgbClr val="000000">
                  <a:alpha val="35000"/>
                </a:srgbClr>
              </a:outerShdw>
            </a:effectLst>
          </c:spPr>
          <c:marker>
            <c:symbol val="none"/>
          </c:marker>
          <c:cat>
            <c:strRef>
              <c:f>'Progress (WIP)'!$B$5:$AM$5</c:f>
              <c:strCache>
                <c:ptCount val="38"/>
                <c:pt idx="0">
                  <c:v>w38</c:v>
                </c:pt>
                <c:pt idx="1">
                  <c:v>w39</c:v>
                </c:pt>
                <c:pt idx="2">
                  <c:v>w40</c:v>
                </c:pt>
                <c:pt idx="3">
                  <c:v>w41</c:v>
                </c:pt>
                <c:pt idx="4">
                  <c:v>w42</c:v>
                </c:pt>
                <c:pt idx="5">
                  <c:v>w43</c:v>
                </c:pt>
                <c:pt idx="6">
                  <c:v>w44</c:v>
                </c:pt>
                <c:pt idx="7">
                  <c:v>w45</c:v>
                </c:pt>
                <c:pt idx="8">
                  <c:v>w46</c:v>
                </c:pt>
                <c:pt idx="9">
                  <c:v>w47</c:v>
                </c:pt>
                <c:pt idx="10">
                  <c:v>w48</c:v>
                </c:pt>
                <c:pt idx="11">
                  <c:v>w49</c:v>
                </c:pt>
                <c:pt idx="12">
                  <c:v>w50</c:v>
                </c:pt>
                <c:pt idx="13">
                  <c:v>w51</c:v>
                </c:pt>
                <c:pt idx="14">
                  <c:v>w52</c:v>
                </c:pt>
                <c:pt idx="15">
                  <c:v>w1</c:v>
                </c:pt>
                <c:pt idx="16">
                  <c:v>w2</c:v>
                </c:pt>
                <c:pt idx="17">
                  <c:v>w3</c:v>
                </c:pt>
                <c:pt idx="18">
                  <c:v>w4</c:v>
                </c:pt>
                <c:pt idx="19">
                  <c:v>w5</c:v>
                </c:pt>
                <c:pt idx="20">
                  <c:v>w6</c:v>
                </c:pt>
                <c:pt idx="21">
                  <c:v>w7</c:v>
                </c:pt>
                <c:pt idx="22">
                  <c:v>w8</c:v>
                </c:pt>
                <c:pt idx="23">
                  <c:v>w9</c:v>
                </c:pt>
                <c:pt idx="24">
                  <c:v>w10</c:v>
                </c:pt>
                <c:pt idx="25">
                  <c:v>w11</c:v>
                </c:pt>
                <c:pt idx="26">
                  <c:v>w12</c:v>
                </c:pt>
                <c:pt idx="27">
                  <c:v>w13</c:v>
                </c:pt>
                <c:pt idx="28">
                  <c:v>w14</c:v>
                </c:pt>
                <c:pt idx="29">
                  <c:v>w15</c:v>
                </c:pt>
                <c:pt idx="30">
                  <c:v>w16</c:v>
                </c:pt>
                <c:pt idx="31">
                  <c:v>w17</c:v>
                </c:pt>
                <c:pt idx="32">
                  <c:v>w18</c:v>
                </c:pt>
                <c:pt idx="33">
                  <c:v>w19</c:v>
                </c:pt>
                <c:pt idx="34">
                  <c:v>w20</c:v>
                </c:pt>
                <c:pt idx="35">
                  <c:v>w21</c:v>
                </c:pt>
                <c:pt idx="36">
                  <c:v>w22</c:v>
                </c:pt>
                <c:pt idx="37">
                  <c:v>w23</c:v>
                </c:pt>
              </c:strCache>
            </c:strRef>
          </c:cat>
          <c:val>
            <c:numRef>
              <c:f>'Progress (WIP)'!$B$7:$AM$7</c:f>
              <c:numCache>
                <c:formatCode>0%</c:formatCode>
                <c:ptCount val="38"/>
                <c:pt idx="0">
                  <c:v>1.4999999999999999E-2</c:v>
                </c:pt>
                <c:pt idx="1">
                  <c:v>0.03</c:v>
                </c:pt>
                <c:pt idx="2">
                  <c:v>0.05</c:v>
                </c:pt>
                <c:pt idx="3">
                  <c:v>7.0000000000000007E-2</c:v>
                </c:pt>
                <c:pt idx="4">
                  <c:v>9.0000000000000011E-2</c:v>
                </c:pt>
                <c:pt idx="5">
                  <c:v>0.11000000000000001</c:v>
                </c:pt>
                <c:pt idx="6">
                  <c:v>0.13</c:v>
                </c:pt>
                <c:pt idx="7">
                  <c:v>0.15</c:v>
                </c:pt>
                <c:pt idx="8">
                  <c:v>0.18</c:v>
                </c:pt>
                <c:pt idx="9">
                  <c:v>0.21</c:v>
                </c:pt>
                <c:pt idx="10">
                  <c:v>0.24</c:v>
                </c:pt>
                <c:pt idx="11">
                  <c:v>0.27</c:v>
                </c:pt>
                <c:pt idx="12">
                  <c:v>0.30000000000000004</c:v>
                </c:pt>
                <c:pt idx="13">
                  <c:v>0.33000000000000007</c:v>
                </c:pt>
                <c:pt idx="14">
                  <c:v>0.34000000000000008</c:v>
                </c:pt>
                <c:pt idx="15">
                  <c:v>0.35000000000000009</c:v>
                </c:pt>
                <c:pt idx="16">
                  <c:v>0.38000000000000012</c:v>
                </c:pt>
                <c:pt idx="17">
                  <c:v>0.41000000000000014</c:v>
                </c:pt>
                <c:pt idx="18">
                  <c:v>0.44000000000000017</c:v>
                </c:pt>
                <c:pt idx="19">
                  <c:v>0.4700000000000002</c:v>
                </c:pt>
                <c:pt idx="20">
                  <c:v>0.50000000000000022</c:v>
                </c:pt>
                <c:pt idx="21">
                  <c:v>0.53000000000000025</c:v>
                </c:pt>
                <c:pt idx="22">
                  <c:v>0.56000000000000028</c:v>
                </c:pt>
                <c:pt idx="23">
                  <c:v>0.5900000000000003</c:v>
                </c:pt>
                <c:pt idx="24">
                  <c:v>0.62000000000000033</c:v>
                </c:pt>
                <c:pt idx="25">
                  <c:v>0.65000000000000036</c:v>
                </c:pt>
                <c:pt idx="26">
                  <c:v>0.68000000000000038</c:v>
                </c:pt>
                <c:pt idx="27">
                  <c:v>0.71000000000000041</c:v>
                </c:pt>
                <c:pt idx="28">
                  <c:v>0.74000000000000044</c:v>
                </c:pt>
                <c:pt idx="29">
                  <c:v>0.77000000000000046</c:v>
                </c:pt>
                <c:pt idx="30">
                  <c:v>0.80000000000000049</c:v>
                </c:pt>
                <c:pt idx="31">
                  <c:v>0.83000000000000052</c:v>
                </c:pt>
                <c:pt idx="32">
                  <c:v>0.86000000000000054</c:v>
                </c:pt>
                <c:pt idx="33">
                  <c:v>0.89000000000000057</c:v>
                </c:pt>
                <c:pt idx="34">
                  <c:v>0.9200000000000006</c:v>
                </c:pt>
                <c:pt idx="35">
                  <c:v>0.95000000000000062</c:v>
                </c:pt>
                <c:pt idx="36">
                  <c:v>0.98000000000000065</c:v>
                </c:pt>
                <c:pt idx="37">
                  <c:v>1.0100000000000007</c:v>
                </c:pt>
              </c:numCache>
            </c:numRef>
          </c:val>
          <c:smooth val="0"/>
          <c:extLst>
            <c:ext xmlns:c16="http://schemas.microsoft.com/office/drawing/2014/chart" uri="{C3380CC4-5D6E-409C-BE32-E72D297353CC}">
              <c16:uniqueId val="{00000000-B022-43F9-8F18-DB07B10A3D7D}"/>
            </c:ext>
          </c:extLst>
        </c:ser>
        <c:ser>
          <c:idx val="1"/>
          <c:order val="1"/>
          <c:tx>
            <c:v>Coded</c:v>
          </c:tx>
          <c:spPr>
            <a:ln w="34925" cap="rnd">
              <a:solidFill>
                <a:schemeClr val="accent2"/>
              </a:solidFill>
              <a:round/>
            </a:ln>
            <a:effectLst>
              <a:outerShdw blurRad="40000" dist="23000" dir="5400000" rotWithShape="0">
                <a:srgbClr val="000000">
                  <a:alpha val="35000"/>
                </a:srgbClr>
              </a:outerShdw>
            </a:effectLst>
          </c:spPr>
          <c:marker>
            <c:symbol val="none"/>
          </c:marker>
          <c:trendline>
            <c:spPr>
              <a:ln w="19050" cap="rnd">
                <a:solidFill>
                  <a:srgbClr val="FFFF00"/>
                </a:solidFill>
                <a:prstDash val="dashDot"/>
              </a:ln>
              <a:effectLst/>
            </c:spPr>
            <c:trendlineType val="linear"/>
            <c:forward val="2"/>
            <c:dispRSqr val="0"/>
            <c:dispEq val="0"/>
          </c:trendline>
          <c:cat>
            <c:strRef>
              <c:f>'Progress (WIP)'!$B$5:$AM$5</c:f>
              <c:strCache>
                <c:ptCount val="38"/>
                <c:pt idx="0">
                  <c:v>w38</c:v>
                </c:pt>
                <c:pt idx="1">
                  <c:v>w39</c:v>
                </c:pt>
                <c:pt idx="2">
                  <c:v>w40</c:v>
                </c:pt>
                <c:pt idx="3">
                  <c:v>w41</c:v>
                </c:pt>
                <c:pt idx="4">
                  <c:v>w42</c:v>
                </c:pt>
                <c:pt idx="5">
                  <c:v>w43</c:v>
                </c:pt>
                <c:pt idx="6">
                  <c:v>w44</c:v>
                </c:pt>
                <c:pt idx="7">
                  <c:v>w45</c:v>
                </c:pt>
                <c:pt idx="8">
                  <c:v>w46</c:v>
                </c:pt>
                <c:pt idx="9">
                  <c:v>w47</c:v>
                </c:pt>
                <c:pt idx="10">
                  <c:v>w48</c:v>
                </c:pt>
                <c:pt idx="11">
                  <c:v>w49</c:v>
                </c:pt>
                <c:pt idx="12">
                  <c:v>w50</c:v>
                </c:pt>
                <c:pt idx="13">
                  <c:v>w51</c:v>
                </c:pt>
                <c:pt idx="14">
                  <c:v>w52</c:v>
                </c:pt>
                <c:pt idx="15">
                  <c:v>w1</c:v>
                </c:pt>
                <c:pt idx="16">
                  <c:v>w2</c:v>
                </c:pt>
                <c:pt idx="17">
                  <c:v>w3</c:v>
                </c:pt>
                <c:pt idx="18">
                  <c:v>w4</c:v>
                </c:pt>
                <c:pt idx="19">
                  <c:v>w5</c:v>
                </c:pt>
                <c:pt idx="20">
                  <c:v>w6</c:v>
                </c:pt>
                <c:pt idx="21">
                  <c:v>w7</c:v>
                </c:pt>
                <c:pt idx="22">
                  <c:v>w8</c:v>
                </c:pt>
                <c:pt idx="23">
                  <c:v>w9</c:v>
                </c:pt>
                <c:pt idx="24">
                  <c:v>w10</c:v>
                </c:pt>
                <c:pt idx="25">
                  <c:v>w11</c:v>
                </c:pt>
                <c:pt idx="26">
                  <c:v>w12</c:v>
                </c:pt>
                <c:pt idx="27">
                  <c:v>w13</c:v>
                </c:pt>
                <c:pt idx="28">
                  <c:v>w14</c:v>
                </c:pt>
                <c:pt idx="29">
                  <c:v>w15</c:v>
                </c:pt>
                <c:pt idx="30">
                  <c:v>w16</c:v>
                </c:pt>
                <c:pt idx="31">
                  <c:v>w17</c:v>
                </c:pt>
                <c:pt idx="32">
                  <c:v>w18</c:v>
                </c:pt>
                <c:pt idx="33">
                  <c:v>w19</c:v>
                </c:pt>
                <c:pt idx="34">
                  <c:v>w20</c:v>
                </c:pt>
                <c:pt idx="35">
                  <c:v>w21</c:v>
                </c:pt>
                <c:pt idx="36">
                  <c:v>w22</c:v>
                </c:pt>
                <c:pt idx="37">
                  <c:v>w23</c:v>
                </c:pt>
              </c:strCache>
            </c:strRef>
          </c:cat>
          <c:val>
            <c:numRef>
              <c:f>'Progress (WIP)'!$B$12:$AM$12</c:f>
              <c:numCache>
                <c:formatCode>0%</c:formatCode>
                <c:ptCount val="3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01-B022-43F9-8F18-DB07B10A3D7D}"/>
            </c:ext>
          </c:extLst>
        </c:ser>
        <c:ser>
          <c:idx val="2"/>
          <c:order val="2"/>
          <c:tx>
            <c:v>Verified</c:v>
          </c:tx>
          <c:spPr>
            <a:ln w="34925" cap="rnd">
              <a:solidFill>
                <a:schemeClr val="accent3"/>
              </a:solidFill>
              <a:round/>
            </a:ln>
            <a:effectLst>
              <a:outerShdw blurRad="40000" dist="23000" dir="5400000" rotWithShape="0">
                <a:srgbClr val="000000">
                  <a:alpha val="35000"/>
                </a:srgbClr>
              </a:outerShdw>
            </a:effectLst>
          </c:spPr>
          <c:marker>
            <c:symbol val="none"/>
          </c:marker>
          <c:cat>
            <c:strRef>
              <c:f>'Progress (WIP)'!$B$5:$AM$5</c:f>
              <c:strCache>
                <c:ptCount val="38"/>
                <c:pt idx="0">
                  <c:v>w38</c:v>
                </c:pt>
                <c:pt idx="1">
                  <c:v>w39</c:v>
                </c:pt>
                <c:pt idx="2">
                  <c:v>w40</c:v>
                </c:pt>
                <c:pt idx="3">
                  <c:v>w41</c:v>
                </c:pt>
                <c:pt idx="4">
                  <c:v>w42</c:v>
                </c:pt>
                <c:pt idx="5">
                  <c:v>w43</c:v>
                </c:pt>
                <c:pt idx="6">
                  <c:v>w44</c:v>
                </c:pt>
                <c:pt idx="7">
                  <c:v>w45</c:v>
                </c:pt>
                <c:pt idx="8">
                  <c:v>w46</c:v>
                </c:pt>
                <c:pt idx="9">
                  <c:v>w47</c:v>
                </c:pt>
                <c:pt idx="10">
                  <c:v>w48</c:v>
                </c:pt>
                <c:pt idx="11">
                  <c:v>w49</c:v>
                </c:pt>
                <c:pt idx="12">
                  <c:v>w50</c:v>
                </c:pt>
                <c:pt idx="13">
                  <c:v>w51</c:v>
                </c:pt>
                <c:pt idx="14">
                  <c:v>w52</c:v>
                </c:pt>
                <c:pt idx="15">
                  <c:v>w1</c:v>
                </c:pt>
                <c:pt idx="16">
                  <c:v>w2</c:v>
                </c:pt>
                <c:pt idx="17">
                  <c:v>w3</c:v>
                </c:pt>
                <c:pt idx="18">
                  <c:v>w4</c:v>
                </c:pt>
                <c:pt idx="19">
                  <c:v>w5</c:v>
                </c:pt>
                <c:pt idx="20">
                  <c:v>w6</c:v>
                </c:pt>
                <c:pt idx="21">
                  <c:v>w7</c:v>
                </c:pt>
                <c:pt idx="22">
                  <c:v>w8</c:v>
                </c:pt>
                <c:pt idx="23">
                  <c:v>w9</c:v>
                </c:pt>
                <c:pt idx="24">
                  <c:v>w10</c:v>
                </c:pt>
                <c:pt idx="25">
                  <c:v>w11</c:v>
                </c:pt>
                <c:pt idx="26">
                  <c:v>w12</c:v>
                </c:pt>
                <c:pt idx="27">
                  <c:v>w13</c:v>
                </c:pt>
                <c:pt idx="28">
                  <c:v>w14</c:v>
                </c:pt>
                <c:pt idx="29">
                  <c:v>w15</c:v>
                </c:pt>
                <c:pt idx="30">
                  <c:v>w16</c:v>
                </c:pt>
                <c:pt idx="31">
                  <c:v>w17</c:v>
                </c:pt>
                <c:pt idx="32">
                  <c:v>w18</c:v>
                </c:pt>
                <c:pt idx="33">
                  <c:v>w19</c:v>
                </c:pt>
                <c:pt idx="34">
                  <c:v>w20</c:v>
                </c:pt>
                <c:pt idx="35">
                  <c:v>w21</c:v>
                </c:pt>
                <c:pt idx="36">
                  <c:v>w22</c:v>
                </c:pt>
                <c:pt idx="37">
                  <c:v>w23</c:v>
                </c:pt>
              </c:strCache>
            </c:strRef>
          </c:cat>
          <c:val>
            <c:numRef>
              <c:f>'Progress (WIP)'!$B$14:$AM$14</c:f>
              <c:numCache>
                <c:formatCode>0%</c:formatCode>
                <c:ptCount val="38"/>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00-5CB5-4BE7-81C5-735E37AF97CC}"/>
            </c:ext>
          </c:extLst>
        </c:ser>
        <c:dLbls>
          <c:showLegendKey val="0"/>
          <c:showVal val="0"/>
          <c:showCatName val="0"/>
          <c:showSerName val="0"/>
          <c:showPercent val="0"/>
          <c:showBubbleSize val="0"/>
        </c:dLbls>
        <c:smooth val="0"/>
        <c:axId val="2012879624"/>
        <c:axId val="-1481703416"/>
      </c:lineChart>
      <c:catAx>
        <c:axId val="201287962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1703416"/>
        <c:crosses val="autoZero"/>
        <c:auto val="1"/>
        <c:lblAlgn val="ctr"/>
        <c:lblOffset val="100"/>
        <c:noMultiLvlLbl val="0"/>
      </c:catAx>
      <c:valAx>
        <c:axId val="-1481703416"/>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287962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00B0F0"/>
                </a:solidFill>
              </a:rPr>
              <a:t>Coded</a:t>
            </a:r>
            <a:r>
              <a:rPr lang="en-US"/>
              <a:t> vs. </a:t>
            </a:r>
            <a:r>
              <a:rPr lang="en-US">
                <a:solidFill>
                  <a:srgbClr val="92D050"/>
                </a:solidFill>
              </a:rPr>
              <a:t>Verified </a:t>
            </a:r>
            <a:r>
              <a:rPr lang="en-US" sz="1600" b="1" i="0" u="none" strike="noStrike" baseline="0">
                <a:effectLst/>
              </a:rPr>
              <a:t>vs. </a:t>
            </a:r>
            <a:r>
              <a:rPr lang="en-US" sz="1600" b="1" i="0" u="none" strike="noStrike" baseline="0">
                <a:solidFill>
                  <a:schemeClr val="accent6">
                    <a:lumMod val="75000"/>
                  </a:schemeClr>
                </a:solidFill>
                <a:effectLst/>
              </a:rPr>
              <a:t>Validated</a:t>
            </a:r>
          </a:p>
          <a:p>
            <a:pPr>
              <a:defRPr/>
            </a:pPr>
            <a:r>
              <a:rPr lang="en-US" sz="1600" b="1" i="0" u="none" strike="noStrike" baseline="0">
                <a:solidFill>
                  <a:schemeClr val="bg1"/>
                </a:solidFill>
                <a:effectLst/>
              </a:rPr>
              <a:t>Solid Lines: Planned</a:t>
            </a:r>
          </a:p>
          <a:p>
            <a:pPr>
              <a:defRPr/>
            </a:pPr>
            <a:r>
              <a:rPr lang="en-US" sz="1600" b="1" i="0" u="none" strike="noStrike" baseline="0">
                <a:solidFill>
                  <a:schemeClr val="bg1"/>
                </a:solidFill>
                <a:effectLst/>
              </a:rPr>
              <a:t>Dashed Lines: Actual</a:t>
            </a:r>
            <a:endParaRPr lang="en-US">
              <a:solidFill>
                <a:schemeClr val="bg1"/>
              </a:solidFill>
            </a:endParaRPr>
          </a:p>
        </c:rich>
      </c:tx>
      <c:layout>
        <c:manualLayout>
          <c:xMode val="edge"/>
          <c:yMode val="edge"/>
          <c:x val="0.3874143333893218"/>
          <c:y val="1.8912529550827423E-2"/>
        </c:manualLayout>
      </c:layout>
      <c:overlay val="0"/>
      <c:spPr>
        <a:noFill/>
        <a:ln>
          <a:solidFill>
            <a:schemeClr val="bg1">
              <a:lumMod val="95000"/>
            </a:schemeClr>
          </a:solid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Coded</c:v>
          </c:tx>
          <c:spPr>
            <a:ln w="34925" cap="rnd">
              <a:solidFill>
                <a:schemeClr val="accent1"/>
              </a:solidFill>
              <a:round/>
            </a:ln>
            <a:effectLst>
              <a:outerShdw blurRad="40000" dist="23000" dir="5400000" rotWithShape="0">
                <a:srgbClr val="000000">
                  <a:alpha val="35000"/>
                </a:srgbClr>
              </a:outerShdw>
            </a:effectLst>
          </c:spPr>
          <c:marker>
            <c:symbol val="none"/>
          </c:marker>
          <c:cat>
            <c:strRef>
              <c:f>Progress!$B$1:$AT$1</c:f>
              <c:strCache>
                <c:ptCount val="45"/>
                <c:pt idx="0">
                  <c:v>AB-26</c:v>
                </c:pt>
                <c:pt idx="1">
                  <c:v>AB-25</c:v>
                </c:pt>
                <c:pt idx="2">
                  <c:v>AB-24</c:v>
                </c:pt>
                <c:pt idx="3">
                  <c:v>AB-23</c:v>
                </c:pt>
                <c:pt idx="4">
                  <c:v>AB-22</c:v>
                </c:pt>
                <c:pt idx="5">
                  <c:v>AB-21</c:v>
                </c:pt>
                <c:pt idx="6">
                  <c:v>AB-20</c:v>
                </c:pt>
                <c:pt idx="7">
                  <c:v>AB-19</c:v>
                </c:pt>
                <c:pt idx="8">
                  <c:v>AB-18</c:v>
                </c:pt>
                <c:pt idx="9">
                  <c:v>AB-17</c:v>
                </c:pt>
                <c:pt idx="10">
                  <c:v>AB-16</c:v>
                </c:pt>
                <c:pt idx="11">
                  <c:v>AB-15</c:v>
                </c:pt>
                <c:pt idx="12">
                  <c:v>AB-14</c:v>
                </c:pt>
                <c:pt idx="13">
                  <c:v>AB-13</c:v>
                </c:pt>
                <c:pt idx="14">
                  <c:v>AB-12</c:v>
                </c:pt>
                <c:pt idx="15">
                  <c:v>AB-11</c:v>
                </c:pt>
                <c:pt idx="16">
                  <c:v>AB-10</c:v>
                </c:pt>
                <c:pt idx="17">
                  <c:v>AB-09</c:v>
                </c:pt>
                <c:pt idx="18">
                  <c:v>AB-08</c:v>
                </c:pt>
                <c:pt idx="19">
                  <c:v>AB-07</c:v>
                </c:pt>
                <c:pt idx="20">
                  <c:v>AB-06</c:v>
                </c:pt>
                <c:pt idx="21">
                  <c:v>AB-05</c:v>
                </c:pt>
                <c:pt idx="22">
                  <c:v>AB-04</c:v>
                </c:pt>
                <c:pt idx="23">
                  <c:v>AB-03</c:v>
                </c:pt>
                <c:pt idx="24">
                  <c:v>AB-02</c:v>
                </c:pt>
                <c:pt idx="25">
                  <c:v>AB-01</c:v>
                </c:pt>
                <c:pt idx="26">
                  <c:v>AB</c:v>
                </c:pt>
                <c:pt idx="27">
                  <c:v>AB+01</c:v>
                </c:pt>
                <c:pt idx="28">
                  <c:v>AB+02</c:v>
                </c:pt>
                <c:pt idx="29">
                  <c:v>AB+03</c:v>
                </c:pt>
                <c:pt idx="30">
                  <c:v>AB+04</c:v>
                </c:pt>
                <c:pt idx="31">
                  <c:v>AB+05</c:v>
                </c:pt>
                <c:pt idx="32">
                  <c:v>AB+06</c:v>
                </c:pt>
                <c:pt idx="33">
                  <c:v>AB+07</c:v>
                </c:pt>
                <c:pt idx="34">
                  <c:v>AB+08</c:v>
                </c:pt>
                <c:pt idx="35">
                  <c:v>AB+09</c:v>
                </c:pt>
                <c:pt idx="36">
                  <c:v>AB+10</c:v>
                </c:pt>
                <c:pt idx="37">
                  <c:v>AB+11</c:v>
                </c:pt>
                <c:pt idx="38">
                  <c:v>AB+12</c:v>
                </c:pt>
                <c:pt idx="39">
                  <c:v>AB+13</c:v>
                </c:pt>
                <c:pt idx="40">
                  <c:v>AB+14</c:v>
                </c:pt>
                <c:pt idx="41">
                  <c:v>AB+15</c:v>
                </c:pt>
                <c:pt idx="42">
                  <c:v>AB+16</c:v>
                </c:pt>
                <c:pt idx="43">
                  <c:v>AB+17</c:v>
                </c:pt>
                <c:pt idx="44">
                  <c:v>AB+18</c:v>
                </c:pt>
              </c:strCache>
            </c:strRef>
          </c:cat>
          <c:val>
            <c:numRef>
              <c:f>Progress!$B$2:$AT$2</c:f>
              <c:numCache>
                <c:formatCode>0%</c:formatCode>
                <c:ptCount val="45"/>
                <c:pt idx="0">
                  <c:v>0.1</c:v>
                </c:pt>
                <c:pt idx="1">
                  <c:v>0.15</c:v>
                </c:pt>
                <c:pt idx="2">
                  <c:v>0.17</c:v>
                </c:pt>
                <c:pt idx="3">
                  <c:v>0.23</c:v>
                </c:pt>
                <c:pt idx="4">
                  <c:v>0.28000000000000003</c:v>
                </c:pt>
                <c:pt idx="5">
                  <c:v>0.35</c:v>
                </c:pt>
                <c:pt idx="6">
                  <c:v>0.4</c:v>
                </c:pt>
                <c:pt idx="7">
                  <c:v>0.45</c:v>
                </c:pt>
                <c:pt idx="8">
                  <c:v>0.5</c:v>
                </c:pt>
                <c:pt idx="9">
                  <c:v>0.57999999999999996</c:v>
                </c:pt>
                <c:pt idx="10">
                  <c:v>0.62</c:v>
                </c:pt>
                <c:pt idx="11">
                  <c:v>0.68</c:v>
                </c:pt>
                <c:pt idx="12">
                  <c:v>0.71000000000000008</c:v>
                </c:pt>
                <c:pt idx="13">
                  <c:v>0.7400000000000001</c:v>
                </c:pt>
                <c:pt idx="14">
                  <c:v>0.75000000000000011</c:v>
                </c:pt>
                <c:pt idx="15">
                  <c:v>0.76000000000000012</c:v>
                </c:pt>
                <c:pt idx="16">
                  <c:v>0.79000000000000015</c:v>
                </c:pt>
                <c:pt idx="17">
                  <c:v>0.82000000000000017</c:v>
                </c:pt>
                <c:pt idx="18">
                  <c:v>0.8500000000000002</c:v>
                </c:pt>
                <c:pt idx="19">
                  <c:v>0.88000000000000023</c:v>
                </c:pt>
                <c:pt idx="20">
                  <c:v>0.91000000000000025</c:v>
                </c:pt>
                <c:pt idx="21">
                  <c:v>0.94000000000000028</c:v>
                </c:pt>
                <c:pt idx="22">
                  <c:v>0.97000000000000031</c:v>
                </c:pt>
                <c:pt idx="23">
                  <c:v>1.0000000000000002</c:v>
                </c:pt>
              </c:numCache>
            </c:numRef>
          </c:val>
          <c:smooth val="0"/>
          <c:extLst>
            <c:ext xmlns:c16="http://schemas.microsoft.com/office/drawing/2014/chart" uri="{C3380CC4-5D6E-409C-BE32-E72D297353CC}">
              <c16:uniqueId val="{00000000-D0CE-4EEC-9E3C-ECA03E6DC651}"/>
            </c:ext>
          </c:extLst>
        </c:ser>
        <c:ser>
          <c:idx val="2"/>
          <c:order val="1"/>
          <c:tx>
            <c:v>Verified</c:v>
          </c:tx>
          <c:spPr>
            <a:ln w="34925" cap="rnd">
              <a:solidFill>
                <a:schemeClr val="accent3"/>
              </a:solidFill>
              <a:round/>
            </a:ln>
            <a:effectLst>
              <a:outerShdw blurRad="40000" dist="23000" dir="5400000" rotWithShape="0">
                <a:srgbClr val="000000">
                  <a:alpha val="35000"/>
                </a:srgbClr>
              </a:outerShdw>
            </a:effectLst>
          </c:spPr>
          <c:marker>
            <c:symbol val="none"/>
          </c:marker>
          <c:cat>
            <c:strRef>
              <c:f>Progress!$B$1:$AT$1</c:f>
              <c:strCache>
                <c:ptCount val="45"/>
                <c:pt idx="0">
                  <c:v>AB-26</c:v>
                </c:pt>
                <c:pt idx="1">
                  <c:v>AB-25</c:v>
                </c:pt>
                <c:pt idx="2">
                  <c:v>AB-24</c:v>
                </c:pt>
                <c:pt idx="3">
                  <c:v>AB-23</c:v>
                </c:pt>
                <c:pt idx="4">
                  <c:v>AB-22</c:v>
                </c:pt>
                <c:pt idx="5">
                  <c:v>AB-21</c:v>
                </c:pt>
                <c:pt idx="6">
                  <c:v>AB-20</c:v>
                </c:pt>
                <c:pt idx="7">
                  <c:v>AB-19</c:v>
                </c:pt>
                <c:pt idx="8">
                  <c:v>AB-18</c:v>
                </c:pt>
                <c:pt idx="9">
                  <c:v>AB-17</c:v>
                </c:pt>
                <c:pt idx="10">
                  <c:v>AB-16</c:v>
                </c:pt>
                <c:pt idx="11">
                  <c:v>AB-15</c:v>
                </c:pt>
                <c:pt idx="12">
                  <c:v>AB-14</c:v>
                </c:pt>
                <c:pt idx="13">
                  <c:v>AB-13</c:v>
                </c:pt>
                <c:pt idx="14">
                  <c:v>AB-12</c:v>
                </c:pt>
                <c:pt idx="15">
                  <c:v>AB-11</c:v>
                </c:pt>
                <c:pt idx="16">
                  <c:v>AB-10</c:v>
                </c:pt>
                <c:pt idx="17">
                  <c:v>AB-09</c:v>
                </c:pt>
                <c:pt idx="18">
                  <c:v>AB-08</c:v>
                </c:pt>
                <c:pt idx="19">
                  <c:v>AB-07</c:v>
                </c:pt>
                <c:pt idx="20">
                  <c:v>AB-06</c:v>
                </c:pt>
                <c:pt idx="21">
                  <c:v>AB-05</c:v>
                </c:pt>
                <c:pt idx="22">
                  <c:v>AB-04</c:v>
                </c:pt>
                <c:pt idx="23">
                  <c:v>AB-03</c:v>
                </c:pt>
                <c:pt idx="24">
                  <c:v>AB-02</c:v>
                </c:pt>
                <c:pt idx="25">
                  <c:v>AB-01</c:v>
                </c:pt>
                <c:pt idx="26">
                  <c:v>AB</c:v>
                </c:pt>
                <c:pt idx="27">
                  <c:v>AB+01</c:v>
                </c:pt>
                <c:pt idx="28">
                  <c:v>AB+02</c:v>
                </c:pt>
                <c:pt idx="29">
                  <c:v>AB+03</c:v>
                </c:pt>
                <c:pt idx="30">
                  <c:v>AB+04</c:v>
                </c:pt>
                <c:pt idx="31">
                  <c:v>AB+05</c:v>
                </c:pt>
                <c:pt idx="32">
                  <c:v>AB+06</c:v>
                </c:pt>
                <c:pt idx="33">
                  <c:v>AB+07</c:v>
                </c:pt>
                <c:pt idx="34">
                  <c:v>AB+08</c:v>
                </c:pt>
                <c:pt idx="35">
                  <c:v>AB+09</c:v>
                </c:pt>
                <c:pt idx="36">
                  <c:v>AB+10</c:v>
                </c:pt>
                <c:pt idx="37">
                  <c:v>AB+11</c:v>
                </c:pt>
                <c:pt idx="38">
                  <c:v>AB+12</c:v>
                </c:pt>
                <c:pt idx="39">
                  <c:v>AB+13</c:v>
                </c:pt>
                <c:pt idx="40">
                  <c:v>AB+14</c:v>
                </c:pt>
                <c:pt idx="41">
                  <c:v>AB+15</c:v>
                </c:pt>
                <c:pt idx="42">
                  <c:v>AB+16</c:v>
                </c:pt>
                <c:pt idx="43">
                  <c:v>AB+17</c:v>
                </c:pt>
                <c:pt idx="44">
                  <c:v>AB+18</c:v>
                </c:pt>
              </c:strCache>
            </c:strRef>
          </c:cat>
          <c:val>
            <c:numRef>
              <c:f>Progress!$B$3:$AT$3</c:f>
              <c:numCache>
                <c:formatCode>0%</c:formatCode>
                <c:ptCount val="45"/>
                <c:pt idx="10">
                  <c:v>0.1</c:v>
                </c:pt>
                <c:pt idx="11">
                  <c:v>0.15</c:v>
                </c:pt>
                <c:pt idx="12">
                  <c:v>0.2</c:v>
                </c:pt>
                <c:pt idx="13">
                  <c:v>0.3</c:v>
                </c:pt>
                <c:pt idx="14">
                  <c:v>0.35</c:v>
                </c:pt>
                <c:pt idx="15">
                  <c:v>0.4</c:v>
                </c:pt>
                <c:pt idx="16">
                  <c:v>0.4</c:v>
                </c:pt>
                <c:pt idx="17">
                  <c:v>0.4</c:v>
                </c:pt>
                <c:pt idx="18">
                  <c:v>0.4</c:v>
                </c:pt>
                <c:pt idx="19">
                  <c:v>0.4</c:v>
                </c:pt>
                <c:pt idx="20">
                  <c:v>0.5</c:v>
                </c:pt>
                <c:pt idx="21">
                  <c:v>0.6</c:v>
                </c:pt>
                <c:pt idx="22">
                  <c:v>0.65</c:v>
                </c:pt>
                <c:pt idx="23">
                  <c:v>0.7</c:v>
                </c:pt>
                <c:pt idx="24">
                  <c:v>0.8</c:v>
                </c:pt>
                <c:pt idx="25">
                  <c:v>0.9</c:v>
                </c:pt>
                <c:pt idx="26">
                  <c:v>1</c:v>
                </c:pt>
              </c:numCache>
            </c:numRef>
          </c:val>
          <c:smooth val="0"/>
          <c:extLst>
            <c:ext xmlns:c16="http://schemas.microsoft.com/office/drawing/2014/chart" uri="{C3380CC4-5D6E-409C-BE32-E72D297353CC}">
              <c16:uniqueId val="{00000003-D0CE-4EEC-9E3C-ECA03E6DC651}"/>
            </c:ext>
          </c:extLst>
        </c:ser>
        <c:ser>
          <c:idx val="1"/>
          <c:order val="2"/>
          <c:tx>
            <c:v>Validated</c:v>
          </c:tx>
          <c:spPr>
            <a:ln w="34925" cap="rnd">
              <a:solidFill>
                <a:schemeClr val="accent6">
                  <a:lumMod val="75000"/>
                </a:schemeClr>
              </a:solidFill>
              <a:round/>
            </a:ln>
            <a:effectLst>
              <a:outerShdw blurRad="40000" dist="23000" dir="5400000" rotWithShape="0">
                <a:srgbClr val="000000">
                  <a:alpha val="35000"/>
                </a:srgbClr>
              </a:outerShdw>
            </a:effectLst>
          </c:spPr>
          <c:marker>
            <c:symbol val="none"/>
          </c:marker>
          <c:cat>
            <c:strRef>
              <c:f>Progress!$B$1:$AT$1</c:f>
              <c:strCache>
                <c:ptCount val="45"/>
                <c:pt idx="0">
                  <c:v>AB-26</c:v>
                </c:pt>
                <c:pt idx="1">
                  <c:v>AB-25</c:v>
                </c:pt>
                <c:pt idx="2">
                  <c:v>AB-24</c:v>
                </c:pt>
                <c:pt idx="3">
                  <c:v>AB-23</c:v>
                </c:pt>
                <c:pt idx="4">
                  <c:v>AB-22</c:v>
                </c:pt>
                <c:pt idx="5">
                  <c:v>AB-21</c:v>
                </c:pt>
                <c:pt idx="6">
                  <c:v>AB-20</c:v>
                </c:pt>
                <c:pt idx="7">
                  <c:v>AB-19</c:v>
                </c:pt>
                <c:pt idx="8">
                  <c:v>AB-18</c:v>
                </c:pt>
                <c:pt idx="9">
                  <c:v>AB-17</c:v>
                </c:pt>
                <c:pt idx="10">
                  <c:v>AB-16</c:v>
                </c:pt>
                <c:pt idx="11">
                  <c:v>AB-15</c:v>
                </c:pt>
                <c:pt idx="12">
                  <c:v>AB-14</c:v>
                </c:pt>
                <c:pt idx="13">
                  <c:v>AB-13</c:v>
                </c:pt>
                <c:pt idx="14">
                  <c:v>AB-12</c:v>
                </c:pt>
                <c:pt idx="15">
                  <c:v>AB-11</c:v>
                </c:pt>
                <c:pt idx="16">
                  <c:v>AB-10</c:v>
                </c:pt>
                <c:pt idx="17">
                  <c:v>AB-09</c:v>
                </c:pt>
                <c:pt idx="18">
                  <c:v>AB-08</c:v>
                </c:pt>
                <c:pt idx="19">
                  <c:v>AB-07</c:v>
                </c:pt>
                <c:pt idx="20">
                  <c:v>AB-06</c:v>
                </c:pt>
                <c:pt idx="21">
                  <c:v>AB-05</c:v>
                </c:pt>
                <c:pt idx="22">
                  <c:v>AB-04</c:v>
                </c:pt>
                <c:pt idx="23">
                  <c:v>AB-03</c:v>
                </c:pt>
                <c:pt idx="24">
                  <c:v>AB-02</c:v>
                </c:pt>
                <c:pt idx="25">
                  <c:v>AB-01</c:v>
                </c:pt>
                <c:pt idx="26">
                  <c:v>AB</c:v>
                </c:pt>
                <c:pt idx="27">
                  <c:v>AB+01</c:v>
                </c:pt>
                <c:pt idx="28">
                  <c:v>AB+02</c:v>
                </c:pt>
                <c:pt idx="29">
                  <c:v>AB+03</c:v>
                </c:pt>
                <c:pt idx="30">
                  <c:v>AB+04</c:v>
                </c:pt>
                <c:pt idx="31">
                  <c:v>AB+05</c:v>
                </c:pt>
                <c:pt idx="32">
                  <c:v>AB+06</c:v>
                </c:pt>
                <c:pt idx="33">
                  <c:v>AB+07</c:v>
                </c:pt>
                <c:pt idx="34">
                  <c:v>AB+08</c:v>
                </c:pt>
                <c:pt idx="35">
                  <c:v>AB+09</c:v>
                </c:pt>
                <c:pt idx="36">
                  <c:v>AB+10</c:v>
                </c:pt>
                <c:pt idx="37">
                  <c:v>AB+11</c:v>
                </c:pt>
                <c:pt idx="38">
                  <c:v>AB+12</c:v>
                </c:pt>
                <c:pt idx="39">
                  <c:v>AB+13</c:v>
                </c:pt>
                <c:pt idx="40">
                  <c:v>AB+14</c:v>
                </c:pt>
                <c:pt idx="41">
                  <c:v>AB+15</c:v>
                </c:pt>
                <c:pt idx="42">
                  <c:v>AB+16</c:v>
                </c:pt>
                <c:pt idx="43">
                  <c:v>AB+17</c:v>
                </c:pt>
                <c:pt idx="44">
                  <c:v>AB+18</c:v>
                </c:pt>
              </c:strCache>
            </c:strRef>
          </c:cat>
          <c:val>
            <c:numRef>
              <c:f>Progress!$B$4:$AT$4</c:f>
              <c:numCache>
                <c:formatCode>0%</c:formatCode>
                <c:ptCount val="45"/>
                <c:pt idx="26">
                  <c:v>0.05</c:v>
                </c:pt>
                <c:pt idx="27">
                  <c:v>0.2</c:v>
                </c:pt>
                <c:pt idx="28">
                  <c:v>0.3</c:v>
                </c:pt>
                <c:pt idx="29">
                  <c:v>0.5</c:v>
                </c:pt>
                <c:pt idx="30">
                  <c:v>0.6</c:v>
                </c:pt>
                <c:pt idx="31">
                  <c:v>0.65</c:v>
                </c:pt>
                <c:pt idx="32">
                  <c:v>0.7</c:v>
                </c:pt>
                <c:pt idx="33">
                  <c:v>0.85</c:v>
                </c:pt>
                <c:pt idx="34">
                  <c:v>0.9</c:v>
                </c:pt>
                <c:pt idx="35">
                  <c:v>0.95</c:v>
                </c:pt>
                <c:pt idx="36">
                  <c:v>1</c:v>
                </c:pt>
              </c:numCache>
            </c:numRef>
          </c:val>
          <c:smooth val="0"/>
          <c:extLst>
            <c:ext xmlns:c16="http://schemas.microsoft.com/office/drawing/2014/chart" uri="{C3380CC4-5D6E-409C-BE32-E72D297353CC}">
              <c16:uniqueId val="{00000002-D0CE-4EEC-9E3C-ECA03E6DC651}"/>
            </c:ext>
          </c:extLst>
        </c:ser>
        <c:ser>
          <c:idx val="3"/>
          <c:order val="3"/>
          <c:tx>
            <c:v>Coded</c:v>
          </c:tx>
          <c:spPr>
            <a:ln w="34925" cap="rnd">
              <a:solidFill>
                <a:schemeClr val="tx2">
                  <a:lumMod val="60000"/>
                  <a:lumOff val="40000"/>
                </a:schemeClr>
              </a:solidFill>
              <a:prstDash val="dash"/>
              <a:round/>
            </a:ln>
            <a:effectLst>
              <a:outerShdw blurRad="40000" dist="23000" dir="5400000" rotWithShape="0">
                <a:srgbClr val="000000">
                  <a:alpha val="35000"/>
                </a:srgbClr>
              </a:outerShdw>
            </a:effectLst>
          </c:spPr>
          <c:marker>
            <c:symbol val="none"/>
          </c:marker>
          <c:cat>
            <c:strRef>
              <c:f>Progress!$B$1:$AT$1</c:f>
              <c:strCache>
                <c:ptCount val="45"/>
                <c:pt idx="0">
                  <c:v>AB-26</c:v>
                </c:pt>
                <c:pt idx="1">
                  <c:v>AB-25</c:v>
                </c:pt>
                <c:pt idx="2">
                  <c:v>AB-24</c:v>
                </c:pt>
                <c:pt idx="3">
                  <c:v>AB-23</c:v>
                </c:pt>
                <c:pt idx="4">
                  <c:v>AB-22</c:v>
                </c:pt>
                <c:pt idx="5">
                  <c:v>AB-21</c:v>
                </c:pt>
                <c:pt idx="6">
                  <c:v>AB-20</c:v>
                </c:pt>
                <c:pt idx="7">
                  <c:v>AB-19</c:v>
                </c:pt>
                <c:pt idx="8">
                  <c:v>AB-18</c:v>
                </c:pt>
                <c:pt idx="9">
                  <c:v>AB-17</c:v>
                </c:pt>
                <c:pt idx="10">
                  <c:v>AB-16</c:v>
                </c:pt>
                <c:pt idx="11">
                  <c:v>AB-15</c:v>
                </c:pt>
                <c:pt idx="12">
                  <c:v>AB-14</c:v>
                </c:pt>
                <c:pt idx="13">
                  <c:v>AB-13</c:v>
                </c:pt>
                <c:pt idx="14">
                  <c:v>AB-12</c:v>
                </c:pt>
                <c:pt idx="15">
                  <c:v>AB-11</c:v>
                </c:pt>
                <c:pt idx="16">
                  <c:v>AB-10</c:v>
                </c:pt>
                <c:pt idx="17">
                  <c:v>AB-09</c:v>
                </c:pt>
                <c:pt idx="18">
                  <c:v>AB-08</c:v>
                </c:pt>
                <c:pt idx="19">
                  <c:v>AB-07</c:v>
                </c:pt>
                <c:pt idx="20">
                  <c:v>AB-06</c:v>
                </c:pt>
                <c:pt idx="21">
                  <c:v>AB-05</c:v>
                </c:pt>
                <c:pt idx="22">
                  <c:v>AB-04</c:v>
                </c:pt>
                <c:pt idx="23">
                  <c:v>AB-03</c:v>
                </c:pt>
                <c:pt idx="24">
                  <c:v>AB-02</c:v>
                </c:pt>
                <c:pt idx="25">
                  <c:v>AB-01</c:v>
                </c:pt>
                <c:pt idx="26">
                  <c:v>AB</c:v>
                </c:pt>
                <c:pt idx="27">
                  <c:v>AB+01</c:v>
                </c:pt>
                <c:pt idx="28">
                  <c:v>AB+02</c:v>
                </c:pt>
                <c:pt idx="29">
                  <c:v>AB+03</c:v>
                </c:pt>
                <c:pt idx="30">
                  <c:v>AB+04</c:v>
                </c:pt>
                <c:pt idx="31">
                  <c:v>AB+05</c:v>
                </c:pt>
                <c:pt idx="32">
                  <c:v>AB+06</c:v>
                </c:pt>
                <c:pt idx="33">
                  <c:v>AB+07</c:v>
                </c:pt>
                <c:pt idx="34">
                  <c:v>AB+08</c:v>
                </c:pt>
                <c:pt idx="35">
                  <c:v>AB+09</c:v>
                </c:pt>
                <c:pt idx="36">
                  <c:v>AB+10</c:v>
                </c:pt>
                <c:pt idx="37">
                  <c:v>AB+11</c:v>
                </c:pt>
                <c:pt idx="38">
                  <c:v>AB+12</c:v>
                </c:pt>
                <c:pt idx="39">
                  <c:v>AB+13</c:v>
                </c:pt>
                <c:pt idx="40">
                  <c:v>AB+14</c:v>
                </c:pt>
                <c:pt idx="41">
                  <c:v>AB+15</c:v>
                </c:pt>
                <c:pt idx="42">
                  <c:v>AB+16</c:v>
                </c:pt>
                <c:pt idx="43">
                  <c:v>AB+17</c:v>
                </c:pt>
                <c:pt idx="44">
                  <c:v>AB+18</c:v>
                </c:pt>
              </c:strCache>
            </c:strRef>
          </c:cat>
          <c:val>
            <c:numRef>
              <c:f>Progress!$B$6:$AT$6</c:f>
              <c:numCache>
                <c:formatCode>0%</c:formatCode>
                <c:ptCount val="45"/>
                <c:pt idx="0">
                  <c:v>0.08</c:v>
                </c:pt>
                <c:pt idx="1">
                  <c:v>0.12</c:v>
                </c:pt>
                <c:pt idx="2">
                  <c:v>0.15</c:v>
                </c:pt>
                <c:pt idx="3">
                  <c:v>0.18</c:v>
                </c:pt>
                <c:pt idx="4">
                  <c:v>0.24</c:v>
                </c:pt>
                <c:pt idx="5">
                  <c:v>0.3</c:v>
                </c:pt>
                <c:pt idx="6">
                  <c:v>0.35</c:v>
                </c:pt>
                <c:pt idx="7">
                  <c:v>0.4</c:v>
                </c:pt>
                <c:pt idx="8">
                  <c:v>0.45</c:v>
                </c:pt>
                <c:pt idx="9">
                  <c:v>0.5</c:v>
                </c:pt>
                <c:pt idx="10">
                  <c:v>0.57999999999999996</c:v>
                </c:pt>
                <c:pt idx="11">
                  <c:v>0.59</c:v>
                </c:pt>
                <c:pt idx="12">
                  <c:v>0.6</c:v>
                </c:pt>
                <c:pt idx="13">
                  <c:v>0.65</c:v>
                </c:pt>
                <c:pt idx="14">
                  <c:v>0.68</c:v>
                </c:pt>
                <c:pt idx="15">
                  <c:v>0.7</c:v>
                </c:pt>
                <c:pt idx="16">
                  <c:v>0.72</c:v>
                </c:pt>
                <c:pt idx="17">
                  <c:v>0.74</c:v>
                </c:pt>
                <c:pt idx="18">
                  <c:v>0.76</c:v>
                </c:pt>
                <c:pt idx="19">
                  <c:v>0.78</c:v>
                </c:pt>
                <c:pt idx="20">
                  <c:v>0.8</c:v>
                </c:pt>
                <c:pt idx="21">
                  <c:v>0.85</c:v>
                </c:pt>
                <c:pt idx="22">
                  <c:v>0.88</c:v>
                </c:pt>
                <c:pt idx="23">
                  <c:v>0.9</c:v>
                </c:pt>
              </c:numCache>
            </c:numRef>
          </c:val>
          <c:smooth val="0"/>
          <c:extLst>
            <c:ext xmlns:c16="http://schemas.microsoft.com/office/drawing/2014/chart" uri="{C3380CC4-5D6E-409C-BE32-E72D297353CC}">
              <c16:uniqueId val="{00000001-BDF1-4705-8627-6DCC1A40C3F4}"/>
            </c:ext>
          </c:extLst>
        </c:ser>
        <c:ser>
          <c:idx val="4"/>
          <c:order val="4"/>
          <c:tx>
            <c:v>Verified</c:v>
          </c:tx>
          <c:spPr>
            <a:ln w="34925" cap="rnd">
              <a:solidFill>
                <a:srgbClr val="92D050"/>
              </a:solidFill>
              <a:prstDash val="dash"/>
              <a:round/>
            </a:ln>
            <a:effectLst>
              <a:outerShdw blurRad="40000" dist="23000" dir="5400000" rotWithShape="0">
                <a:srgbClr val="000000">
                  <a:alpha val="35000"/>
                </a:srgbClr>
              </a:outerShdw>
            </a:effectLst>
          </c:spPr>
          <c:marker>
            <c:symbol val="none"/>
          </c:marker>
          <c:cat>
            <c:strRef>
              <c:f>Progress!$B$1:$AT$1</c:f>
              <c:strCache>
                <c:ptCount val="45"/>
                <c:pt idx="0">
                  <c:v>AB-26</c:v>
                </c:pt>
                <c:pt idx="1">
                  <c:v>AB-25</c:v>
                </c:pt>
                <c:pt idx="2">
                  <c:v>AB-24</c:v>
                </c:pt>
                <c:pt idx="3">
                  <c:v>AB-23</c:v>
                </c:pt>
                <c:pt idx="4">
                  <c:v>AB-22</c:v>
                </c:pt>
                <c:pt idx="5">
                  <c:v>AB-21</c:v>
                </c:pt>
                <c:pt idx="6">
                  <c:v>AB-20</c:v>
                </c:pt>
                <c:pt idx="7">
                  <c:v>AB-19</c:v>
                </c:pt>
                <c:pt idx="8">
                  <c:v>AB-18</c:v>
                </c:pt>
                <c:pt idx="9">
                  <c:v>AB-17</c:v>
                </c:pt>
                <c:pt idx="10">
                  <c:v>AB-16</c:v>
                </c:pt>
                <c:pt idx="11">
                  <c:v>AB-15</c:v>
                </c:pt>
                <c:pt idx="12">
                  <c:v>AB-14</c:v>
                </c:pt>
                <c:pt idx="13">
                  <c:v>AB-13</c:v>
                </c:pt>
                <c:pt idx="14">
                  <c:v>AB-12</c:v>
                </c:pt>
                <c:pt idx="15">
                  <c:v>AB-11</c:v>
                </c:pt>
                <c:pt idx="16">
                  <c:v>AB-10</c:v>
                </c:pt>
                <c:pt idx="17">
                  <c:v>AB-09</c:v>
                </c:pt>
                <c:pt idx="18">
                  <c:v>AB-08</c:v>
                </c:pt>
                <c:pt idx="19">
                  <c:v>AB-07</c:v>
                </c:pt>
                <c:pt idx="20">
                  <c:v>AB-06</c:v>
                </c:pt>
                <c:pt idx="21">
                  <c:v>AB-05</c:v>
                </c:pt>
                <c:pt idx="22">
                  <c:v>AB-04</c:v>
                </c:pt>
                <c:pt idx="23">
                  <c:v>AB-03</c:v>
                </c:pt>
                <c:pt idx="24">
                  <c:v>AB-02</c:v>
                </c:pt>
                <c:pt idx="25">
                  <c:v>AB-01</c:v>
                </c:pt>
                <c:pt idx="26">
                  <c:v>AB</c:v>
                </c:pt>
                <c:pt idx="27">
                  <c:v>AB+01</c:v>
                </c:pt>
                <c:pt idx="28">
                  <c:v>AB+02</c:v>
                </c:pt>
                <c:pt idx="29">
                  <c:v>AB+03</c:v>
                </c:pt>
                <c:pt idx="30">
                  <c:v>AB+04</c:v>
                </c:pt>
                <c:pt idx="31">
                  <c:v>AB+05</c:v>
                </c:pt>
                <c:pt idx="32">
                  <c:v>AB+06</c:v>
                </c:pt>
                <c:pt idx="33">
                  <c:v>AB+07</c:v>
                </c:pt>
                <c:pt idx="34">
                  <c:v>AB+08</c:v>
                </c:pt>
                <c:pt idx="35">
                  <c:v>AB+09</c:v>
                </c:pt>
                <c:pt idx="36">
                  <c:v>AB+10</c:v>
                </c:pt>
                <c:pt idx="37">
                  <c:v>AB+11</c:v>
                </c:pt>
                <c:pt idx="38">
                  <c:v>AB+12</c:v>
                </c:pt>
                <c:pt idx="39">
                  <c:v>AB+13</c:v>
                </c:pt>
                <c:pt idx="40">
                  <c:v>AB+14</c:v>
                </c:pt>
                <c:pt idx="41">
                  <c:v>AB+15</c:v>
                </c:pt>
                <c:pt idx="42">
                  <c:v>AB+16</c:v>
                </c:pt>
                <c:pt idx="43">
                  <c:v>AB+17</c:v>
                </c:pt>
                <c:pt idx="44">
                  <c:v>AB+18</c:v>
                </c:pt>
              </c:strCache>
            </c:strRef>
          </c:cat>
          <c:val>
            <c:numRef>
              <c:f>Progress!$B$7:$AT$7</c:f>
              <c:numCache>
                <c:formatCode>0%</c:formatCode>
                <c:ptCount val="45"/>
                <c:pt idx="11">
                  <c:v>7.0000000000000007E-2</c:v>
                </c:pt>
                <c:pt idx="12">
                  <c:v>0.12</c:v>
                </c:pt>
                <c:pt idx="13">
                  <c:v>0.17</c:v>
                </c:pt>
                <c:pt idx="14">
                  <c:v>0.27</c:v>
                </c:pt>
                <c:pt idx="15">
                  <c:v>0.31999999999999995</c:v>
                </c:pt>
                <c:pt idx="16">
                  <c:v>0.37</c:v>
                </c:pt>
                <c:pt idx="17">
                  <c:v>0.37</c:v>
                </c:pt>
                <c:pt idx="18">
                  <c:v>0.37</c:v>
                </c:pt>
                <c:pt idx="19">
                  <c:v>0.37</c:v>
                </c:pt>
                <c:pt idx="20">
                  <c:v>0.37</c:v>
                </c:pt>
                <c:pt idx="21">
                  <c:v>0.47</c:v>
                </c:pt>
                <c:pt idx="22">
                  <c:v>0.56999999999999995</c:v>
                </c:pt>
                <c:pt idx="23">
                  <c:v>0.62</c:v>
                </c:pt>
                <c:pt idx="24">
                  <c:v>0.66999999999999993</c:v>
                </c:pt>
                <c:pt idx="25">
                  <c:v>0.77</c:v>
                </c:pt>
                <c:pt idx="26">
                  <c:v>0.87</c:v>
                </c:pt>
                <c:pt idx="27">
                  <c:v>0.97</c:v>
                </c:pt>
              </c:numCache>
            </c:numRef>
          </c:val>
          <c:smooth val="0"/>
          <c:extLst>
            <c:ext xmlns:c16="http://schemas.microsoft.com/office/drawing/2014/chart" uri="{C3380CC4-5D6E-409C-BE32-E72D297353CC}">
              <c16:uniqueId val="{00000002-BDF1-4705-8627-6DCC1A40C3F4}"/>
            </c:ext>
          </c:extLst>
        </c:ser>
        <c:ser>
          <c:idx val="5"/>
          <c:order val="5"/>
          <c:tx>
            <c:v>Validated</c:v>
          </c:tx>
          <c:spPr>
            <a:ln w="34925" cap="rnd">
              <a:solidFill>
                <a:schemeClr val="accent6">
                  <a:lumMod val="75000"/>
                </a:schemeClr>
              </a:solidFill>
              <a:prstDash val="dash"/>
              <a:round/>
            </a:ln>
            <a:effectLst>
              <a:outerShdw blurRad="40000" dist="23000" dir="5400000" rotWithShape="0">
                <a:srgbClr val="000000">
                  <a:alpha val="35000"/>
                </a:srgbClr>
              </a:outerShdw>
            </a:effectLst>
          </c:spPr>
          <c:marker>
            <c:symbol val="none"/>
          </c:marker>
          <c:cat>
            <c:strRef>
              <c:f>Progress!$B$1:$AT$1</c:f>
              <c:strCache>
                <c:ptCount val="45"/>
                <c:pt idx="0">
                  <c:v>AB-26</c:v>
                </c:pt>
                <c:pt idx="1">
                  <c:v>AB-25</c:v>
                </c:pt>
                <c:pt idx="2">
                  <c:v>AB-24</c:v>
                </c:pt>
                <c:pt idx="3">
                  <c:v>AB-23</c:v>
                </c:pt>
                <c:pt idx="4">
                  <c:v>AB-22</c:v>
                </c:pt>
                <c:pt idx="5">
                  <c:v>AB-21</c:v>
                </c:pt>
                <c:pt idx="6">
                  <c:v>AB-20</c:v>
                </c:pt>
                <c:pt idx="7">
                  <c:v>AB-19</c:v>
                </c:pt>
                <c:pt idx="8">
                  <c:v>AB-18</c:v>
                </c:pt>
                <c:pt idx="9">
                  <c:v>AB-17</c:v>
                </c:pt>
                <c:pt idx="10">
                  <c:v>AB-16</c:v>
                </c:pt>
                <c:pt idx="11">
                  <c:v>AB-15</c:v>
                </c:pt>
                <c:pt idx="12">
                  <c:v>AB-14</c:v>
                </c:pt>
                <c:pt idx="13">
                  <c:v>AB-13</c:v>
                </c:pt>
                <c:pt idx="14">
                  <c:v>AB-12</c:v>
                </c:pt>
                <c:pt idx="15">
                  <c:v>AB-11</c:v>
                </c:pt>
                <c:pt idx="16">
                  <c:v>AB-10</c:v>
                </c:pt>
                <c:pt idx="17">
                  <c:v>AB-09</c:v>
                </c:pt>
                <c:pt idx="18">
                  <c:v>AB-08</c:v>
                </c:pt>
                <c:pt idx="19">
                  <c:v>AB-07</c:v>
                </c:pt>
                <c:pt idx="20">
                  <c:v>AB-06</c:v>
                </c:pt>
                <c:pt idx="21">
                  <c:v>AB-05</c:v>
                </c:pt>
                <c:pt idx="22">
                  <c:v>AB-04</c:v>
                </c:pt>
                <c:pt idx="23">
                  <c:v>AB-03</c:v>
                </c:pt>
                <c:pt idx="24">
                  <c:v>AB-02</c:v>
                </c:pt>
                <c:pt idx="25">
                  <c:v>AB-01</c:v>
                </c:pt>
                <c:pt idx="26">
                  <c:v>AB</c:v>
                </c:pt>
                <c:pt idx="27">
                  <c:v>AB+01</c:v>
                </c:pt>
                <c:pt idx="28">
                  <c:v>AB+02</c:v>
                </c:pt>
                <c:pt idx="29">
                  <c:v>AB+03</c:v>
                </c:pt>
                <c:pt idx="30">
                  <c:v>AB+04</c:v>
                </c:pt>
                <c:pt idx="31">
                  <c:v>AB+05</c:v>
                </c:pt>
                <c:pt idx="32">
                  <c:v>AB+06</c:v>
                </c:pt>
                <c:pt idx="33">
                  <c:v>AB+07</c:v>
                </c:pt>
                <c:pt idx="34">
                  <c:v>AB+08</c:v>
                </c:pt>
                <c:pt idx="35">
                  <c:v>AB+09</c:v>
                </c:pt>
                <c:pt idx="36">
                  <c:v>AB+10</c:v>
                </c:pt>
                <c:pt idx="37">
                  <c:v>AB+11</c:v>
                </c:pt>
                <c:pt idx="38">
                  <c:v>AB+12</c:v>
                </c:pt>
                <c:pt idx="39">
                  <c:v>AB+13</c:v>
                </c:pt>
                <c:pt idx="40">
                  <c:v>AB+14</c:v>
                </c:pt>
                <c:pt idx="41">
                  <c:v>AB+15</c:v>
                </c:pt>
                <c:pt idx="42">
                  <c:v>AB+16</c:v>
                </c:pt>
                <c:pt idx="43">
                  <c:v>AB+17</c:v>
                </c:pt>
                <c:pt idx="44">
                  <c:v>AB+18</c:v>
                </c:pt>
              </c:strCache>
            </c:strRef>
          </c:cat>
          <c:val>
            <c:numRef>
              <c:f>Progress!$B$8:$AT$8</c:f>
              <c:numCache>
                <c:formatCode>0%</c:formatCode>
                <c:ptCount val="45"/>
                <c:pt idx="26">
                  <c:v>0.08</c:v>
                </c:pt>
                <c:pt idx="27">
                  <c:v>0.15</c:v>
                </c:pt>
                <c:pt idx="28">
                  <c:v>0.26</c:v>
                </c:pt>
                <c:pt idx="29">
                  <c:v>0.4</c:v>
                </c:pt>
                <c:pt idx="30">
                  <c:v>0.5</c:v>
                </c:pt>
                <c:pt idx="31">
                  <c:v>0.55000000000000004</c:v>
                </c:pt>
                <c:pt idx="32">
                  <c:v>0.6</c:v>
                </c:pt>
                <c:pt idx="33">
                  <c:v>0.7</c:v>
                </c:pt>
                <c:pt idx="34">
                  <c:v>0.75</c:v>
                </c:pt>
                <c:pt idx="35">
                  <c:v>0.78</c:v>
                </c:pt>
                <c:pt idx="36">
                  <c:v>0.8</c:v>
                </c:pt>
                <c:pt idx="37">
                  <c:v>0.85</c:v>
                </c:pt>
                <c:pt idx="38">
                  <c:v>0.88</c:v>
                </c:pt>
                <c:pt idx="39">
                  <c:v>0.9</c:v>
                </c:pt>
                <c:pt idx="40">
                  <c:v>0.95</c:v>
                </c:pt>
                <c:pt idx="41">
                  <c:v>1</c:v>
                </c:pt>
              </c:numCache>
            </c:numRef>
          </c:val>
          <c:smooth val="0"/>
          <c:extLst>
            <c:ext xmlns:c16="http://schemas.microsoft.com/office/drawing/2014/chart" uri="{C3380CC4-5D6E-409C-BE32-E72D297353CC}">
              <c16:uniqueId val="{00000003-BDF1-4705-8627-6DCC1A40C3F4}"/>
            </c:ext>
          </c:extLst>
        </c:ser>
        <c:dLbls>
          <c:showLegendKey val="0"/>
          <c:showVal val="0"/>
          <c:showCatName val="0"/>
          <c:showSerName val="0"/>
          <c:showPercent val="0"/>
          <c:showBubbleSize val="0"/>
        </c:dLbls>
        <c:smooth val="0"/>
        <c:axId val="-1481696504"/>
        <c:axId val="-1481695928"/>
      </c:lineChart>
      <c:catAx>
        <c:axId val="-14816965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1695928"/>
        <c:crosses val="autoZero"/>
        <c:auto val="1"/>
        <c:lblAlgn val="ctr"/>
        <c:lblOffset val="100"/>
        <c:noMultiLvlLbl val="0"/>
      </c:catAx>
      <c:valAx>
        <c:axId val="-148169592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169650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485775</xdr:colOff>
      <xdr:row>15</xdr:row>
      <xdr:rowOff>0</xdr:rowOff>
    </xdr:from>
    <xdr:to>
      <xdr:col>26</xdr:col>
      <xdr:colOff>38100</xdr:colOff>
      <xdr:row>48</xdr:row>
      <xdr:rowOff>28575</xdr:rowOff>
    </xdr:to>
    <xdr:graphicFrame macro="">
      <xdr:nvGraphicFramePr>
        <xdr:cNvPr id="2" name="Chart 1">
          <a:extLst>
            <a:ext uri="{FF2B5EF4-FFF2-40B4-BE49-F238E27FC236}">
              <a16:creationId xmlns:a16="http://schemas.microsoft.com/office/drawing/2014/main" id="{211C36F7-A071-4C64-9BC8-362EE617A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8</xdr:row>
      <xdr:rowOff>123825</xdr:rowOff>
    </xdr:from>
    <xdr:to>
      <xdr:col>42</xdr:col>
      <xdr:colOff>19050</xdr:colOff>
      <xdr:row>41</xdr:row>
      <xdr:rowOff>152400</xdr:rowOff>
    </xdr:to>
    <xdr:graphicFrame macro="">
      <xdr:nvGraphicFramePr>
        <xdr:cNvPr id="2" name="Chart 1">
          <a:extLst>
            <a:ext uri="{FF2B5EF4-FFF2-40B4-BE49-F238E27FC236}">
              <a16:creationId xmlns:a16="http://schemas.microsoft.com/office/drawing/2014/main" id="{B2506360-3CD9-4A90-BDB4-7E89F8FEC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amdcloud-my.sharepoint.com/personal/xlzheng_amd_com/Documents/DisplayHome/Navi4x/DCN4xFeatureListJam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Feature Raw Data"/>
      <sheetName val="Sheet3"/>
      <sheetName val="ValidationData"/>
    </sheetNames>
    <sheetDataSet>
      <sheetData sheetId="0"/>
      <sheetData sheetId="1"/>
      <sheetData sheetId="2"/>
      <sheetData sheetId="3">
        <row r="1">
          <cell r="E1" t="str">
            <v>new</v>
          </cell>
        </row>
        <row r="2">
          <cell r="E2" t="str">
            <v>existing</v>
          </cell>
        </row>
        <row r="3">
          <cell r="E3" t="str">
            <v>incremental</v>
          </cell>
        </row>
        <row r="4">
          <cell r="E4" t="str">
            <v>no longer supported</v>
          </cell>
        </row>
        <row r="5">
          <cell r="E5" t="str">
            <v>n/a</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externalLinkPath" Target="xlFile://Root/AMD-BenKwak/AMD-Diagnostics/PM%20Sync%20Meeting/IP%20Status%20Tracker/Diagnostics%20IP%20Status%20Tracker%20Template.xlsm" TargetMode="Externa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Saeed" refreshedDate="43752.586622222225" createdVersion="6" refreshedVersion="6" minRefreshableVersion="3" recordCount="100" xr:uid="{EB75BEC3-D89B-4B33-A745-0955DBE6E762}">
  <cacheSource type="worksheet">
    <worksheetSource ref="A2:S102" sheet="FeatureSummary" r:id="rId1"/>
  </cacheSource>
  <cacheFields count="19">
    <cacheField name="Feature ID" numFmtId="0">
      <sharedItems/>
    </cacheField>
    <cacheField name="Priority" numFmtId="0">
      <sharedItems/>
    </cacheField>
    <cacheField name="Test Case IDs" numFmtId="0">
      <sharedItems longText="1"/>
    </cacheField>
    <cacheField name="Effort" numFmtId="0">
      <sharedItems containsSemiMixedTypes="0" containsString="0" containsNumber="1" containsInteger="1" minValue="0" maxValue="80"/>
    </cacheField>
    <cacheField name="Sub-Block" numFmtId="0">
      <sharedItems/>
    </cacheField>
    <cacheField name="Entitled?" numFmtId="0">
      <sharedItems/>
    </cacheField>
    <cacheField name="Committed?" numFmtId="0">
      <sharedItems/>
    </cacheField>
    <cacheField name="#Tests" numFmtId="0">
      <sharedItems containsSemiMixedTypes="0" containsString="0" containsNumber="1" containsInteger="1" minValue="0" maxValue="47"/>
    </cacheField>
    <cacheField name="%TP" numFmtId="9">
      <sharedItems containsSemiMixedTypes="0" containsString="0" containsNumber="1" minValue="0" maxValue="1"/>
    </cacheField>
    <cacheField name="%Code" numFmtId="9">
      <sharedItems containsSemiMixedTypes="0" containsString="0" containsNumber="1" minValue="0" maxValue="1"/>
    </cacheField>
    <cacheField name="Planned" numFmtId="1">
      <sharedItems containsSemiMixedTypes="0" containsString="0" containsNumber="1" containsInteger="1" minValue="0" maxValue="39"/>
    </cacheField>
    <cacheField name="#Passed" numFmtId="1">
      <sharedItems containsSemiMixedTypes="0" containsString="0" containsNumber="1" containsInteger="1" minValue="0" maxValue="26"/>
    </cacheField>
    <cacheField name="% Pass Rate" numFmtId="9">
      <sharedItems containsSemiMixedTypes="0" containsString="0" containsNumber="1" minValue="0" maxValue="1"/>
    </cacheField>
    <cacheField name="#Executed" numFmtId="0">
      <sharedItems containsSemiMixedTypes="0" containsString="0" containsNumber="1" containsInteger="1" minValue="0" maxValue="43"/>
    </cacheField>
    <cacheField name="#Passed2" numFmtId="0">
      <sharedItems containsSemiMixedTypes="0" containsString="0" containsNumber="1" containsInteger="1" minValue="0" maxValue="33"/>
    </cacheField>
    <cacheField name="% Coverage" numFmtId="9">
      <sharedItems containsSemiMixedTypes="0" containsString="0" containsNumber="1" minValue="0" maxValue="1"/>
    </cacheField>
    <cacheField name="% Pass Rate2" numFmtId="9">
      <sharedItems containsSemiMixedTypes="0" containsString="0" containsNumber="1" minValue="0" maxValue="1"/>
    </cacheField>
    <cacheField name="% Validated" numFmtId="9">
      <sharedItems containsSemiMixedTypes="0" containsString="0" containsNumber="1" minValue="0" maxValue="1"/>
    </cacheField>
    <cacheField name="ETA" numFmtId="0">
      <sharedItems count="9">
        <s v="wk-1"/>
        <s v="wk-2"/>
        <s v="wk-3"/>
        <s v="wk-4"/>
        <s v="N/A"/>
        <s v="wk-5"/>
        <s v="wk-6"/>
        <s v="wk-7"/>
        <s v="wk-8"/>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0A4072-D989-4B6D-B794-E7508FAF808B}" name="PivotTable1" cacheId="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19">
    <pivotField showAll="0"/>
    <pivotField showAll="0"/>
    <pivotField showAll="0"/>
    <pivotField showAll="0"/>
    <pivotField showAll="0"/>
    <pivotField showAll="0"/>
    <pivotField showAll="0"/>
    <pivotField dataField="1" showAll="0"/>
    <pivotField numFmtId="9" showAll="0"/>
    <pivotField numFmtId="9" showAll="0"/>
    <pivotField numFmtId="1" showAll="0"/>
    <pivotField numFmtId="1" showAll="0"/>
    <pivotField numFmtId="9" showAll="0"/>
    <pivotField showAll="0"/>
    <pivotField showAll="0"/>
    <pivotField numFmtId="9" showAll="0"/>
    <pivotField numFmtId="9" showAll="0"/>
    <pivotField numFmtId="9" showAll="0"/>
    <pivotField axis="axisRow" showAll="0">
      <items count="10">
        <item x="4"/>
        <item n="wk-1" x="0"/>
        <item x="1"/>
        <item x="2"/>
        <item x="3"/>
        <item x="5"/>
        <item x="6"/>
        <item x="7"/>
        <item x="8"/>
        <item t="default"/>
      </items>
    </pivotField>
  </pivotFields>
  <rowFields count="1">
    <field x="18"/>
  </rowFields>
  <rowItems count="10">
    <i>
      <x/>
    </i>
    <i>
      <x v="1"/>
    </i>
    <i>
      <x v="2"/>
    </i>
    <i>
      <x v="3"/>
    </i>
    <i>
      <x v="4"/>
    </i>
    <i>
      <x v="5"/>
    </i>
    <i>
      <x v="6"/>
    </i>
    <i>
      <x v="7"/>
    </i>
    <i>
      <x v="8"/>
    </i>
    <i t="grand">
      <x/>
    </i>
  </rowItems>
  <colItems count="1">
    <i/>
  </colItems>
  <dataFields count="1">
    <dataField name="Sum of #Test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5"/>
  <sheetViews>
    <sheetView workbookViewId="0"/>
  </sheetViews>
  <sheetFormatPr defaultColWidth="9.140625" defaultRowHeight="15" x14ac:dyDescent="0.25"/>
  <cols>
    <col min="1" max="1" width="8.7109375" style="90" bestFit="1" customWidth="1"/>
    <col min="2" max="2" width="10.7109375" style="81" bestFit="1" customWidth="1"/>
    <col min="3" max="3" width="10.140625" style="81" bestFit="1" customWidth="1"/>
    <col min="4" max="4" width="120.5703125" style="78" bestFit="1" customWidth="1"/>
    <col min="5" max="5" width="40.140625" style="81" bestFit="1" customWidth="1"/>
    <col min="6" max="6" width="35.5703125" style="81" bestFit="1" customWidth="1"/>
    <col min="7" max="16384" width="9.140625" style="81"/>
  </cols>
  <sheetData>
    <row r="1" spans="1:6" x14ac:dyDescent="0.25">
      <c r="A1" s="88" t="s">
        <v>0</v>
      </c>
      <c r="B1" s="89" t="s">
        <v>1</v>
      </c>
      <c r="C1" s="89" t="s">
        <v>2</v>
      </c>
      <c r="D1" s="84" t="s">
        <v>3</v>
      </c>
      <c r="E1" s="89" t="s">
        <v>4</v>
      </c>
      <c r="F1" s="89" t="s">
        <v>5</v>
      </c>
    </row>
    <row r="2" spans="1:6" x14ac:dyDescent="0.25">
      <c r="A2" s="90">
        <v>43651</v>
      </c>
      <c r="B2" s="81" t="s">
        <v>6</v>
      </c>
      <c r="C2" s="81" t="s">
        <v>7</v>
      </c>
      <c r="D2" s="78" t="s">
        <v>8</v>
      </c>
      <c r="E2" s="81" t="s">
        <v>9</v>
      </c>
      <c r="F2" s="81" t="s">
        <v>10</v>
      </c>
    </row>
    <row r="3" spans="1:6" x14ac:dyDescent="0.25">
      <c r="A3" s="90">
        <v>43697</v>
      </c>
      <c r="B3" s="81" t="s">
        <v>6</v>
      </c>
      <c r="C3" s="81" t="s">
        <v>11</v>
      </c>
      <c r="D3" s="78" t="s">
        <v>12</v>
      </c>
      <c r="E3" s="81" t="s">
        <v>13</v>
      </c>
      <c r="F3" s="81" t="s">
        <v>14</v>
      </c>
    </row>
    <row r="4" spans="1:6" x14ac:dyDescent="0.25">
      <c r="A4" s="90">
        <v>43651</v>
      </c>
      <c r="B4" s="81" t="s">
        <v>15</v>
      </c>
      <c r="C4" s="81" t="s">
        <v>7</v>
      </c>
      <c r="D4" s="78" t="s">
        <v>16</v>
      </c>
      <c r="F4" s="81" t="s">
        <v>17</v>
      </c>
    </row>
    <row r="5" spans="1:6" x14ac:dyDescent="0.25">
      <c r="A5" s="90">
        <v>43651</v>
      </c>
      <c r="B5" s="81" t="s">
        <v>15</v>
      </c>
      <c r="C5" s="81" t="s">
        <v>7</v>
      </c>
      <c r="D5" s="78" t="s">
        <v>18</v>
      </c>
    </row>
    <row r="6" spans="1:6" x14ac:dyDescent="0.25">
      <c r="A6" s="90">
        <v>43697</v>
      </c>
      <c r="B6" s="81" t="s">
        <v>15</v>
      </c>
      <c r="C6" s="81" t="s">
        <v>19</v>
      </c>
      <c r="D6" s="78" t="s">
        <v>20</v>
      </c>
      <c r="F6" s="81" t="s">
        <v>21</v>
      </c>
    </row>
    <row r="7" spans="1:6" x14ac:dyDescent="0.25">
      <c r="A7" s="91">
        <v>43713</v>
      </c>
      <c r="B7" s="92" t="s">
        <v>6</v>
      </c>
      <c r="C7" s="92" t="s">
        <v>22</v>
      </c>
      <c r="D7" s="93" t="s">
        <v>23</v>
      </c>
      <c r="E7" s="92"/>
      <c r="F7" s="92"/>
    </row>
    <row r="8" spans="1:6" x14ac:dyDescent="0.25">
      <c r="A8" s="90">
        <v>43713</v>
      </c>
      <c r="B8" s="81" t="s">
        <v>6</v>
      </c>
      <c r="C8" s="81" t="s">
        <v>22</v>
      </c>
      <c r="D8" s="78" t="s">
        <v>24</v>
      </c>
    </row>
    <row r="9" spans="1:6" x14ac:dyDescent="0.25">
      <c r="A9" s="90">
        <v>43713</v>
      </c>
      <c r="B9" s="81" t="s">
        <v>6</v>
      </c>
      <c r="C9" s="81" t="s">
        <v>22</v>
      </c>
      <c r="D9" s="78" t="s">
        <v>25</v>
      </c>
    </row>
    <row r="10" spans="1:6" x14ac:dyDescent="0.25">
      <c r="A10" s="90">
        <v>43713</v>
      </c>
      <c r="B10" s="81" t="s">
        <v>6</v>
      </c>
      <c r="C10" s="81" t="s">
        <v>22</v>
      </c>
      <c r="D10" s="78" t="s">
        <v>26</v>
      </c>
    </row>
    <row r="11" spans="1:6" ht="30" x14ac:dyDescent="0.25">
      <c r="A11" s="90">
        <v>43713</v>
      </c>
      <c r="B11" s="81" t="s">
        <v>6</v>
      </c>
      <c r="C11" s="81" t="s">
        <v>22</v>
      </c>
      <c r="D11" s="78" t="s">
        <v>27</v>
      </c>
    </row>
    <row r="12" spans="1:6" x14ac:dyDescent="0.25">
      <c r="A12" s="90">
        <v>43721</v>
      </c>
      <c r="B12" s="81" t="s">
        <v>6</v>
      </c>
      <c r="C12" s="81" t="s">
        <v>22</v>
      </c>
      <c r="D12" s="78" t="s">
        <v>28</v>
      </c>
    </row>
    <row r="15" spans="1:6" ht="45" x14ac:dyDescent="0.25">
      <c r="D15" s="78" t="s">
        <v>29</v>
      </c>
    </row>
  </sheetData>
  <pageMargins left="0.7" right="0.7" top="0.75" bottom="0.75" header="0.3" footer="0.3"/>
  <pageSetup orientation="portrait" r:id="rId1"/>
  <headerFooter>
    <oddHeader>&amp;L&amp;"Arial"&amp;10&amp;K0000FF[AMD Official Use Only]&amp;1#</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K7"/>
  <sheetViews>
    <sheetView workbookViewId="0">
      <selection activeCell="K7" sqref="K7"/>
    </sheetView>
  </sheetViews>
  <sheetFormatPr defaultColWidth="8.42578125" defaultRowHeight="15" x14ac:dyDescent="0.25"/>
  <cols>
    <col min="1" max="1" width="8.42578125" style="79"/>
    <col min="5" max="5" width="9" style="79" bestFit="1" customWidth="1"/>
    <col min="9" max="9" width="11" bestFit="1" customWidth="1"/>
  </cols>
  <sheetData>
    <row r="1" spans="1:11" x14ac:dyDescent="0.25">
      <c r="A1" s="79" t="s">
        <v>30</v>
      </c>
      <c r="C1" t="s">
        <v>31</v>
      </c>
      <c r="E1" s="79" t="s">
        <v>32</v>
      </c>
      <c r="G1" t="s">
        <v>33</v>
      </c>
      <c r="I1" t="s">
        <v>34</v>
      </c>
      <c r="K1" t="s">
        <v>35</v>
      </c>
    </row>
    <row r="2" spans="1:11" x14ac:dyDescent="0.25">
      <c r="A2" s="79" t="s">
        <v>36</v>
      </c>
      <c r="C2" t="s">
        <v>37</v>
      </c>
      <c r="E2" s="79" t="s">
        <v>38</v>
      </c>
      <c r="G2" t="s">
        <v>39</v>
      </c>
      <c r="I2" t="s">
        <v>40</v>
      </c>
      <c r="K2" t="s">
        <v>41</v>
      </c>
    </row>
    <row r="3" spans="1:11" x14ac:dyDescent="0.25">
      <c r="A3" s="79" t="s">
        <v>42</v>
      </c>
      <c r="E3" s="79" t="s">
        <v>43</v>
      </c>
      <c r="G3" t="s">
        <v>44</v>
      </c>
      <c r="I3" t="s">
        <v>45</v>
      </c>
      <c r="K3" t="s">
        <v>46</v>
      </c>
    </row>
    <row r="4" spans="1:11" x14ac:dyDescent="0.25">
      <c r="A4" s="79" t="s">
        <v>47</v>
      </c>
      <c r="E4" s="79" t="s">
        <v>48</v>
      </c>
      <c r="I4" t="s">
        <v>47</v>
      </c>
      <c r="K4" t="s">
        <v>49</v>
      </c>
    </row>
    <row r="5" spans="1:11" x14ac:dyDescent="0.25">
      <c r="E5" s="79" t="s">
        <v>50</v>
      </c>
      <c r="K5" t="s">
        <v>51</v>
      </c>
    </row>
    <row r="6" spans="1:11" x14ac:dyDescent="0.25">
      <c r="E6" s="79" t="s">
        <v>52</v>
      </c>
      <c r="K6" t="s">
        <v>47</v>
      </c>
    </row>
    <row r="7" spans="1:11" x14ac:dyDescent="0.25">
      <c r="E7" s="79" t="s">
        <v>47</v>
      </c>
    </row>
  </sheetData>
  <pageMargins left="0.7" right="0.7" top="0.75" bottom="0.75" header="0.3" footer="0.3"/>
  <pageSetup orientation="portrait" r:id="rId1"/>
  <headerFooter>
    <oddHeader>&amp;L&amp;"Arial"&amp;10&amp;K0000FF[AMD Official Use 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G90"/>
  <sheetViews>
    <sheetView workbookViewId="0">
      <pane xSplit="3" ySplit="8" topLeftCell="D71" activePane="bottomRight" state="frozen"/>
      <selection pane="topRight" activeCell="D1" sqref="D1"/>
      <selection pane="bottomLeft" activeCell="A9" sqref="A9"/>
      <selection pane="bottomRight" activeCell="G2" sqref="G2"/>
    </sheetView>
  </sheetViews>
  <sheetFormatPr defaultColWidth="26.28515625" defaultRowHeight="15" x14ac:dyDescent="0.25"/>
  <cols>
    <col min="1" max="1" width="20.85546875" style="84" bestFit="1" customWidth="1"/>
    <col min="2" max="2" width="27" style="78" bestFit="1" customWidth="1"/>
    <col min="3" max="3" width="26" style="78" bestFit="1" customWidth="1"/>
    <col min="4" max="4" width="83.5703125" style="78" customWidth="1"/>
    <col min="5" max="5" width="14.7109375" style="78" bestFit="1" customWidth="1"/>
    <col min="6" max="6" width="28.140625" style="78" bestFit="1" customWidth="1"/>
    <col min="7" max="7" width="66.7109375" style="78" customWidth="1"/>
    <col min="8" max="16384" width="26.28515625" style="78"/>
  </cols>
  <sheetData>
    <row r="1" spans="1:7" s="84" customFormat="1" ht="15.75" thickBot="1" x14ac:dyDescent="0.3">
      <c r="A1" s="115" t="s">
        <v>53</v>
      </c>
      <c r="B1" s="545" t="s">
        <v>54</v>
      </c>
      <c r="C1" s="546"/>
      <c r="D1" s="546"/>
      <c r="E1" s="167" t="s">
        <v>55</v>
      </c>
      <c r="F1" s="167" t="s">
        <v>56</v>
      </c>
      <c r="G1" s="110" t="s">
        <v>57</v>
      </c>
    </row>
    <row r="2" spans="1:7" x14ac:dyDescent="0.25">
      <c r="A2" s="116" t="s">
        <v>58</v>
      </c>
      <c r="B2" s="547" t="s">
        <v>59</v>
      </c>
      <c r="C2" s="548"/>
      <c r="D2" s="548"/>
      <c r="E2" s="292" t="s">
        <v>60</v>
      </c>
      <c r="F2" s="292" t="s">
        <v>61</v>
      </c>
      <c r="G2" s="320" t="s">
        <v>62</v>
      </c>
    </row>
    <row r="3" spans="1:7" s="81" customFormat="1" x14ac:dyDescent="0.25">
      <c r="A3" s="201" t="s">
        <v>63</v>
      </c>
      <c r="B3" s="554" t="s">
        <v>64</v>
      </c>
      <c r="C3" s="555"/>
      <c r="D3" s="556"/>
      <c r="E3" s="80" t="s">
        <v>60</v>
      </c>
      <c r="F3" s="80" t="s">
        <v>61</v>
      </c>
      <c r="G3" s="321" t="s">
        <v>62</v>
      </c>
    </row>
    <row r="4" spans="1:7" x14ac:dyDescent="0.25">
      <c r="A4" s="201" t="s">
        <v>65</v>
      </c>
      <c r="B4" s="551" t="s">
        <v>66</v>
      </c>
      <c r="C4" s="552"/>
      <c r="D4" s="553"/>
      <c r="E4" s="80" t="s">
        <v>67</v>
      </c>
      <c r="F4" s="80" t="s">
        <v>61</v>
      </c>
      <c r="G4" s="321" t="s">
        <v>62</v>
      </c>
    </row>
    <row r="5" spans="1:7" x14ac:dyDescent="0.25">
      <c r="A5" s="117" t="s">
        <v>68</v>
      </c>
      <c r="B5" s="551" t="s">
        <v>69</v>
      </c>
      <c r="C5" s="552"/>
      <c r="D5" s="553"/>
      <c r="E5" s="80" t="s">
        <v>67</v>
      </c>
      <c r="F5" s="80" t="s">
        <v>61</v>
      </c>
      <c r="G5" s="321" t="s">
        <v>62</v>
      </c>
    </row>
    <row r="6" spans="1:7" x14ac:dyDescent="0.25">
      <c r="A6" s="117" t="s">
        <v>70</v>
      </c>
      <c r="B6" s="551" t="s">
        <v>71</v>
      </c>
      <c r="C6" s="552"/>
      <c r="D6" s="553"/>
      <c r="E6" s="80" t="s">
        <v>72</v>
      </c>
      <c r="F6" s="80" t="s">
        <v>61</v>
      </c>
      <c r="G6" s="85"/>
    </row>
    <row r="7" spans="1:7" ht="15.75" thickBot="1" x14ac:dyDescent="0.3">
      <c r="A7" s="118" t="s">
        <v>73</v>
      </c>
      <c r="B7" s="549" t="s">
        <v>74</v>
      </c>
      <c r="C7" s="550"/>
      <c r="D7" s="550"/>
      <c r="E7" s="86" t="s">
        <v>72</v>
      </c>
      <c r="F7" s="86"/>
      <c r="G7" s="87"/>
    </row>
    <row r="8" spans="1:7" s="84" customFormat="1" ht="15.75" thickBot="1" x14ac:dyDescent="0.3">
      <c r="A8" s="115" t="s">
        <v>53</v>
      </c>
      <c r="B8" s="396" t="s">
        <v>1</v>
      </c>
      <c r="C8" s="167" t="s">
        <v>75</v>
      </c>
      <c r="D8" s="167" t="s">
        <v>54</v>
      </c>
      <c r="E8" s="167" t="s">
        <v>55</v>
      </c>
      <c r="F8" s="167" t="s">
        <v>56</v>
      </c>
      <c r="G8" s="110" t="s">
        <v>57</v>
      </c>
    </row>
    <row r="9" spans="1:7" ht="105" x14ac:dyDescent="0.25">
      <c r="A9" s="531" t="s">
        <v>58</v>
      </c>
      <c r="B9" s="534" t="s">
        <v>76</v>
      </c>
      <c r="C9" s="327" t="s">
        <v>77</v>
      </c>
      <c r="D9" s="94" t="s">
        <v>78</v>
      </c>
      <c r="E9" s="94" t="s">
        <v>60</v>
      </c>
      <c r="F9" s="94" t="s">
        <v>79</v>
      </c>
      <c r="G9" s="397" t="s">
        <v>80</v>
      </c>
    </row>
    <row r="10" spans="1:7" ht="75" x14ac:dyDescent="0.25">
      <c r="A10" s="532"/>
      <c r="B10" s="535"/>
      <c r="C10" s="323" t="s">
        <v>81</v>
      </c>
      <c r="D10" s="82" t="s">
        <v>82</v>
      </c>
      <c r="E10" s="82" t="s">
        <v>60</v>
      </c>
      <c r="F10" s="82" t="s">
        <v>79</v>
      </c>
      <c r="G10" s="319" t="s">
        <v>83</v>
      </c>
    </row>
    <row r="11" spans="1:7" ht="45" x14ac:dyDescent="0.25">
      <c r="A11" s="532"/>
      <c r="B11" s="535"/>
      <c r="C11" s="323" t="s">
        <v>84</v>
      </c>
      <c r="D11" s="82" t="s">
        <v>85</v>
      </c>
      <c r="E11" s="82" t="s">
        <v>86</v>
      </c>
      <c r="F11" s="82" t="s">
        <v>79</v>
      </c>
      <c r="G11" s="95" t="s">
        <v>87</v>
      </c>
    </row>
    <row r="12" spans="1:7" ht="120" x14ac:dyDescent="0.25">
      <c r="A12" s="532"/>
      <c r="B12" s="535"/>
      <c r="C12" s="323" t="s">
        <v>88</v>
      </c>
      <c r="D12" s="340" t="s">
        <v>89</v>
      </c>
      <c r="E12" s="82" t="s">
        <v>86</v>
      </c>
      <c r="F12" s="82" t="s">
        <v>79</v>
      </c>
      <c r="G12" s="319" t="s">
        <v>90</v>
      </c>
    </row>
    <row r="13" spans="1:7" ht="30" x14ac:dyDescent="0.25">
      <c r="A13" s="532"/>
      <c r="B13" s="535"/>
      <c r="C13" s="323" t="s">
        <v>91</v>
      </c>
      <c r="D13" s="82" t="s">
        <v>92</v>
      </c>
      <c r="E13" s="82" t="s">
        <v>86</v>
      </c>
      <c r="F13" s="82" t="s">
        <v>79</v>
      </c>
      <c r="G13" s="95" t="s">
        <v>93</v>
      </c>
    </row>
    <row r="14" spans="1:7" ht="30" x14ac:dyDescent="0.25">
      <c r="A14" s="532"/>
      <c r="B14" s="535"/>
      <c r="C14" s="323" t="s">
        <v>94</v>
      </c>
      <c r="D14" s="82" t="s">
        <v>95</v>
      </c>
      <c r="E14" s="82" t="s">
        <v>86</v>
      </c>
      <c r="F14" s="82" t="s">
        <v>79</v>
      </c>
      <c r="G14" s="95" t="s">
        <v>93</v>
      </c>
    </row>
    <row r="15" spans="1:7" ht="30" x14ac:dyDescent="0.25">
      <c r="A15" s="532"/>
      <c r="B15" s="535"/>
      <c r="C15" s="121" t="s">
        <v>96</v>
      </c>
      <c r="D15" s="82" t="s">
        <v>97</v>
      </c>
      <c r="E15" s="82" t="s">
        <v>60</v>
      </c>
      <c r="F15" s="82" t="s">
        <v>79</v>
      </c>
      <c r="G15" s="95" t="s">
        <v>98</v>
      </c>
    </row>
    <row r="16" spans="1:7" ht="60" x14ac:dyDescent="0.25">
      <c r="A16" s="532"/>
      <c r="B16" s="535"/>
      <c r="C16" s="323" t="s">
        <v>99</v>
      </c>
      <c r="D16" s="340" t="s">
        <v>100</v>
      </c>
      <c r="E16" s="82" t="s">
        <v>86</v>
      </c>
      <c r="F16" s="82" t="s">
        <v>79</v>
      </c>
      <c r="G16" s="319" t="s">
        <v>101</v>
      </c>
    </row>
    <row r="17" spans="1:7" ht="30" x14ac:dyDescent="0.25">
      <c r="A17" s="532"/>
      <c r="B17" s="535"/>
      <c r="C17" s="323" t="s">
        <v>102</v>
      </c>
      <c r="D17" s="82" t="s">
        <v>103</v>
      </c>
      <c r="E17" s="82" t="s">
        <v>86</v>
      </c>
      <c r="F17" s="82" t="s">
        <v>79</v>
      </c>
      <c r="G17" s="95" t="s">
        <v>104</v>
      </c>
    </row>
    <row r="18" spans="1:7" ht="45" x14ac:dyDescent="0.25">
      <c r="A18" s="532"/>
      <c r="B18" s="535"/>
      <c r="C18" s="323" t="s">
        <v>105</v>
      </c>
      <c r="D18" s="82" t="s">
        <v>106</v>
      </c>
      <c r="E18" s="82" t="s">
        <v>86</v>
      </c>
      <c r="F18" s="82" t="s">
        <v>79</v>
      </c>
      <c r="G18" s="95" t="s">
        <v>107</v>
      </c>
    </row>
    <row r="19" spans="1:7" x14ac:dyDescent="0.25">
      <c r="A19" s="532"/>
      <c r="B19" s="535"/>
      <c r="C19" s="323" t="s">
        <v>108</v>
      </c>
      <c r="D19" s="82" t="s">
        <v>109</v>
      </c>
      <c r="E19" s="82" t="s">
        <v>86</v>
      </c>
      <c r="F19" s="82" t="s">
        <v>79</v>
      </c>
      <c r="G19" s="95" t="s">
        <v>110</v>
      </c>
    </row>
    <row r="20" spans="1:7" ht="105.75" thickBot="1" x14ac:dyDescent="0.3">
      <c r="A20" s="532"/>
      <c r="B20" s="536"/>
      <c r="C20" s="398" t="s">
        <v>1</v>
      </c>
      <c r="D20" s="476" t="s">
        <v>111</v>
      </c>
      <c r="E20" s="373" t="s">
        <v>86</v>
      </c>
      <c r="F20" s="373" t="s">
        <v>79</v>
      </c>
      <c r="G20" s="399" t="s">
        <v>112</v>
      </c>
    </row>
    <row r="21" spans="1:7" ht="45" x14ac:dyDescent="0.25">
      <c r="A21" s="532"/>
      <c r="B21" s="568" t="s">
        <v>113</v>
      </c>
      <c r="C21" s="324" t="s">
        <v>114</v>
      </c>
      <c r="D21" s="105" t="s">
        <v>115</v>
      </c>
      <c r="E21" s="105" t="s">
        <v>86</v>
      </c>
      <c r="F21" s="105" t="s">
        <v>116</v>
      </c>
      <c r="G21" s="168" t="s">
        <v>117</v>
      </c>
    </row>
    <row r="22" spans="1:7" ht="30" x14ac:dyDescent="0.25">
      <c r="A22" s="532"/>
      <c r="B22" s="569"/>
      <c r="C22" s="325" t="s">
        <v>118</v>
      </c>
      <c r="D22" s="403" t="s">
        <v>119</v>
      </c>
      <c r="E22" s="403" t="s">
        <v>86</v>
      </c>
      <c r="F22" s="403" t="s">
        <v>116</v>
      </c>
      <c r="G22" s="404" t="s">
        <v>120</v>
      </c>
    </row>
    <row r="23" spans="1:7" ht="15.75" thickBot="1" x14ac:dyDescent="0.3">
      <c r="A23" s="532"/>
      <c r="B23" s="570"/>
      <c r="C23" s="405" t="s">
        <v>121</v>
      </c>
      <c r="D23" s="107" t="s">
        <v>122</v>
      </c>
      <c r="E23" s="107" t="s">
        <v>86</v>
      </c>
      <c r="F23" s="107" t="s">
        <v>116</v>
      </c>
      <c r="G23" s="108" t="s">
        <v>123</v>
      </c>
    </row>
    <row r="24" spans="1:7" ht="30" customHeight="1" x14ac:dyDescent="0.25">
      <c r="A24" s="532"/>
      <c r="B24" s="571" t="s">
        <v>124</v>
      </c>
      <c r="C24" s="400" t="s">
        <v>125</v>
      </c>
      <c r="D24" s="401" t="s">
        <v>126</v>
      </c>
      <c r="E24" s="401" t="s">
        <v>86</v>
      </c>
      <c r="F24" s="401" t="s">
        <v>79</v>
      </c>
      <c r="G24" s="402" t="s">
        <v>127</v>
      </c>
    </row>
    <row r="25" spans="1:7" ht="30" customHeight="1" x14ac:dyDescent="0.25">
      <c r="A25" s="532"/>
      <c r="B25" s="572"/>
      <c r="C25" s="325" t="s">
        <v>128</v>
      </c>
      <c r="D25" s="109" t="s">
        <v>129</v>
      </c>
      <c r="E25" s="109" t="s">
        <v>86</v>
      </c>
      <c r="F25" s="109" t="s">
        <v>130</v>
      </c>
      <c r="G25" s="525" t="s">
        <v>131</v>
      </c>
    </row>
    <row r="26" spans="1:7" ht="30" x14ac:dyDescent="0.25">
      <c r="A26" s="532"/>
      <c r="B26" s="572"/>
      <c r="C26" s="274" t="s">
        <v>132</v>
      </c>
      <c r="D26" s="109" t="s">
        <v>133</v>
      </c>
      <c r="E26" s="109" t="s">
        <v>86</v>
      </c>
      <c r="F26" s="109" t="s">
        <v>130</v>
      </c>
      <c r="G26" s="526"/>
    </row>
    <row r="27" spans="1:7" x14ac:dyDescent="0.25">
      <c r="A27" s="532"/>
      <c r="B27" s="572"/>
      <c r="C27" s="325" t="s">
        <v>30</v>
      </c>
      <c r="D27" s="109" t="s">
        <v>134</v>
      </c>
      <c r="E27" s="109" t="s">
        <v>86</v>
      </c>
      <c r="F27" s="109" t="s">
        <v>130</v>
      </c>
      <c r="G27" s="526"/>
    </row>
    <row r="28" spans="1:7" x14ac:dyDescent="0.25">
      <c r="A28" s="532"/>
      <c r="B28" s="572"/>
      <c r="C28" s="325" t="s">
        <v>135</v>
      </c>
      <c r="D28" s="109" t="s">
        <v>136</v>
      </c>
      <c r="E28" s="109" t="s">
        <v>86</v>
      </c>
      <c r="F28" s="109" t="s">
        <v>130</v>
      </c>
      <c r="G28" s="526"/>
    </row>
    <row r="29" spans="1:7" x14ac:dyDescent="0.25">
      <c r="A29" s="532"/>
      <c r="B29" s="572"/>
      <c r="C29" s="325" t="s">
        <v>36</v>
      </c>
      <c r="D29" s="109" t="s">
        <v>137</v>
      </c>
      <c r="E29" s="109" t="s">
        <v>86</v>
      </c>
      <c r="F29" s="109" t="s">
        <v>130</v>
      </c>
      <c r="G29" s="526"/>
    </row>
    <row r="30" spans="1:7" x14ac:dyDescent="0.25">
      <c r="A30" s="532"/>
      <c r="B30" s="572"/>
      <c r="C30" s="325" t="s">
        <v>138</v>
      </c>
      <c r="D30" s="109" t="s">
        <v>139</v>
      </c>
      <c r="E30" s="109" t="s">
        <v>86</v>
      </c>
      <c r="F30" s="109" t="s">
        <v>130</v>
      </c>
      <c r="G30" s="526"/>
    </row>
    <row r="31" spans="1:7" x14ac:dyDescent="0.25">
      <c r="A31" s="532"/>
      <c r="B31" s="572"/>
      <c r="C31" s="274" t="s">
        <v>140</v>
      </c>
      <c r="D31" s="109" t="s">
        <v>141</v>
      </c>
      <c r="E31" s="109" t="s">
        <v>86</v>
      </c>
      <c r="F31" s="109" t="s">
        <v>130</v>
      </c>
      <c r="G31" s="526"/>
    </row>
    <row r="32" spans="1:7" ht="30.75" thickBot="1" x14ac:dyDescent="0.3">
      <c r="A32" s="532"/>
      <c r="B32" s="573"/>
      <c r="C32" s="326" t="s">
        <v>142</v>
      </c>
      <c r="D32" s="104" t="s">
        <v>143</v>
      </c>
      <c r="E32" s="104" t="s">
        <v>86</v>
      </c>
      <c r="F32" s="104" t="s">
        <v>130</v>
      </c>
      <c r="G32" s="527"/>
    </row>
    <row r="33" spans="1:7" ht="30" x14ac:dyDescent="0.25">
      <c r="A33" s="532"/>
      <c r="B33" s="574" t="s">
        <v>144</v>
      </c>
      <c r="C33" s="308" t="s">
        <v>132</v>
      </c>
      <c r="D33" s="272" t="s">
        <v>145</v>
      </c>
      <c r="E33" s="272" t="s">
        <v>86</v>
      </c>
      <c r="F33" s="272" t="s">
        <v>146</v>
      </c>
      <c r="G33" s="273" t="s">
        <v>147</v>
      </c>
    </row>
    <row r="34" spans="1:7" x14ac:dyDescent="0.25">
      <c r="A34" s="532"/>
      <c r="B34" s="575"/>
      <c r="C34" s="323" t="s">
        <v>30</v>
      </c>
      <c r="D34" s="83" t="s">
        <v>148</v>
      </c>
      <c r="E34" s="83" t="s">
        <v>86</v>
      </c>
      <c r="F34" s="83" t="s">
        <v>146</v>
      </c>
      <c r="G34" s="99"/>
    </row>
    <row r="35" spans="1:7" x14ac:dyDescent="0.25">
      <c r="A35" s="532"/>
      <c r="B35" s="575"/>
      <c r="C35" s="323" t="s">
        <v>135</v>
      </c>
      <c r="D35" s="83" t="s">
        <v>149</v>
      </c>
      <c r="E35" s="83" t="s">
        <v>86</v>
      </c>
      <c r="F35" s="83" t="s">
        <v>146</v>
      </c>
      <c r="G35" s="99" t="s">
        <v>150</v>
      </c>
    </row>
    <row r="36" spans="1:7" x14ac:dyDescent="0.25">
      <c r="A36" s="532"/>
      <c r="B36" s="575"/>
      <c r="C36" s="323" t="s">
        <v>36</v>
      </c>
      <c r="D36" s="83" t="s">
        <v>151</v>
      </c>
      <c r="E36" s="83" t="s">
        <v>86</v>
      </c>
      <c r="F36" s="83" t="s">
        <v>146</v>
      </c>
      <c r="G36" s="113"/>
    </row>
    <row r="37" spans="1:7" x14ac:dyDescent="0.25">
      <c r="A37" s="532"/>
      <c r="B37" s="575"/>
      <c r="C37" s="323" t="s">
        <v>138</v>
      </c>
      <c r="D37" s="83" t="s">
        <v>152</v>
      </c>
      <c r="E37" s="83" t="s">
        <v>86</v>
      </c>
      <c r="F37" s="83" t="s">
        <v>146</v>
      </c>
      <c r="G37" s="99" t="s">
        <v>153</v>
      </c>
    </row>
    <row r="38" spans="1:7" x14ac:dyDescent="0.25">
      <c r="A38" s="532"/>
      <c r="B38" s="575"/>
      <c r="C38" s="275" t="s">
        <v>140</v>
      </c>
      <c r="D38" s="83" t="s">
        <v>154</v>
      </c>
      <c r="E38" s="83" t="s">
        <v>86</v>
      </c>
      <c r="F38" s="83" t="s">
        <v>146</v>
      </c>
      <c r="G38" s="99"/>
    </row>
    <row r="39" spans="1:7" ht="30" x14ac:dyDescent="0.25">
      <c r="A39" s="532"/>
      <c r="B39" s="575"/>
      <c r="C39" s="325" t="s">
        <v>155</v>
      </c>
      <c r="D39" s="83" t="s">
        <v>156</v>
      </c>
      <c r="E39" s="83" t="s">
        <v>86</v>
      </c>
      <c r="F39" s="83" t="s">
        <v>146</v>
      </c>
      <c r="G39" s="99"/>
    </row>
    <row r="40" spans="1:7" ht="30" x14ac:dyDescent="0.25">
      <c r="A40" s="532"/>
      <c r="B40" s="575"/>
      <c r="C40" s="275" t="s">
        <v>157</v>
      </c>
      <c r="D40" s="83" t="s">
        <v>158</v>
      </c>
      <c r="E40" s="83" t="s">
        <v>60</v>
      </c>
      <c r="F40" s="83" t="s">
        <v>146</v>
      </c>
      <c r="G40" s="99" t="s">
        <v>159</v>
      </c>
    </row>
    <row r="41" spans="1:7" ht="45.75" thickBot="1" x14ac:dyDescent="0.3">
      <c r="A41" s="532"/>
      <c r="B41" s="576"/>
      <c r="C41" s="322" t="s">
        <v>160</v>
      </c>
      <c r="D41" s="100" t="s">
        <v>161</v>
      </c>
      <c r="E41" s="100" t="s">
        <v>86</v>
      </c>
      <c r="F41" s="100" t="s">
        <v>146</v>
      </c>
      <c r="G41" s="101" t="s">
        <v>162</v>
      </c>
    </row>
    <row r="42" spans="1:7" ht="135.75" thickBot="1" x14ac:dyDescent="0.3">
      <c r="A42" s="531" t="s">
        <v>63</v>
      </c>
      <c r="B42" s="406" t="s">
        <v>163</v>
      </c>
      <c r="C42" s="327" t="s">
        <v>88</v>
      </c>
      <c r="D42" s="407" t="s">
        <v>164</v>
      </c>
      <c r="E42" s="407" t="s">
        <v>86</v>
      </c>
      <c r="F42" s="407" t="s">
        <v>79</v>
      </c>
      <c r="G42" s="408" t="s">
        <v>165</v>
      </c>
    </row>
    <row r="43" spans="1:7" ht="15" customHeight="1" x14ac:dyDescent="0.25">
      <c r="A43" s="532"/>
      <c r="B43" s="560" t="s">
        <v>166</v>
      </c>
      <c r="C43" s="305" t="s">
        <v>167</v>
      </c>
      <c r="D43" s="293" t="s">
        <v>168</v>
      </c>
      <c r="E43" s="293" t="s">
        <v>67</v>
      </c>
      <c r="F43" s="293" t="s">
        <v>79</v>
      </c>
      <c r="G43" s="277" t="s">
        <v>169</v>
      </c>
    </row>
    <row r="44" spans="1:7" ht="30" x14ac:dyDescent="0.25">
      <c r="A44" s="532"/>
      <c r="B44" s="561"/>
      <c r="C44" s="306" t="s">
        <v>128</v>
      </c>
      <c r="D44" s="294" t="s">
        <v>170</v>
      </c>
      <c r="E44" s="294" t="s">
        <v>67</v>
      </c>
      <c r="F44" s="294" t="s">
        <v>79</v>
      </c>
      <c r="G44" s="278" t="s">
        <v>169</v>
      </c>
    </row>
    <row r="45" spans="1:7" ht="30" x14ac:dyDescent="0.25">
      <c r="A45" s="532"/>
      <c r="B45" s="561"/>
      <c r="C45" s="306" t="s">
        <v>105</v>
      </c>
      <c r="D45" s="294" t="s">
        <v>171</v>
      </c>
      <c r="E45" s="294" t="s">
        <v>67</v>
      </c>
      <c r="F45" s="294" t="s">
        <v>79</v>
      </c>
      <c r="G45" s="278" t="s">
        <v>172</v>
      </c>
    </row>
    <row r="46" spans="1:7" x14ac:dyDescent="0.25">
      <c r="A46" s="532"/>
      <c r="B46" s="561"/>
      <c r="C46" s="306" t="s">
        <v>173</v>
      </c>
      <c r="D46" s="294" t="s">
        <v>174</v>
      </c>
      <c r="E46" s="294" t="s">
        <v>67</v>
      </c>
      <c r="F46" s="294" t="s">
        <v>79</v>
      </c>
      <c r="G46" s="278" t="s">
        <v>169</v>
      </c>
    </row>
    <row r="47" spans="1:7" ht="15.75" thickBot="1" x14ac:dyDescent="0.3">
      <c r="A47" s="532"/>
      <c r="B47" s="562"/>
      <c r="C47" s="307" t="s">
        <v>175</v>
      </c>
      <c r="D47" s="295" t="s">
        <v>176</v>
      </c>
      <c r="E47" s="294" t="s">
        <v>67</v>
      </c>
      <c r="F47" s="295" t="s">
        <v>79</v>
      </c>
      <c r="G47" s="279" t="s">
        <v>169</v>
      </c>
    </row>
    <row r="48" spans="1:7" ht="30" x14ac:dyDescent="0.25">
      <c r="A48" s="532"/>
      <c r="B48" s="563" t="s">
        <v>177</v>
      </c>
      <c r="C48" s="302" t="s">
        <v>132</v>
      </c>
      <c r="D48" s="296" t="s">
        <v>178</v>
      </c>
      <c r="E48" s="296" t="s">
        <v>67</v>
      </c>
      <c r="F48" s="296" t="s">
        <v>130</v>
      </c>
      <c r="G48" s="528" t="s">
        <v>179</v>
      </c>
    </row>
    <row r="49" spans="1:7" ht="30" x14ac:dyDescent="0.25">
      <c r="A49" s="532"/>
      <c r="B49" s="563"/>
      <c r="C49" s="303" t="s">
        <v>30</v>
      </c>
      <c r="D49" s="280" t="s">
        <v>180</v>
      </c>
      <c r="E49" s="280" t="s">
        <v>67</v>
      </c>
      <c r="F49" s="280" t="s">
        <v>130</v>
      </c>
      <c r="G49" s="529"/>
    </row>
    <row r="50" spans="1:7" ht="30" x14ac:dyDescent="0.25">
      <c r="A50" s="532"/>
      <c r="B50" s="563"/>
      <c r="C50" s="303" t="s">
        <v>135</v>
      </c>
      <c r="D50" s="280" t="s">
        <v>181</v>
      </c>
      <c r="E50" s="280" t="s">
        <v>67</v>
      </c>
      <c r="F50" s="280" t="s">
        <v>130</v>
      </c>
      <c r="G50" s="529"/>
    </row>
    <row r="51" spans="1:7" ht="30" x14ac:dyDescent="0.25">
      <c r="A51" s="532"/>
      <c r="B51" s="563"/>
      <c r="C51" s="303" t="s">
        <v>36</v>
      </c>
      <c r="D51" s="280" t="s">
        <v>182</v>
      </c>
      <c r="E51" s="280" t="s">
        <v>67</v>
      </c>
      <c r="F51" s="280" t="s">
        <v>130</v>
      </c>
      <c r="G51" s="529"/>
    </row>
    <row r="52" spans="1:7" ht="30" x14ac:dyDescent="0.25">
      <c r="A52" s="532"/>
      <c r="B52" s="563"/>
      <c r="C52" s="303" t="s">
        <v>138</v>
      </c>
      <c r="D52" s="280" t="s">
        <v>183</v>
      </c>
      <c r="E52" s="280" t="s">
        <v>67</v>
      </c>
      <c r="F52" s="280" t="s">
        <v>130</v>
      </c>
      <c r="G52" s="529"/>
    </row>
    <row r="53" spans="1:7" ht="30" x14ac:dyDescent="0.25">
      <c r="A53" s="532"/>
      <c r="B53" s="563"/>
      <c r="C53" s="303" t="s">
        <v>184</v>
      </c>
      <c r="D53" s="280" t="s">
        <v>185</v>
      </c>
      <c r="E53" s="280" t="s">
        <v>67</v>
      </c>
      <c r="F53" s="280" t="s">
        <v>130</v>
      </c>
      <c r="G53" s="529"/>
    </row>
    <row r="54" spans="1:7" x14ac:dyDescent="0.25">
      <c r="A54" s="532"/>
      <c r="B54" s="563"/>
      <c r="C54" s="303" t="s">
        <v>140</v>
      </c>
      <c r="D54" s="280" t="s">
        <v>186</v>
      </c>
      <c r="E54" s="280" t="s">
        <v>67</v>
      </c>
      <c r="F54" s="280" t="s">
        <v>130</v>
      </c>
      <c r="G54" s="529"/>
    </row>
    <row r="55" spans="1:7" ht="30.75" thickBot="1" x14ac:dyDescent="0.3">
      <c r="A55" s="532"/>
      <c r="B55" s="564"/>
      <c r="C55" s="304" t="s">
        <v>187</v>
      </c>
      <c r="D55" s="297" t="s">
        <v>188</v>
      </c>
      <c r="E55" s="297" t="s">
        <v>67</v>
      </c>
      <c r="F55" s="297" t="s">
        <v>130</v>
      </c>
      <c r="G55" s="530"/>
    </row>
    <row r="56" spans="1:7" ht="30" x14ac:dyDescent="0.25">
      <c r="A56" s="532"/>
      <c r="B56" s="565" t="s">
        <v>144</v>
      </c>
      <c r="C56" s="393" t="s">
        <v>132</v>
      </c>
      <c r="D56" s="394" t="s">
        <v>189</v>
      </c>
      <c r="E56" s="394" t="s">
        <v>67</v>
      </c>
      <c r="F56" s="394" t="s">
        <v>146</v>
      </c>
      <c r="G56" s="395" t="s">
        <v>169</v>
      </c>
    </row>
    <row r="57" spans="1:7" ht="30" x14ac:dyDescent="0.25">
      <c r="A57" s="532"/>
      <c r="B57" s="566"/>
      <c r="C57" s="300" t="s">
        <v>30</v>
      </c>
      <c r="D57" s="298" t="s">
        <v>190</v>
      </c>
      <c r="E57" s="298" t="s">
        <v>67</v>
      </c>
      <c r="F57" s="298" t="s">
        <v>146</v>
      </c>
      <c r="G57" s="276" t="s">
        <v>169</v>
      </c>
    </row>
    <row r="58" spans="1:7" ht="30" x14ac:dyDescent="0.25">
      <c r="A58" s="532"/>
      <c r="B58" s="566"/>
      <c r="C58" s="300" t="s">
        <v>135</v>
      </c>
      <c r="D58" s="298" t="s">
        <v>191</v>
      </c>
      <c r="E58" s="298" t="s">
        <v>67</v>
      </c>
      <c r="F58" s="298" t="s">
        <v>146</v>
      </c>
      <c r="G58" s="276" t="s">
        <v>169</v>
      </c>
    </row>
    <row r="59" spans="1:7" x14ac:dyDescent="0.25">
      <c r="A59" s="532"/>
      <c r="B59" s="566"/>
      <c r="C59" s="300" t="s">
        <v>36</v>
      </c>
      <c r="D59" s="298" t="s">
        <v>192</v>
      </c>
      <c r="E59" s="298" t="s">
        <v>67</v>
      </c>
      <c r="F59" s="298" t="s">
        <v>146</v>
      </c>
      <c r="G59" s="276" t="s">
        <v>169</v>
      </c>
    </row>
    <row r="60" spans="1:7" ht="30" x14ac:dyDescent="0.25">
      <c r="A60" s="532"/>
      <c r="B60" s="566"/>
      <c r="C60" s="300" t="s">
        <v>138</v>
      </c>
      <c r="D60" s="298" t="s">
        <v>193</v>
      </c>
      <c r="E60" s="298" t="s">
        <v>67</v>
      </c>
      <c r="F60" s="298" t="s">
        <v>146</v>
      </c>
      <c r="G60" s="276" t="s">
        <v>169</v>
      </c>
    </row>
    <row r="61" spans="1:7" x14ac:dyDescent="0.25">
      <c r="A61" s="532"/>
      <c r="B61" s="566"/>
      <c r="C61" s="300" t="s">
        <v>184</v>
      </c>
      <c r="D61" s="298" t="s">
        <v>194</v>
      </c>
      <c r="E61" s="298" t="s">
        <v>67</v>
      </c>
      <c r="F61" s="298" t="s">
        <v>146</v>
      </c>
      <c r="G61" s="276" t="s">
        <v>169</v>
      </c>
    </row>
    <row r="62" spans="1:7" x14ac:dyDescent="0.25">
      <c r="A62" s="532"/>
      <c r="B62" s="566"/>
      <c r="C62" s="300" t="s">
        <v>140</v>
      </c>
      <c r="D62" s="298" t="s">
        <v>195</v>
      </c>
      <c r="E62" s="298" t="s">
        <v>67</v>
      </c>
      <c r="F62" s="298" t="s">
        <v>146</v>
      </c>
      <c r="G62" s="276" t="s">
        <v>169</v>
      </c>
    </row>
    <row r="63" spans="1:7" ht="15.75" thickBot="1" x14ac:dyDescent="0.3">
      <c r="A63" s="533"/>
      <c r="B63" s="567"/>
      <c r="C63" s="301" t="s">
        <v>187</v>
      </c>
      <c r="D63" s="299" t="s">
        <v>196</v>
      </c>
      <c r="E63" s="299" t="s">
        <v>67</v>
      </c>
      <c r="F63" s="299" t="s">
        <v>146</v>
      </c>
      <c r="G63" s="281" t="s">
        <v>169</v>
      </c>
    </row>
    <row r="64" spans="1:7" ht="120" x14ac:dyDescent="0.25">
      <c r="A64" s="532" t="s">
        <v>65</v>
      </c>
      <c r="B64" s="557" t="s">
        <v>197</v>
      </c>
      <c r="C64" s="324" t="s">
        <v>77</v>
      </c>
      <c r="D64" s="283" t="s">
        <v>198</v>
      </c>
      <c r="E64" s="283" t="s">
        <v>60</v>
      </c>
      <c r="F64" s="283" t="s">
        <v>79</v>
      </c>
      <c r="G64" s="409" t="s">
        <v>199</v>
      </c>
    </row>
    <row r="65" spans="1:7" ht="60" x14ac:dyDescent="0.25">
      <c r="A65" s="532"/>
      <c r="B65" s="558"/>
      <c r="C65" s="325" t="s">
        <v>81</v>
      </c>
      <c r="D65" s="284" t="s">
        <v>82</v>
      </c>
      <c r="E65" s="284" t="s">
        <v>60</v>
      </c>
      <c r="F65" s="284" t="s">
        <v>79</v>
      </c>
      <c r="G65" s="411" t="s">
        <v>200</v>
      </c>
    </row>
    <row r="66" spans="1:7" ht="30" x14ac:dyDescent="0.25">
      <c r="A66" s="532"/>
      <c r="B66" s="558"/>
      <c r="C66" s="325" t="s">
        <v>96</v>
      </c>
      <c r="D66" s="284" t="s">
        <v>97</v>
      </c>
      <c r="E66" s="284" t="s">
        <v>60</v>
      </c>
      <c r="F66" s="284" t="s">
        <v>79</v>
      </c>
      <c r="G66" s="285" t="s">
        <v>201</v>
      </c>
    </row>
    <row r="67" spans="1:7" ht="30" x14ac:dyDescent="0.25">
      <c r="A67" s="532"/>
      <c r="B67" s="558"/>
      <c r="C67" s="325" t="s">
        <v>202</v>
      </c>
      <c r="D67" s="284" t="s">
        <v>203</v>
      </c>
      <c r="E67" s="284" t="s">
        <v>60</v>
      </c>
      <c r="F67" s="284" t="s">
        <v>79</v>
      </c>
      <c r="G67" s="285" t="s">
        <v>204</v>
      </c>
    </row>
    <row r="68" spans="1:7" x14ac:dyDescent="0.25">
      <c r="A68" s="532"/>
      <c r="B68" s="558"/>
      <c r="C68" s="325" t="s">
        <v>1</v>
      </c>
      <c r="D68" s="284" t="s">
        <v>205</v>
      </c>
      <c r="E68" s="284" t="s">
        <v>60</v>
      </c>
      <c r="F68" s="284" t="s">
        <v>79</v>
      </c>
      <c r="G68" s="285" t="s">
        <v>206</v>
      </c>
    </row>
    <row r="69" spans="1:7" ht="15.75" thickBot="1" x14ac:dyDescent="0.3">
      <c r="A69" s="532"/>
      <c r="B69" s="559"/>
      <c r="C69" s="326" t="s">
        <v>207</v>
      </c>
      <c r="D69" s="286" t="s">
        <v>208</v>
      </c>
      <c r="E69" s="286" t="s">
        <v>60</v>
      </c>
      <c r="F69" s="286" t="s">
        <v>79</v>
      </c>
      <c r="G69" s="287"/>
    </row>
    <row r="70" spans="1:7" ht="150" x14ac:dyDescent="0.25">
      <c r="A70" s="531" t="s">
        <v>68</v>
      </c>
      <c r="B70" s="534" t="s">
        <v>76</v>
      </c>
      <c r="C70" s="332" t="s">
        <v>77</v>
      </c>
      <c r="D70" s="282" t="s">
        <v>209</v>
      </c>
      <c r="E70" s="282" t="s">
        <v>60</v>
      </c>
      <c r="F70" s="282" t="s">
        <v>79</v>
      </c>
      <c r="G70" s="410" t="s">
        <v>210</v>
      </c>
    </row>
    <row r="71" spans="1:7" x14ac:dyDescent="0.25">
      <c r="A71" s="532"/>
      <c r="B71" s="535"/>
      <c r="C71" s="121" t="s">
        <v>81</v>
      </c>
      <c r="D71" s="82" t="s">
        <v>82</v>
      </c>
      <c r="E71" s="82" t="s">
        <v>60</v>
      </c>
      <c r="F71" s="82" t="s">
        <v>79</v>
      </c>
      <c r="G71" s="95" t="s">
        <v>169</v>
      </c>
    </row>
    <row r="72" spans="1:7" ht="30" x14ac:dyDescent="0.25">
      <c r="A72" s="532"/>
      <c r="B72" s="535"/>
      <c r="C72" s="121" t="s">
        <v>96</v>
      </c>
      <c r="D72" s="82" t="s">
        <v>97</v>
      </c>
      <c r="E72" s="82" t="s">
        <v>60</v>
      </c>
      <c r="F72" s="82" t="s">
        <v>79</v>
      </c>
      <c r="G72" s="95" t="s">
        <v>211</v>
      </c>
    </row>
    <row r="73" spans="1:7" x14ac:dyDescent="0.25">
      <c r="A73" s="532"/>
      <c r="B73" s="535"/>
      <c r="C73" s="121" t="s">
        <v>212</v>
      </c>
      <c r="D73" s="82" t="s">
        <v>213</v>
      </c>
      <c r="E73" s="82" t="s">
        <v>86</v>
      </c>
      <c r="F73" s="82" t="s">
        <v>79</v>
      </c>
      <c r="G73" s="95" t="s">
        <v>169</v>
      </c>
    </row>
    <row r="74" spans="1:7" ht="60" customHeight="1" x14ac:dyDescent="0.25">
      <c r="A74" s="532"/>
      <c r="B74" s="535"/>
      <c r="C74" s="121" t="s">
        <v>88</v>
      </c>
      <c r="D74" s="82" t="s">
        <v>214</v>
      </c>
      <c r="E74" s="82" t="s">
        <v>86</v>
      </c>
      <c r="F74" s="82" t="s">
        <v>79</v>
      </c>
      <c r="G74" s="95" t="s">
        <v>169</v>
      </c>
    </row>
    <row r="75" spans="1:7" x14ac:dyDescent="0.25">
      <c r="A75" s="532"/>
      <c r="B75" s="535"/>
      <c r="C75" s="121" t="s">
        <v>1</v>
      </c>
      <c r="D75" s="82" t="s">
        <v>205</v>
      </c>
      <c r="E75" s="82" t="s">
        <v>86</v>
      </c>
      <c r="F75" s="82" t="s">
        <v>79</v>
      </c>
      <c r="G75" s="95" t="s">
        <v>169</v>
      </c>
    </row>
    <row r="76" spans="1:7" ht="90" x14ac:dyDescent="0.25">
      <c r="A76" s="532"/>
      <c r="B76" s="535"/>
      <c r="C76" s="121" t="s">
        <v>215</v>
      </c>
      <c r="D76" s="82" t="s">
        <v>216</v>
      </c>
      <c r="E76" s="82" t="s">
        <v>60</v>
      </c>
      <c r="F76" s="82" t="s">
        <v>79</v>
      </c>
      <c r="G76" s="319" t="s">
        <v>217</v>
      </c>
    </row>
    <row r="77" spans="1:7" ht="90" x14ac:dyDescent="0.25">
      <c r="A77" s="532"/>
      <c r="B77" s="535"/>
      <c r="C77" s="121" t="s">
        <v>218</v>
      </c>
      <c r="D77" s="82" t="s">
        <v>219</v>
      </c>
      <c r="E77" s="82" t="s">
        <v>60</v>
      </c>
      <c r="F77" s="82" t="s">
        <v>79</v>
      </c>
      <c r="G77" s="319" t="s">
        <v>220</v>
      </c>
    </row>
    <row r="78" spans="1:7" ht="30" x14ac:dyDescent="0.25">
      <c r="A78" s="532"/>
      <c r="B78" s="535"/>
      <c r="C78" s="121" t="s">
        <v>105</v>
      </c>
      <c r="D78" s="82" t="s">
        <v>171</v>
      </c>
      <c r="E78" s="82" t="s">
        <v>86</v>
      </c>
      <c r="F78" s="82" t="s">
        <v>79</v>
      </c>
      <c r="G78" s="95" t="s">
        <v>172</v>
      </c>
    </row>
    <row r="79" spans="1:7" ht="30.75" thickBot="1" x14ac:dyDescent="0.3">
      <c r="A79" s="532"/>
      <c r="B79" s="536"/>
      <c r="C79" s="122" t="s">
        <v>221</v>
      </c>
      <c r="D79" s="96" t="s">
        <v>222</v>
      </c>
      <c r="E79" s="96" t="s">
        <v>60</v>
      </c>
      <c r="F79" s="96" t="s">
        <v>79</v>
      </c>
      <c r="G79" s="97" t="s">
        <v>223</v>
      </c>
    </row>
    <row r="80" spans="1:7" ht="30" x14ac:dyDescent="0.25">
      <c r="A80" s="532"/>
      <c r="B80" s="537" t="s">
        <v>113</v>
      </c>
      <c r="C80" s="123" t="s">
        <v>114</v>
      </c>
      <c r="D80" s="105" t="s">
        <v>224</v>
      </c>
      <c r="E80" s="105" t="s">
        <v>60</v>
      </c>
      <c r="F80" s="105" t="s">
        <v>225</v>
      </c>
      <c r="G80" s="106" t="s">
        <v>223</v>
      </c>
    </row>
    <row r="81" spans="1:7" ht="30.75" thickBot="1" x14ac:dyDescent="0.3">
      <c r="A81" s="532"/>
      <c r="B81" s="538"/>
      <c r="C81" s="124" t="s">
        <v>121</v>
      </c>
      <c r="D81" s="107" t="s">
        <v>226</v>
      </c>
      <c r="E81" s="107" t="s">
        <v>60</v>
      </c>
      <c r="F81" s="107" t="s">
        <v>225</v>
      </c>
      <c r="G81" s="108" t="s">
        <v>223</v>
      </c>
    </row>
    <row r="82" spans="1:7" ht="30" x14ac:dyDescent="0.25">
      <c r="A82" s="532"/>
      <c r="B82" s="539" t="s">
        <v>124</v>
      </c>
      <c r="C82" s="125" t="s">
        <v>227</v>
      </c>
      <c r="D82" s="102" t="s">
        <v>228</v>
      </c>
      <c r="E82" s="102" t="s">
        <v>60</v>
      </c>
      <c r="F82" s="102" t="s">
        <v>79</v>
      </c>
      <c r="G82" s="103" t="s">
        <v>223</v>
      </c>
    </row>
    <row r="83" spans="1:7" ht="30" x14ac:dyDescent="0.25">
      <c r="A83" s="532"/>
      <c r="B83" s="540"/>
      <c r="C83" s="127" t="s">
        <v>229</v>
      </c>
      <c r="D83" s="109" t="s">
        <v>230</v>
      </c>
      <c r="E83" s="109" t="s">
        <v>60</v>
      </c>
      <c r="F83" s="109" t="s">
        <v>225</v>
      </c>
      <c r="G83" s="114" t="s">
        <v>223</v>
      </c>
    </row>
    <row r="84" spans="1:7" ht="30.75" thickBot="1" x14ac:dyDescent="0.3">
      <c r="A84" s="532"/>
      <c r="B84" s="541"/>
      <c r="C84" s="128" t="s">
        <v>187</v>
      </c>
      <c r="D84" s="119" t="s">
        <v>231</v>
      </c>
      <c r="E84" s="119" t="s">
        <v>60</v>
      </c>
      <c r="F84" s="119" t="s">
        <v>225</v>
      </c>
      <c r="G84" s="120" t="s">
        <v>223</v>
      </c>
    </row>
    <row r="85" spans="1:7" ht="30" x14ac:dyDescent="0.25">
      <c r="A85" s="532"/>
      <c r="B85" s="542" t="s">
        <v>144</v>
      </c>
      <c r="C85" s="126" t="s">
        <v>232</v>
      </c>
      <c r="D85" s="111" t="s">
        <v>233</v>
      </c>
      <c r="E85" s="111" t="s">
        <v>60</v>
      </c>
      <c r="F85" s="111" t="s">
        <v>225</v>
      </c>
      <c r="G85" s="112" t="s">
        <v>223</v>
      </c>
    </row>
    <row r="86" spans="1:7" ht="30" x14ac:dyDescent="0.25">
      <c r="A86" s="532"/>
      <c r="B86" s="543"/>
      <c r="C86" s="98" t="s">
        <v>229</v>
      </c>
      <c r="D86" s="83" t="s">
        <v>234</v>
      </c>
      <c r="E86" s="83" t="s">
        <v>60</v>
      </c>
      <c r="F86" s="83" t="s">
        <v>225</v>
      </c>
      <c r="G86" s="99" t="s">
        <v>223</v>
      </c>
    </row>
    <row r="87" spans="1:7" ht="30" x14ac:dyDescent="0.25">
      <c r="A87" s="532"/>
      <c r="B87" s="543"/>
      <c r="C87" s="98" t="s">
        <v>184</v>
      </c>
      <c r="D87" s="83" t="s">
        <v>235</v>
      </c>
      <c r="E87" s="83" t="s">
        <v>60</v>
      </c>
      <c r="F87" s="83" t="s">
        <v>225</v>
      </c>
      <c r="G87" s="99" t="s">
        <v>223</v>
      </c>
    </row>
    <row r="88" spans="1:7" ht="30" x14ac:dyDescent="0.25">
      <c r="A88" s="532"/>
      <c r="B88" s="543"/>
      <c r="C88" s="98" t="s">
        <v>140</v>
      </c>
      <c r="D88" s="83" t="s">
        <v>236</v>
      </c>
      <c r="E88" s="83" t="s">
        <v>60</v>
      </c>
      <c r="F88" s="83" t="s">
        <v>225</v>
      </c>
      <c r="G88" s="99" t="s">
        <v>223</v>
      </c>
    </row>
    <row r="89" spans="1:7" ht="45" customHeight="1" x14ac:dyDescent="0.25">
      <c r="A89" s="532"/>
      <c r="B89" s="543"/>
      <c r="C89" s="98" t="s">
        <v>187</v>
      </c>
      <c r="D89" s="83" t="s">
        <v>237</v>
      </c>
      <c r="E89" s="83" t="s">
        <v>60</v>
      </c>
      <c r="F89" s="83" t="s">
        <v>225</v>
      </c>
      <c r="G89" s="99" t="s">
        <v>223</v>
      </c>
    </row>
    <row r="90" spans="1:7" ht="30.75" thickBot="1" x14ac:dyDescent="0.3">
      <c r="A90" s="533"/>
      <c r="B90" s="544"/>
      <c r="C90" s="322" t="s">
        <v>157</v>
      </c>
      <c r="D90" s="100" t="s">
        <v>158</v>
      </c>
      <c r="E90" s="100" t="s">
        <v>60</v>
      </c>
      <c r="F90" s="100" t="s">
        <v>238</v>
      </c>
      <c r="G90" s="101" t="s">
        <v>239</v>
      </c>
    </row>
  </sheetData>
  <mergeCells count="25">
    <mergeCell ref="B9:B20"/>
    <mergeCell ref="A9:A41"/>
    <mergeCell ref="B64:B69"/>
    <mergeCell ref="B43:B47"/>
    <mergeCell ref="B48:B55"/>
    <mergeCell ref="B56:B63"/>
    <mergeCell ref="A42:A63"/>
    <mergeCell ref="A64:A69"/>
    <mergeCell ref="B21:B23"/>
    <mergeCell ref="B24:B32"/>
    <mergeCell ref="B33:B41"/>
    <mergeCell ref="B1:D1"/>
    <mergeCell ref="B2:D2"/>
    <mergeCell ref="B7:D7"/>
    <mergeCell ref="B4:D4"/>
    <mergeCell ref="B5:D5"/>
    <mergeCell ref="B6:D6"/>
    <mergeCell ref="B3:D3"/>
    <mergeCell ref="G25:G32"/>
    <mergeCell ref="G48:G55"/>
    <mergeCell ref="A70:A90"/>
    <mergeCell ref="B70:B79"/>
    <mergeCell ref="B80:B81"/>
    <mergeCell ref="B82:B84"/>
    <mergeCell ref="B85:B90"/>
  </mergeCells>
  <pageMargins left="0.7" right="0.7" top="0.75" bottom="0.75" header="0.3" footer="0.3"/>
  <pageSetup orientation="portrait" r:id="rId1"/>
  <headerFooter>
    <oddHeader>&amp;L&amp;"Arial"&amp;10&amp;K0000FF[AMD Official Use 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6EA3-3552-42AE-B32E-9E208D209399}">
  <sheetPr codeName="Sheet4"/>
  <dimension ref="A2:S18"/>
  <sheetViews>
    <sheetView workbookViewId="0">
      <selection activeCell="B27" sqref="B27"/>
    </sheetView>
  </sheetViews>
  <sheetFormatPr defaultRowHeight="15" x14ac:dyDescent="0.25"/>
  <cols>
    <col min="1" max="1" width="14.7109375" bestFit="1" customWidth="1"/>
    <col min="2" max="2" width="26.28515625" bestFit="1" customWidth="1"/>
    <col min="3" max="3" width="12.85546875" customWidth="1"/>
    <col min="4" max="4" width="14.7109375" customWidth="1"/>
    <col min="5" max="5" width="18.85546875" customWidth="1"/>
    <col min="6" max="6" width="39.28515625" bestFit="1" customWidth="1"/>
    <col min="7" max="7" width="7.5703125" bestFit="1" customWidth="1"/>
    <col min="8" max="8" width="11.5703125" bestFit="1" customWidth="1"/>
    <col min="11" max="11" width="15" bestFit="1" customWidth="1"/>
  </cols>
  <sheetData>
    <row r="2" spans="1:19" ht="54.75" customHeight="1" x14ac:dyDescent="0.25">
      <c r="A2" s="577" t="s">
        <v>240</v>
      </c>
      <c r="B2" s="577"/>
      <c r="C2" s="577"/>
      <c r="D2" s="577"/>
      <c r="E2" s="577"/>
      <c r="F2" s="89"/>
      <c r="G2" s="89"/>
      <c r="H2" s="89"/>
      <c r="I2" s="89"/>
      <c r="J2" s="89"/>
      <c r="K2" s="89"/>
      <c r="L2" s="89"/>
      <c r="M2" s="89"/>
      <c r="N2" s="89"/>
      <c r="O2" s="89"/>
      <c r="P2" s="89"/>
      <c r="Q2" s="89"/>
      <c r="R2" s="89"/>
    </row>
    <row r="3" spans="1:19" ht="45" x14ac:dyDescent="0.25">
      <c r="A3" s="477" t="s">
        <v>241</v>
      </c>
      <c r="B3" s="477" t="s">
        <v>242</v>
      </c>
      <c r="C3" s="477" t="s">
        <v>243</v>
      </c>
      <c r="D3" s="477" t="s">
        <v>244</v>
      </c>
      <c r="E3" s="477" t="s">
        <v>245</v>
      </c>
    </row>
    <row r="4" spans="1:19" x14ac:dyDescent="0.25">
      <c r="A4" s="478" t="s">
        <v>246</v>
      </c>
      <c r="B4" s="478" t="s">
        <v>247</v>
      </c>
      <c r="C4" s="478" t="s">
        <v>248</v>
      </c>
      <c r="D4" s="478" t="s">
        <v>249</v>
      </c>
      <c r="E4" s="478" t="s">
        <v>248</v>
      </c>
    </row>
    <row r="5" spans="1:19" x14ac:dyDescent="0.25">
      <c r="A5" s="478" t="s">
        <v>250</v>
      </c>
      <c r="B5" s="478" t="s">
        <v>251</v>
      </c>
      <c r="C5" s="478" t="s">
        <v>252</v>
      </c>
      <c r="D5" s="478" t="s">
        <v>249</v>
      </c>
      <c r="E5" s="478" t="s">
        <v>248</v>
      </c>
    </row>
    <row r="6" spans="1:19" x14ac:dyDescent="0.25">
      <c r="A6" s="81"/>
    </row>
    <row r="7" spans="1:19" ht="59.25" customHeight="1" x14ac:dyDescent="0.25">
      <c r="A7" s="577" t="s">
        <v>253</v>
      </c>
      <c r="B7" s="578"/>
      <c r="C7" s="578"/>
      <c r="D7" s="578"/>
      <c r="E7" s="578"/>
      <c r="F7" s="578"/>
      <c r="G7" s="578"/>
      <c r="H7" s="578"/>
      <c r="I7" s="578"/>
      <c r="J7" s="578"/>
      <c r="K7" s="578"/>
      <c r="L7" s="578"/>
      <c r="M7" s="89"/>
      <c r="N7" s="89"/>
      <c r="O7" s="89"/>
      <c r="P7" s="89"/>
      <c r="Q7" s="89"/>
      <c r="R7" s="89"/>
      <c r="S7" s="89"/>
    </row>
    <row r="8" spans="1:19" x14ac:dyDescent="0.25">
      <c r="A8" s="479" t="s">
        <v>254</v>
      </c>
      <c r="B8" s="480"/>
      <c r="C8" s="480"/>
      <c r="D8" s="480"/>
      <c r="E8" s="480"/>
      <c r="F8" s="480"/>
      <c r="G8" s="480"/>
      <c r="H8" s="480"/>
      <c r="I8" s="480"/>
      <c r="J8" s="480"/>
      <c r="K8" s="480"/>
      <c r="L8" s="480"/>
      <c r="M8" s="89"/>
      <c r="N8" s="89"/>
      <c r="O8" s="89"/>
      <c r="P8" s="89"/>
      <c r="Q8" s="89"/>
      <c r="R8" s="89"/>
      <c r="S8" s="89"/>
    </row>
    <row r="9" spans="1:19" x14ac:dyDescent="0.25">
      <c r="A9" s="481" t="s">
        <v>77</v>
      </c>
      <c r="B9" s="482" t="s">
        <v>81</v>
      </c>
      <c r="C9" s="482" t="s">
        <v>84</v>
      </c>
      <c r="D9" s="483" t="s">
        <v>88</v>
      </c>
      <c r="E9" s="482" t="s">
        <v>91</v>
      </c>
      <c r="F9" s="482" t="s">
        <v>94</v>
      </c>
      <c r="G9" s="482" t="s">
        <v>96</v>
      </c>
      <c r="H9" s="482" t="s">
        <v>99</v>
      </c>
      <c r="I9" s="482" t="s">
        <v>102</v>
      </c>
      <c r="J9" s="484" t="s">
        <v>105</v>
      </c>
      <c r="K9" s="484" t="s">
        <v>108</v>
      </c>
      <c r="L9" s="485" t="s">
        <v>1</v>
      </c>
    </row>
    <row r="10" spans="1:19" x14ac:dyDescent="0.25">
      <c r="A10" s="486" t="s">
        <v>255</v>
      </c>
      <c r="B10" s="487" t="s">
        <v>256</v>
      </c>
      <c r="C10" s="487"/>
      <c r="D10" s="488" t="s">
        <v>257</v>
      </c>
      <c r="E10" s="489"/>
      <c r="F10" s="487" t="s">
        <v>258</v>
      </c>
      <c r="G10" s="488" t="s">
        <v>259</v>
      </c>
      <c r="H10" s="487" t="s">
        <v>260</v>
      </c>
      <c r="I10" s="487"/>
      <c r="J10" s="488">
        <v>1</v>
      </c>
      <c r="K10" s="488">
        <v>1</v>
      </c>
      <c r="L10" s="488" t="s">
        <v>261</v>
      </c>
    </row>
    <row r="11" spans="1:19" x14ac:dyDescent="0.25">
      <c r="A11" s="486" t="s">
        <v>262</v>
      </c>
      <c r="B11" s="487" t="s">
        <v>263</v>
      </c>
      <c r="C11" s="487"/>
      <c r="D11" s="488" t="s">
        <v>264</v>
      </c>
      <c r="E11" s="489"/>
      <c r="F11" s="487" t="s">
        <v>265</v>
      </c>
      <c r="G11" s="488" t="s">
        <v>259</v>
      </c>
      <c r="H11" s="487" t="s">
        <v>266</v>
      </c>
      <c r="I11" s="487"/>
      <c r="J11" s="488">
        <v>1</v>
      </c>
      <c r="K11" s="488">
        <v>1</v>
      </c>
      <c r="L11" s="488" t="s">
        <v>267</v>
      </c>
    </row>
    <row r="12" spans="1:19" ht="30" x14ac:dyDescent="0.25">
      <c r="A12" s="486" t="s">
        <v>268</v>
      </c>
      <c r="B12" s="486" t="s">
        <v>269</v>
      </c>
      <c r="C12" s="487"/>
      <c r="D12" s="488" t="s">
        <v>247</v>
      </c>
      <c r="E12" s="489"/>
      <c r="F12" s="487" t="s">
        <v>270</v>
      </c>
      <c r="G12" s="488" t="e">
        <v>#N/A</v>
      </c>
      <c r="H12" s="487" t="s">
        <v>249</v>
      </c>
      <c r="I12" s="487"/>
      <c r="J12" s="488">
        <v>1</v>
      </c>
      <c r="K12" s="488">
        <v>1</v>
      </c>
      <c r="L12" s="488" t="s">
        <v>261</v>
      </c>
    </row>
    <row r="13" spans="1:19" x14ac:dyDescent="0.25">
      <c r="A13" s="490" t="s">
        <v>271</v>
      </c>
    </row>
    <row r="14" spans="1:19" x14ac:dyDescent="0.25">
      <c r="A14" s="481" t="s">
        <v>77</v>
      </c>
      <c r="B14" s="482" t="s">
        <v>81</v>
      </c>
      <c r="C14" s="482" t="s">
        <v>84</v>
      </c>
      <c r="D14" s="483" t="s">
        <v>88</v>
      </c>
      <c r="E14" s="482" t="s">
        <v>91</v>
      </c>
      <c r="F14" s="482" t="s">
        <v>94</v>
      </c>
      <c r="G14" s="482" t="s">
        <v>96</v>
      </c>
      <c r="H14" s="482" t="s">
        <v>99</v>
      </c>
      <c r="I14" s="482" t="s">
        <v>102</v>
      </c>
      <c r="J14" s="484" t="s">
        <v>105</v>
      </c>
      <c r="K14" s="484" t="s">
        <v>108</v>
      </c>
      <c r="L14" s="491" t="s">
        <v>1</v>
      </c>
      <c r="M14" s="484" t="s">
        <v>114</v>
      </c>
      <c r="N14" s="484" t="s">
        <v>118</v>
      </c>
      <c r="O14" s="484" t="s">
        <v>121</v>
      </c>
      <c r="P14" s="484" t="s">
        <v>125</v>
      </c>
      <c r="Q14" s="484" t="s">
        <v>128</v>
      </c>
      <c r="R14" s="484" t="s">
        <v>132</v>
      </c>
      <c r="S14" s="484" t="s">
        <v>157</v>
      </c>
    </row>
    <row r="15" spans="1:19" x14ac:dyDescent="0.25">
      <c r="A15" s="486" t="s">
        <v>272</v>
      </c>
      <c r="B15" s="487" t="s">
        <v>273</v>
      </c>
      <c r="C15" s="487"/>
      <c r="D15" s="488" t="s">
        <v>252</v>
      </c>
      <c r="E15" s="487"/>
      <c r="F15" s="487" t="s">
        <v>274</v>
      </c>
      <c r="G15" s="488" t="s">
        <v>259</v>
      </c>
      <c r="H15" s="487" t="s">
        <v>275</v>
      </c>
      <c r="I15" s="487"/>
      <c r="J15" s="488">
        <v>1</v>
      </c>
      <c r="K15" s="488">
        <v>1</v>
      </c>
      <c r="L15" s="488" t="s">
        <v>276</v>
      </c>
      <c r="M15" s="492">
        <v>0</v>
      </c>
      <c r="N15" s="488"/>
      <c r="O15" s="492">
        <v>0</v>
      </c>
      <c r="P15" s="487" t="s">
        <v>48</v>
      </c>
      <c r="Q15" s="488">
        <v>1</v>
      </c>
      <c r="R15" s="488">
        <v>0</v>
      </c>
      <c r="S15" s="487" t="s">
        <v>277</v>
      </c>
    </row>
    <row r="16" spans="1:19" x14ac:dyDescent="0.25">
      <c r="A16" s="486" t="s">
        <v>250</v>
      </c>
      <c r="B16" s="487" t="s">
        <v>278</v>
      </c>
      <c r="C16" s="487"/>
      <c r="D16" s="493" t="s">
        <v>247</v>
      </c>
      <c r="E16" s="487"/>
      <c r="F16" s="487" t="s">
        <v>279</v>
      </c>
      <c r="G16" s="488" t="s">
        <v>280</v>
      </c>
      <c r="H16" s="494" t="s">
        <v>249</v>
      </c>
      <c r="I16" s="487"/>
      <c r="J16" s="488">
        <v>1</v>
      </c>
      <c r="K16" s="488">
        <v>1</v>
      </c>
      <c r="L16" s="488" t="s">
        <v>261</v>
      </c>
      <c r="M16" s="492">
        <v>0</v>
      </c>
      <c r="N16" s="488"/>
      <c r="O16" s="492">
        <v>0</v>
      </c>
      <c r="P16" s="487" t="s">
        <v>48</v>
      </c>
      <c r="Q16" s="488">
        <v>1</v>
      </c>
      <c r="R16" s="488">
        <v>0</v>
      </c>
      <c r="S16" s="487" t="s">
        <v>277</v>
      </c>
    </row>
    <row r="17" spans="1:19" x14ac:dyDescent="0.25">
      <c r="A17" s="486" t="s">
        <v>281</v>
      </c>
      <c r="B17" s="487" t="s">
        <v>282</v>
      </c>
      <c r="C17" s="487"/>
      <c r="D17" s="488" t="s">
        <v>252</v>
      </c>
      <c r="E17" s="487"/>
      <c r="F17" s="487" t="s">
        <v>283</v>
      </c>
      <c r="G17" s="488" t="s">
        <v>284</v>
      </c>
      <c r="H17" s="487" t="s">
        <v>285</v>
      </c>
      <c r="I17" s="487"/>
      <c r="J17" s="488">
        <v>1</v>
      </c>
      <c r="K17" s="488">
        <v>1</v>
      </c>
      <c r="L17" s="488" t="s">
        <v>276</v>
      </c>
      <c r="M17" s="492">
        <v>0</v>
      </c>
      <c r="N17" s="488"/>
      <c r="O17" s="492">
        <v>0</v>
      </c>
      <c r="P17" s="487" t="s">
        <v>48</v>
      </c>
      <c r="Q17" s="488">
        <v>1</v>
      </c>
      <c r="R17" s="488">
        <v>0</v>
      </c>
      <c r="S17" s="487" t="s">
        <v>286</v>
      </c>
    </row>
    <row r="18" spans="1:19" x14ac:dyDescent="0.25">
      <c r="A18" s="81"/>
    </row>
  </sheetData>
  <mergeCells count="2">
    <mergeCell ref="A2:E2"/>
    <mergeCell ref="A7:L7"/>
  </mergeCells>
  <pageMargins left="0.7" right="0.7" top="0.75" bottom="0.75" header="0.3" footer="0.3"/>
  <pageSetup orientation="portrait" r:id="rId1"/>
  <headerFooter>
    <oddHeader>&amp;L&amp;"Arial"&amp;10&amp;K0000FF[AMD Official Use 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EA5C-04D7-4972-ACBB-8CA829A9CF39}">
  <sheetPr codeName="Sheet5"/>
  <dimension ref="A1:C11"/>
  <sheetViews>
    <sheetView workbookViewId="0">
      <pane xSplit="1" ySplit="1" topLeftCell="B2" activePane="bottomRight" state="frozen"/>
      <selection pane="topRight" activeCell="B1" sqref="B1"/>
      <selection pane="bottomLeft" activeCell="A2" sqref="A2"/>
      <selection pane="bottomRight" activeCell="B9" sqref="B9"/>
    </sheetView>
  </sheetViews>
  <sheetFormatPr defaultColWidth="9.140625" defaultRowHeight="15" x14ac:dyDescent="0.25"/>
  <cols>
    <col min="1" max="1" width="9.7109375" style="169" bestFit="1" customWidth="1"/>
    <col min="2" max="2" width="123" style="81" bestFit="1" customWidth="1"/>
    <col min="3" max="3" width="7.140625" style="81" bestFit="1" customWidth="1"/>
    <col min="4" max="16384" width="9.140625" style="81"/>
  </cols>
  <sheetData>
    <row r="1" spans="1:3" x14ac:dyDescent="0.25">
      <c r="A1" s="495" t="s">
        <v>0</v>
      </c>
      <c r="B1" s="496" t="s">
        <v>287</v>
      </c>
      <c r="C1" s="496" t="s">
        <v>288</v>
      </c>
    </row>
    <row r="2" spans="1:3" x14ac:dyDescent="0.25">
      <c r="A2" s="497">
        <v>43807</v>
      </c>
      <c r="B2" s="498" t="s">
        <v>289</v>
      </c>
      <c r="C2" s="498" t="s">
        <v>11</v>
      </c>
    </row>
    <row r="3" spans="1:3" ht="30" x14ac:dyDescent="0.25">
      <c r="A3" s="497">
        <v>43937</v>
      </c>
      <c r="B3" s="80" t="s">
        <v>290</v>
      </c>
      <c r="C3" s="498" t="s">
        <v>11</v>
      </c>
    </row>
    <row r="4" spans="1:3" x14ac:dyDescent="0.25">
      <c r="A4" s="497">
        <v>43941</v>
      </c>
      <c r="B4" s="498" t="s">
        <v>291</v>
      </c>
      <c r="C4" s="498" t="s">
        <v>11</v>
      </c>
    </row>
    <row r="5" spans="1:3" x14ac:dyDescent="0.25">
      <c r="A5" s="497">
        <v>43942</v>
      </c>
      <c r="B5" s="498" t="s">
        <v>292</v>
      </c>
      <c r="C5" s="498" t="s">
        <v>11</v>
      </c>
    </row>
    <row r="6" spans="1:3" x14ac:dyDescent="0.25">
      <c r="A6" s="497">
        <v>43963</v>
      </c>
      <c r="B6" s="498" t="s">
        <v>293</v>
      </c>
      <c r="C6" s="498" t="s">
        <v>11</v>
      </c>
    </row>
    <row r="7" spans="1:3" x14ac:dyDescent="0.25">
      <c r="A7" s="497">
        <v>43990</v>
      </c>
      <c r="B7" s="498" t="s">
        <v>294</v>
      </c>
      <c r="C7" s="498" t="s">
        <v>11</v>
      </c>
    </row>
    <row r="8" spans="1:3" ht="30" x14ac:dyDescent="0.25">
      <c r="A8" s="497">
        <v>44104</v>
      </c>
      <c r="B8" s="80" t="s">
        <v>295</v>
      </c>
      <c r="C8" s="498" t="s">
        <v>296</v>
      </c>
    </row>
    <row r="9" spans="1:3" ht="150" x14ac:dyDescent="0.25">
      <c r="A9" s="497">
        <v>44128</v>
      </c>
      <c r="B9" s="80" t="s">
        <v>297</v>
      </c>
      <c r="C9" s="498" t="s">
        <v>296</v>
      </c>
    </row>
    <row r="10" spans="1:3" x14ac:dyDescent="0.25">
      <c r="A10" s="497">
        <v>44361</v>
      </c>
      <c r="B10" s="498" t="s">
        <v>298</v>
      </c>
      <c r="C10" s="498" t="s">
        <v>299</v>
      </c>
    </row>
    <row r="11" spans="1:3" x14ac:dyDescent="0.25">
      <c r="A11" s="497">
        <v>44813</v>
      </c>
      <c r="B11" s="498" t="s">
        <v>300</v>
      </c>
      <c r="C11" s="498" t="s">
        <v>296</v>
      </c>
    </row>
  </sheetData>
  <pageMargins left="0.7" right="0.7" top="0.75" bottom="0.75" header="0.3" footer="0.3"/>
  <pageSetup orientation="portrait" r:id="rId1"/>
  <headerFooter>
    <oddHeader>&amp;L&amp;"Arial"&amp;10&amp;K0000FF[AMD Official Use Only]&amp;1#</oddHead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D67C7-ACD1-4285-AD2F-8DEAA36D2C11}">
  <dimension ref="A1:N150"/>
  <sheetViews>
    <sheetView workbookViewId="0">
      <pane ySplit="2" topLeftCell="A115" activePane="bottomLeft" state="frozen"/>
      <selection pane="bottomLeft" activeCell="A150" sqref="A150"/>
    </sheetView>
  </sheetViews>
  <sheetFormatPr defaultRowHeight="15" x14ac:dyDescent="0.25"/>
  <cols>
    <col min="1" max="1" width="16.85546875" bestFit="1" customWidth="1"/>
    <col min="2" max="2" width="59.28515625" customWidth="1"/>
    <col min="3" max="3" width="10" bestFit="1" customWidth="1"/>
    <col min="4" max="4" width="15.5703125" bestFit="1" customWidth="1"/>
    <col min="5" max="5" width="11.140625" bestFit="1" customWidth="1"/>
    <col min="6" max="6" width="15.85546875" customWidth="1"/>
    <col min="7" max="7" width="20.5703125" customWidth="1"/>
    <col min="10" max="10" width="9.140625" style="502"/>
  </cols>
  <sheetData>
    <row r="1" spans="1:8" ht="39" customHeight="1" thickBot="1" x14ac:dyDescent="0.35">
      <c r="A1" s="579" t="s">
        <v>301</v>
      </c>
      <c r="B1" s="580"/>
      <c r="C1" s="580"/>
      <c r="D1" s="580"/>
      <c r="E1" s="580"/>
      <c r="F1" s="580"/>
      <c r="G1" s="580"/>
      <c r="H1" s="581"/>
    </row>
    <row r="2" spans="1:8" s="79" customFormat="1" ht="15.75" thickBot="1" x14ac:dyDescent="0.3">
      <c r="A2" s="504" t="s">
        <v>77</v>
      </c>
      <c r="B2" s="505" t="s">
        <v>81</v>
      </c>
      <c r="C2" s="511" t="s">
        <v>96</v>
      </c>
      <c r="D2" s="511" t="s">
        <v>202</v>
      </c>
      <c r="E2" s="510" t="s">
        <v>1</v>
      </c>
    </row>
    <row r="3" spans="1:8" ht="15.75" thickBot="1" x14ac:dyDescent="0.3">
      <c r="A3" s="506" t="s">
        <v>302</v>
      </c>
      <c r="B3" s="506" t="s">
        <v>303</v>
      </c>
      <c r="C3" s="513" t="s">
        <v>280</v>
      </c>
      <c r="D3" s="513"/>
      <c r="E3" s="508" t="s">
        <v>44</v>
      </c>
      <c r="F3" s="507" t="s">
        <v>77</v>
      </c>
      <c r="G3" s="288" t="s">
        <v>304</v>
      </c>
      <c r="H3" s="472">
        <f>COUNTA(A3:A3998)</f>
        <v>148</v>
      </c>
    </row>
    <row r="4" spans="1:8" x14ac:dyDescent="0.25">
      <c r="A4" s="506" t="s">
        <v>305</v>
      </c>
      <c r="B4" s="506" t="s">
        <v>306</v>
      </c>
      <c r="C4" s="513" t="s">
        <v>280</v>
      </c>
      <c r="D4" s="513"/>
      <c r="E4" s="508" t="s">
        <v>39</v>
      </c>
      <c r="F4" s="582" t="s">
        <v>96</v>
      </c>
      <c r="G4" s="289" t="s">
        <v>307</v>
      </c>
      <c r="H4" s="473">
        <f>COUNTIFS($C3:$C3998,"P1")</f>
        <v>0</v>
      </c>
    </row>
    <row r="5" spans="1:8" x14ac:dyDescent="0.25">
      <c r="A5" s="506" t="s">
        <v>308</v>
      </c>
      <c r="B5" s="506" t="s">
        <v>309</v>
      </c>
      <c r="C5" s="513" t="s">
        <v>280</v>
      </c>
      <c r="D5" s="513"/>
      <c r="E5" s="508" t="s">
        <v>44</v>
      </c>
      <c r="F5" s="583"/>
      <c r="G5" s="290" t="s">
        <v>310</v>
      </c>
      <c r="H5" s="474">
        <f>COUNTIFS($C3:$C3998,"P2")</f>
        <v>148</v>
      </c>
    </row>
    <row r="6" spans="1:8" ht="15.75" thickBot="1" x14ac:dyDescent="0.3">
      <c r="A6" s="506" t="s">
        <v>311</v>
      </c>
      <c r="B6" s="506" t="s">
        <v>312</v>
      </c>
      <c r="C6" s="513" t="s">
        <v>280</v>
      </c>
      <c r="D6" s="513"/>
      <c r="E6" s="508" t="s">
        <v>44</v>
      </c>
      <c r="F6" s="584"/>
      <c r="G6" s="291" t="s">
        <v>313</v>
      </c>
      <c r="H6" s="475">
        <f>COUNTIFS($C3:$C3998,"P3")</f>
        <v>0</v>
      </c>
    </row>
    <row r="7" spans="1:8" x14ac:dyDescent="0.25">
      <c r="A7" s="506" t="s">
        <v>314</v>
      </c>
      <c r="B7" s="506" t="s">
        <v>315</v>
      </c>
      <c r="C7" s="513" t="s">
        <v>280</v>
      </c>
      <c r="D7" s="513"/>
      <c r="E7" s="508" t="s">
        <v>44</v>
      </c>
      <c r="F7" s="585" t="s">
        <v>202</v>
      </c>
      <c r="G7" s="289" t="s">
        <v>316</v>
      </c>
      <c r="H7" s="473">
        <f>COUNTIFS($D3:$D3998,"Diagnostics")</f>
        <v>0</v>
      </c>
    </row>
    <row r="8" spans="1:8" x14ac:dyDescent="0.25">
      <c r="A8" s="506" t="s">
        <v>317</v>
      </c>
      <c r="B8" s="506" t="s">
        <v>318</v>
      </c>
      <c r="C8" s="513" t="s">
        <v>280</v>
      </c>
      <c r="D8" s="513"/>
      <c r="E8" s="508" t="s">
        <v>44</v>
      </c>
      <c r="F8" s="586"/>
      <c r="G8" s="290" t="s">
        <v>319</v>
      </c>
      <c r="H8" s="474">
        <f>COUNTIFS($D3:$D3998,"Driver")</f>
        <v>0</v>
      </c>
    </row>
    <row r="9" spans="1:8" x14ac:dyDescent="0.25">
      <c r="A9" s="506" t="s">
        <v>320</v>
      </c>
      <c r="B9" s="506" t="s">
        <v>321</v>
      </c>
      <c r="C9" s="513" t="s">
        <v>280</v>
      </c>
      <c r="D9" s="513"/>
      <c r="E9" s="508" t="s">
        <v>44</v>
      </c>
      <c r="F9" s="586"/>
      <c r="G9" s="290" t="s">
        <v>322</v>
      </c>
      <c r="H9" s="474">
        <f>COUNTIFS($D3:$D3998,"IPSE")</f>
        <v>0</v>
      </c>
    </row>
    <row r="10" spans="1:8" ht="15.75" thickBot="1" x14ac:dyDescent="0.3">
      <c r="A10" s="506" t="s">
        <v>323</v>
      </c>
      <c r="B10" s="506" t="s">
        <v>324</v>
      </c>
      <c r="C10" s="513" t="s">
        <v>280</v>
      </c>
      <c r="D10" s="513"/>
      <c r="E10" s="508" t="s">
        <v>44</v>
      </c>
      <c r="F10" s="587"/>
      <c r="G10" s="291" t="s">
        <v>325</v>
      </c>
      <c r="H10" s="475">
        <f>COUNTIFS($D3:$D3998,"N/A")</f>
        <v>0</v>
      </c>
    </row>
    <row r="11" spans="1:8" x14ac:dyDescent="0.25">
      <c r="A11" s="506" t="s">
        <v>326</v>
      </c>
      <c r="B11" s="506" t="s">
        <v>327</v>
      </c>
      <c r="C11" s="513" t="s">
        <v>280</v>
      </c>
      <c r="D11" s="513"/>
      <c r="E11" s="508" t="s">
        <v>44</v>
      </c>
      <c r="F11" s="585" t="s">
        <v>1</v>
      </c>
      <c r="G11" s="289" t="s">
        <v>328</v>
      </c>
      <c r="H11" s="473">
        <f>COUNTIFS($E3:$E3998,"Legacy")</f>
        <v>115</v>
      </c>
    </row>
    <row r="12" spans="1:8" x14ac:dyDescent="0.25">
      <c r="A12" s="506" t="s">
        <v>329</v>
      </c>
      <c r="B12" s="506" t="s">
        <v>330</v>
      </c>
      <c r="C12" s="513" t="s">
        <v>280</v>
      </c>
      <c r="D12" s="513"/>
      <c r="E12" s="508" t="s">
        <v>44</v>
      </c>
      <c r="F12" s="586"/>
      <c r="G12" s="290" t="s">
        <v>331</v>
      </c>
      <c r="H12" s="474">
        <f>COUNTIFS($E3:$E3998,"Delta")</f>
        <v>12</v>
      </c>
    </row>
    <row r="13" spans="1:8" ht="15.75" thickBot="1" x14ac:dyDescent="0.3">
      <c r="A13" s="506" t="s">
        <v>332</v>
      </c>
      <c r="B13" s="506" t="s">
        <v>333</v>
      </c>
      <c r="C13" s="513" t="s">
        <v>280</v>
      </c>
      <c r="D13" s="513"/>
      <c r="E13" s="508" t="s">
        <v>33</v>
      </c>
      <c r="F13" s="587"/>
      <c r="G13" s="291" t="s">
        <v>334</v>
      </c>
      <c r="H13" s="475">
        <f>COUNTIFS($E3:$E3998,"New")</f>
        <v>21</v>
      </c>
    </row>
    <row r="14" spans="1:8" ht="15.75" thickBot="1" x14ac:dyDescent="0.3">
      <c r="A14" s="506" t="s">
        <v>335</v>
      </c>
      <c r="B14" s="506" t="s">
        <v>336</v>
      </c>
      <c r="C14" s="513" t="s">
        <v>280</v>
      </c>
      <c r="D14" s="513"/>
      <c r="E14" s="508" t="s">
        <v>33</v>
      </c>
      <c r="F14" s="512" t="s">
        <v>207</v>
      </c>
      <c r="G14" s="588">
        <v>4.01</v>
      </c>
      <c r="H14" s="589"/>
    </row>
    <row r="15" spans="1:8" x14ac:dyDescent="0.25">
      <c r="A15" s="506" t="s">
        <v>337</v>
      </c>
      <c r="B15" s="506" t="s">
        <v>338</v>
      </c>
      <c r="C15" s="513" t="s">
        <v>280</v>
      </c>
      <c r="D15" s="513"/>
      <c r="E15" s="508" t="s">
        <v>33</v>
      </c>
    </row>
    <row r="16" spans="1:8" x14ac:dyDescent="0.25">
      <c r="A16" s="506" t="s">
        <v>339</v>
      </c>
      <c r="B16" s="506" t="s">
        <v>340</v>
      </c>
      <c r="C16" s="513" t="s">
        <v>280</v>
      </c>
      <c r="D16" s="513"/>
      <c r="E16" s="508" t="s">
        <v>33</v>
      </c>
    </row>
    <row r="17" spans="1:5" x14ac:dyDescent="0.25">
      <c r="A17" s="506" t="s">
        <v>341</v>
      </c>
      <c r="B17" s="506" t="s">
        <v>342</v>
      </c>
      <c r="C17" s="513" t="s">
        <v>280</v>
      </c>
      <c r="D17" s="513"/>
      <c r="E17" s="508" t="s">
        <v>33</v>
      </c>
    </row>
    <row r="18" spans="1:5" x14ac:dyDescent="0.25">
      <c r="A18" s="506" t="s">
        <v>343</v>
      </c>
      <c r="B18" s="506" t="s">
        <v>344</v>
      </c>
      <c r="C18" s="513" t="s">
        <v>280</v>
      </c>
      <c r="D18" s="513"/>
      <c r="E18" s="508" t="s">
        <v>33</v>
      </c>
    </row>
    <row r="19" spans="1:5" x14ac:dyDescent="0.25">
      <c r="A19" s="506" t="s">
        <v>345</v>
      </c>
      <c r="B19" s="506" t="s">
        <v>346</v>
      </c>
      <c r="C19" s="513" t="s">
        <v>280</v>
      </c>
      <c r="D19" s="513"/>
      <c r="E19" s="508" t="s">
        <v>33</v>
      </c>
    </row>
    <row r="20" spans="1:5" x14ac:dyDescent="0.25">
      <c r="A20" s="506" t="s">
        <v>347</v>
      </c>
      <c r="B20" s="506" t="s">
        <v>348</v>
      </c>
      <c r="C20" s="513" t="s">
        <v>280</v>
      </c>
      <c r="D20" s="513"/>
      <c r="E20" s="508" t="s">
        <v>33</v>
      </c>
    </row>
    <row r="21" spans="1:5" x14ac:dyDescent="0.25">
      <c r="A21" s="506" t="s">
        <v>349</v>
      </c>
      <c r="B21" s="506" t="s">
        <v>350</v>
      </c>
      <c r="C21" s="513" t="s">
        <v>280</v>
      </c>
      <c r="D21" s="513"/>
      <c r="E21" s="508" t="s">
        <v>33</v>
      </c>
    </row>
    <row r="22" spans="1:5" x14ac:dyDescent="0.25">
      <c r="A22" s="506" t="s">
        <v>351</v>
      </c>
      <c r="B22" s="506" t="s">
        <v>352</v>
      </c>
      <c r="C22" s="513" t="s">
        <v>280</v>
      </c>
      <c r="D22" s="513"/>
      <c r="E22" s="508" t="s">
        <v>33</v>
      </c>
    </row>
    <row r="23" spans="1:5" x14ac:dyDescent="0.25">
      <c r="A23" s="506" t="s">
        <v>353</v>
      </c>
      <c r="B23" s="506" t="s">
        <v>354</v>
      </c>
      <c r="C23" s="513" t="s">
        <v>280</v>
      </c>
      <c r="D23" s="513"/>
      <c r="E23" s="508" t="s">
        <v>33</v>
      </c>
    </row>
    <row r="24" spans="1:5" x14ac:dyDescent="0.25">
      <c r="A24" s="506" t="s">
        <v>355</v>
      </c>
      <c r="B24" s="506" t="s">
        <v>356</v>
      </c>
      <c r="C24" s="513" t="s">
        <v>280</v>
      </c>
      <c r="D24" s="513"/>
      <c r="E24" s="508" t="s">
        <v>33</v>
      </c>
    </row>
    <row r="25" spans="1:5" x14ac:dyDescent="0.25">
      <c r="A25" s="506" t="s">
        <v>357</v>
      </c>
      <c r="B25" s="506" t="s">
        <v>358</v>
      </c>
      <c r="C25" s="513" t="s">
        <v>280</v>
      </c>
      <c r="D25" s="513"/>
      <c r="E25" s="508" t="s">
        <v>33</v>
      </c>
    </row>
    <row r="26" spans="1:5" x14ac:dyDescent="0.25">
      <c r="A26" s="506" t="s">
        <v>359</v>
      </c>
      <c r="B26" s="506" t="s">
        <v>360</v>
      </c>
      <c r="C26" s="513" t="s">
        <v>280</v>
      </c>
      <c r="D26" s="513"/>
      <c r="E26" s="508" t="s">
        <v>33</v>
      </c>
    </row>
    <row r="27" spans="1:5" x14ac:dyDescent="0.25">
      <c r="A27" s="506" t="s">
        <v>361</v>
      </c>
      <c r="B27" s="506" t="s">
        <v>362</v>
      </c>
      <c r="C27" s="513" t="s">
        <v>280</v>
      </c>
      <c r="D27" s="513"/>
      <c r="E27" s="508" t="s">
        <v>33</v>
      </c>
    </row>
    <row r="28" spans="1:5" x14ac:dyDescent="0.25">
      <c r="A28" s="506" t="s">
        <v>363</v>
      </c>
      <c r="B28" s="506" t="s">
        <v>364</v>
      </c>
      <c r="C28" s="513" t="s">
        <v>280</v>
      </c>
      <c r="D28" s="513"/>
      <c r="E28" s="508" t="s">
        <v>33</v>
      </c>
    </row>
    <row r="29" spans="1:5" x14ac:dyDescent="0.25">
      <c r="A29" s="506" t="s">
        <v>365</v>
      </c>
      <c r="B29" s="506" t="s">
        <v>366</v>
      </c>
      <c r="C29" s="513" t="s">
        <v>280</v>
      </c>
      <c r="D29" s="513"/>
      <c r="E29" s="508" t="s">
        <v>33</v>
      </c>
    </row>
    <row r="30" spans="1:5" x14ac:dyDescent="0.25">
      <c r="A30" s="506" t="s">
        <v>367</v>
      </c>
      <c r="B30" s="506" t="s">
        <v>368</v>
      </c>
      <c r="C30" s="513" t="s">
        <v>280</v>
      </c>
      <c r="D30" s="513"/>
      <c r="E30" s="508" t="s">
        <v>33</v>
      </c>
    </row>
    <row r="31" spans="1:5" x14ac:dyDescent="0.25">
      <c r="A31" s="506" t="s">
        <v>369</v>
      </c>
      <c r="B31" s="506" t="s">
        <v>370</v>
      </c>
      <c r="C31" s="513" t="s">
        <v>280</v>
      </c>
      <c r="D31" s="513"/>
      <c r="E31" s="508" t="s">
        <v>33</v>
      </c>
    </row>
    <row r="32" spans="1:5" x14ac:dyDescent="0.25">
      <c r="A32" s="506" t="s">
        <v>371</v>
      </c>
      <c r="B32" s="506" t="s">
        <v>372</v>
      </c>
      <c r="C32" s="513" t="s">
        <v>280</v>
      </c>
      <c r="D32" s="513"/>
      <c r="E32" s="508" t="s">
        <v>39</v>
      </c>
    </row>
    <row r="33" spans="1:5" x14ac:dyDescent="0.25">
      <c r="A33" s="506" t="s">
        <v>373</v>
      </c>
      <c r="B33" s="506" t="s">
        <v>374</v>
      </c>
      <c r="C33" s="513" t="s">
        <v>280</v>
      </c>
      <c r="D33" s="513"/>
      <c r="E33" s="508" t="s">
        <v>39</v>
      </c>
    </row>
    <row r="34" spans="1:5" x14ac:dyDescent="0.25">
      <c r="A34" s="506" t="s">
        <v>375</v>
      </c>
      <c r="B34" s="506" t="s">
        <v>376</v>
      </c>
      <c r="C34" s="513" t="s">
        <v>280</v>
      </c>
      <c r="D34" s="513"/>
      <c r="E34" s="508" t="s">
        <v>33</v>
      </c>
    </row>
    <row r="35" spans="1:5" x14ac:dyDescent="0.25">
      <c r="A35" s="506" t="s">
        <v>377</v>
      </c>
      <c r="B35" s="506" t="s">
        <v>378</v>
      </c>
      <c r="C35" s="513" t="s">
        <v>280</v>
      </c>
      <c r="D35" s="513"/>
      <c r="E35" s="508" t="s">
        <v>33</v>
      </c>
    </row>
    <row r="36" spans="1:5" x14ac:dyDescent="0.25">
      <c r="A36" s="506" t="s">
        <v>379</v>
      </c>
      <c r="B36" s="506" t="s">
        <v>380</v>
      </c>
      <c r="C36" s="513" t="s">
        <v>280</v>
      </c>
      <c r="D36" s="513"/>
      <c r="E36" s="508" t="s">
        <v>39</v>
      </c>
    </row>
    <row r="37" spans="1:5" x14ac:dyDescent="0.25">
      <c r="A37" s="506" t="s">
        <v>381</v>
      </c>
      <c r="B37" s="506" t="s">
        <v>382</v>
      </c>
      <c r="C37" s="513" t="s">
        <v>280</v>
      </c>
      <c r="D37" s="513"/>
      <c r="E37" s="508" t="s">
        <v>44</v>
      </c>
    </row>
    <row r="38" spans="1:5" x14ac:dyDescent="0.25">
      <c r="A38" s="506" t="s">
        <v>383</v>
      </c>
      <c r="B38" s="506" t="s">
        <v>384</v>
      </c>
      <c r="C38" s="513" t="s">
        <v>280</v>
      </c>
      <c r="D38" s="513"/>
      <c r="E38" s="508" t="s">
        <v>44</v>
      </c>
    </row>
    <row r="39" spans="1:5" x14ac:dyDescent="0.25">
      <c r="A39" s="506" t="s">
        <v>385</v>
      </c>
      <c r="B39" s="506" t="s">
        <v>386</v>
      </c>
      <c r="C39" s="513" t="s">
        <v>280</v>
      </c>
      <c r="D39" s="513"/>
      <c r="E39" s="508" t="s">
        <v>44</v>
      </c>
    </row>
    <row r="40" spans="1:5" x14ac:dyDescent="0.25">
      <c r="A40" s="506" t="s">
        <v>387</v>
      </c>
      <c r="B40" s="506" t="s">
        <v>388</v>
      </c>
      <c r="C40" s="513" t="s">
        <v>280</v>
      </c>
      <c r="D40" s="513"/>
      <c r="E40" s="508" t="s">
        <v>33</v>
      </c>
    </row>
    <row r="41" spans="1:5" x14ac:dyDescent="0.25">
      <c r="A41" s="506" t="s">
        <v>389</v>
      </c>
      <c r="B41" s="506" t="s">
        <v>390</v>
      </c>
      <c r="C41" s="513" t="s">
        <v>280</v>
      </c>
      <c r="D41" s="513"/>
      <c r="E41" s="508" t="s">
        <v>39</v>
      </c>
    </row>
    <row r="42" spans="1:5" x14ac:dyDescent="0.25">
      <c r="A42" s="506" t="s">
        <v>391</v>
      </c>
      <c r="B42" s="506" t="s">
        <v>392</v>
      </c>
      <c r="C42" s="513" t="s">
        <v>280</v>
      </c>
      <c r="D42" s="513"/>
      <c r="E42" s="508" t="s">
        <v>33</v>
      </c>
    </row>
    <row r="43" spans="1:5" x14ac:dyDescent="0.25">
      <c r="A43" s="506" t="s">
        <v>393</v>
      </c>
      <c r="B43" s="506" t="s">
        <v>394</v>
      </c>
      <c r="C43" s="513" t="s">
        <v>280</v>
      </c>
      <c r="D43" s="513"/>
      <c r="E43" s="508" t="s">
        <v>33</v>
      </c>
    </row>
    <row r="44" spans="1:5" x14ac:dyDescent="0.25">
      <c r="A44" s="506" t="s">
        <v>395</v>
      </c>
      <c r="B44" s="506" t="s">
        <v>396</v>
      </c>
      <c r="C44" s="513" t="s">
        <v>280</v>
      </c>
      <c r="D44" s="513"/>
      <c r="E44" s="508" t="s">
        <v>44</v>
      </c>
    </row>
    <row r="45" spans="1:5" x14ac:dyDescent="0.25">
      <c r="A45" s="506" t="s">
        <v>397</v>
      </c>
      <c r="B45" s="506" t="s">
        <v>398</v>
      </c>
      <c r="C45" s="513" t="s">
        <v>280</v>
      </c>
      <c r="D45" s="513"/>
      <c r="E45" s="508" t="s">
        <v>33</v>
      </c>
    </row>
    <row r="46" spans="1:5" x14ac:dyDescent="0.25">
      <c r="A46" s="506" t="s">
        <v>399</v>
      </c>
      <c r="B46" s="506" t="s">
        <v>400</v>
      </c>
      <c r="C46" s="513" t="s">
        <v>280</v>
      </c>
      <c r="D46" s="513"/>
      <c r="E46" s="508" t="s">
        <v>33</v>
      </c>
    </row>
    <row r="47" spans="1:5" x14ac:dyDescent="0.25">
      <c r="A47" s="506" t="s">
        <v>401</v>
      </c>
      <c r="B47" s="506" t="s">
        <v>402</v>
      </c>
      <c r="C47" s="513" t="s">
        <v>280</v>
      </c>
      <c r="D47" s="513"/>
      <c r="E47" s="508" t="s">
        <v>33</v>
      </c>
    </row>
    <row r="48" spans="1:5" x14ac:dyDescent="0.25">
      <c r="A48" s="506" t="s">
        <v>403</v>
      </c>
      <c r="B48" s="506" t="s">
        <v>404</v>
      </c>
      <c r="C48" s="513" t="s">
        <v>280</v>
      </c>
      <c r="D48" s="513"/>
      <c r="E48" s="508" t="s">
        <v>33</v>
      </c>
    </row>
    <row r="49" spans="1:5" x14ac:dyDescent="0.25">
      <c r="A49" s="506" t="s">
        <v>405</v>
      </c>
      <c r="B49" s="506" t="s">
        <v>406</v>
      </c>
      <c r="C49" s="513" t="s">
        <v>280</v>
      </c>
      <c r="D49" s="513"/>
      <c r="E49" s="508" t="s">
        <v>44</v>
      </c>
    </row>
    <row r="50" spans="1:5" x14ac:dyDescent="0.25">
      <c r="A50" s="506" t="s">
        <v>407</v>
      </c>
      <c r="B50" s="506" t="s">
        <v>408</v>
      </c>
      <c r="C50" s="513" t="s">
        <v>280</v>
      </c>
      <c r="D50" s="513"/>
      <c r="E50" s="508" t="s">
        <v>33</v>
      </c>
    </row>
    <row r="51" spans="1:5" x14ac:dyDescent="0.25">
      <c r="A51" s="506" t="s">
        <v>409</v>
      </c>
      <c r="B51" s="506" t="s">
        <v>410</v>
      </c>
      <c r="C51" s="513" t="s">
        <v>280</v>
      </c>
      <c r="D51" s="513"/>
      <c r="E51" s="508" t="s">
        <v>33</v>
      </c>
    </row>
    <row r="52" spans="1:5" x14ac:dyDescent="0.25">
      <c r="A52" s="506" t="s">
        <v>411</v>
      </c>
      <c r="B52" s="506" t="s">
        <v>412</v>
      </c>
      <c r="C52" s="513" t="s">
        <v>280</v>
      </c>
      <c r="D52" s="513"/>
      <c r="E52" s="508" t="s">
        <v>33</v>
      </c>
    </row>
    <row r="53" spans="1:5" x14ac:dyDescent="0.25">
      <c r="A53" s="506" t="s">
        <v>413</v>
      </c>
      <c r="B53" s="506" t="s">
        <v>414</v>
      </c>
      <c r="C53" s="513" t="s">
        <v>280</v>
      </c>
      <c r="D53" s="513"/>
      <c r="E53" s="508" t="s">
        <v>33</v>
      </c>
    </row>
    <row r="54" spans="1:5" x14ac:dyDescent="0.25">
      <c r="A54" s="506" t="s">
        <v>415</v>
      </c>
      <c r="B54" s="506" t="s">
        <v>416</v>
      </c>
      <c r="C54" s="513" t="s">
        <v>280</v>
      </c>
      <c r="D54" s="513"/>
      <c r="E54" s="508" t="s">
        <v>33</v>
      </c>
    </row>
    <row r="55" spans="1:5" x14ac:dyDescent="0.25">
      <c r="A55" s="506" t="s">
        <v>417</v>
      </c>
      <c r="B55" s="506" t="s">
        <v>418</v>
      </c>
      <c r="C55" s="513" t="s">
        <v>280</v>
      </c>
      <c r="D55" s="513"/>
      <c r="E55" s="508" t="s">
        <v>44</v>
      </c>
    </row>
    <row r="56" spans="1:5" x14ac:dyDescent="0.25">
      <c r="A56" s="506" t="s">
        <v>419</v>
      </c>
      <c r="B56" s="506" t="s">
        <v>420</v>
      </c>
      <c r="C56" s="513" t="s">
        <v>280</v>
      </c>
      <c r="D56" s="513"/>
      <c r="E56" s="508" t="s">
        <v>33</v>
      </c>
    </row>
    <row r="57" spans="1:5" x14ac:dyDescent="0.25">
      <c r="A57" s="506" t="s">
        <v>421</v>
      </c>
      <c r="B57" s="506" t="s">
        <v>422</v>
      </c>
      <c r="C57" s="513" t="s">
        <v>280</v>
      </c>
      <c r="D57" s="513"/>
      <c r="E57" s="508" t="s">
        <v>33</v>
      </c>
    </row>
    <row r="58" spans="1:5" x14ac:dyDescent="0.25">
      <c r="A58" s="506" t="s">
        <v>423</v>
      </c>
      <c r="B58" s="506" t="s">
        <v>424</v>
      </c>
      <c r="C58" s="513" t="s">
        <v>280</v>
      </c>
      <c r="D58" s="513"/>
      <c r="E58" s="508" t="s">
        <v>33</v>
      </c>
    </row>
    <row r="59" spans="1:5" x14ac:dyDescent="0.25">
      <c r="A59" s="506" t="s">
        <v>425</v>
      </c>
      <c r="B59" s="506" t="s">
        <v>426</v>
      </c>
      <c r="C59" s="513" t="s">
        <v>280</v>
      </c>
      <c r="D59" s="513"/>
      <c r="E59" s="508" t="s">
        <v>33</v>
      </c>
    </row>
    <row r="60" spans="1:5" x14ac:dyDescent="0.25">
      <c r="A60" s="506" t="s">
        <v>427</v>
      </c>
      <c r="B60" s="506" t="s">
        <v>428</v>
      </c>
      <c r="C60" s="513" t="s">
        <v>280</v>
      </c>
      <c r="D60" s="513"/>
      <c r="E60" s="508" t="s">
        <v>33</v>
      </c>
    </row>
    <row r="61" spans="1:5" x14ac:dyDescent="0.25">
      <c r="A61" s="506" t="s">
        <v>429</v>
      </c>
      <c r="B61" s="506" t="s">
        <v>430</v>
      </c>
      <c r="C61" s="513" t="s">
        <v>280</v>
      </c>
      <c r="D61" s="513"/>
      <c r="E61" s="508" t="s">
        <v>33</v>
      </c>
    </row>
    <row r="62" spans="1:5" x14ac:dyDescent="0.25">
      <c r="A62" s="506" t="s">
        <v>431</v>
      </c>
      <c r="B62" s="506" t="s">
        <v>432</v>
      </c>
      <c r="C62" s="513" t="s">
        <v>280</v>
      </c>
      <c r="D62" s="513"/>
      <c r="E62" s="508" t="s">
        <v>33</v>
      </c>
    </row>
    <row r="63" spans="1:5" x14ac:dyDescent="0.25">
      <c r="A63" s="506" t="s">
        <v>433</v>
      </c>
      <c r="B63" s="506" t="s">
        <v>434</v>
      </c>
      <c r="C63" s="513" t="s">
        <v>280</v>
      </c>
      <c r="D63" s="513"/>
      <c r="E63" s="508" t="s">
        <v>33</v>
      </c>
    </row>
    <row r="64" spans="1:5" x14ac:dyDescent="0.25">
      <c r="A64" s="506" t="s">
        <v>435</v>
      </c>
      <c r="B64" s="506" t="s">
        <v>436</v>
      </c>
      <c r="C64" s="513" t="s">
        <v>280</v>
      </c>
      <c r="D64" s="513"/>
      <c r="E64" s="508" t="s">
        <v>33</v>
      </c>
    </row>
    <row r="65" spans="1:5" x14ac:dyDescent="0.25">
      <c r="A65" s="506" t="s">
        <v>437</v>
      </c>
      <c r="B65" s="506" t="s">
        <v>438</v>
      </c>
      <c r="C65" s="513" t="s">
        <v>280</v>
      </c>
      <c r="D65" s="513"/>
      <c r="E65" s="508" t="s">
        <v>33</v>
      </c>
    </row>
    <row r="66" spans="1:5" x14ac:dyDescent="0.25">
      <c r="A66" s="506" t="s">
        <v>439</v>
      </c>
      <c r="B66" s="506" t="s">
        <v>440</v>
      </c>
      <c r="C66" s="513" t="s">
        <v>280</v>
      </c>
      <c r="D66" s="513"/>
      <c r="E66" s="508" t="s">
        <v>33</v>
      </c>
    </row>
    <row r="67" spans="1:5" x14ac:dyDescent="0.25">
      <c r="A67" s="506" t="s">
        <v>441</v>
      </c>
      <c r="B67" s="506" t="s">
        <v>442</v>
      </c>
      <c r="C67" s="513" t="s">
        <v>280</v>
      </c>
      <c r="D67" s="513"/>
      <c r="E67" s="508" t="s">
        <v>33</v>
      </c>
    </row>
    <row r="68" spans="1:5" x14ac:dyDescent="0.25">
      <c r="A68" s="506" t="s">
        <v>443</v>
      </c>
      <c r="B68" s="506" t="s">
        <v>444</v>
      </c>
      <c r="C68" s="513" t="s">
        <v>280</v>
      </c>
      <c r="D68" s="513"/>
      <c r="E68" s="508" t="s">
        <v>33</v>
      </c>
    </row>
    <row r="69" spans="1:5" x14ac:dyDescent="0.25">
      <c r="A69" s="506" t="s">
        <v>445</v>
      </c>
      <c r="B69" s="506" t="s">
        <v>446</v>
      </c>
      <c r="C69" s="513" t="s">
        <v>280</v>
      </c>
      <c r="D69" s="513"/>
      <c r="E69" s="508" t="s">
        <v>33</v>
      </c>
    </row>
    <row r="70" spans="1:5" x14ac:dyDescent="0.25">
      <c r="A70" s="506" t="s">
        <v>447</v>
      </c>
      <c r="B70" s="506" t="s">
        <v>448</v>
      </c>
      <c r="C70" s="513" t="s">
        <v>280</v>
      </c>
      <c r="D70" s="513"/>
      <c r="E70" s="508" t="s">
        <v>33</v>
      </c>
    </row>
    <row r="71" spans="1:5" x14ac:dyDescent="0.25">
      <c r="A71" s="506" t="s">
        <v>449</v>
      </c>
      <c r="B71" s="506" t="s">
        <v>450</v>
      </c>
      <c r="C71" s="513" t="s">
        <v>280</v>
      </c>
      <c r="D71" s="513"/>
      <c r="E71" s="508" t="s">
        <v>33</v>
      </c>
    </row>
    <row r="72" spans="1:5" x14ac:dyDescent="0.25">
      <c r="A72" s="506" t="s">
        <v>451</v>
      </c>
      <c r="B72" s="506" t="s">
        <v>452</v>
      </c>
      <c r="C72" s="513" t="s">
        <v>280</v>
      </c>
      <c r="D72" s="513"/>
      <c r="E72" s="508" t="s">
        <v>33</v>
      </c>
    </row>
    <row r="73" spans="1:5" x14ac:dyDescent="0.25">
      <c r="A73" s="506" t="s">
        <v>453</v>
      </c>
      <c r="B73" s="506" t="s">
        <v>454</v>
      </c>
      <c r="C73" s="513" t="s">
        <v>280</v>
      </c>
      <c r="D73" s="513"/>
      <c r="E73" s="508" t="s">
        <v>33</v>
      </c>
    </row>
    <row r="74" spans="1:5" x14ac:dyDescent="0.25">
      <c r="A74" s="506" t="s">
        <v>455</v>
      </c>
      <c r="B74" s="506" t="s">
        <v>456</v>
      </c>
      <c r="C74" s="513" t="s">
        <v>280</v>
      </c>
      <c r="D74" s="513"/>
      <c r="E74" s="508" t="s">
        <v>44</v>
      </c>
    </row>
    <row r="75" spans="1:5" x14ac:dyDescent="0.25">
      <c r="A75" s="506" t="s">
        <v>457</v>
      </c>
      <c r="B75" s="506" t="s">
        <v>458</v>
      </c>
      <c r="C75" s="513" t="s">
        <v>280</v>
      </c>
      <c r="D75" s="513"/>
      <c r="E75" s="508" t="s">
        <v>33</v>
      </c>
    </row>
    <row r="76" spans="1:5" x14ac:dyDescent="0.25">
      <c r="A76" s="506" t="s">
        <v>459</v>
      </c>
      <c r="B76" s="506" t="s">
        <v>460</v>
      </c>
      <c r="C76" s="513" t="s">
        <v>280</v>
      </c>
      <c r="D76" s="513"/>
      <c r="E76" s="508" t="s">
        <v>33</v>
      </c>
    </row>
    <row r="77" spans="1:5" x14ac:dyDescent="0.25">
      <c r="A77" s="506" t="s">
        <v>461</v>
      </c>
      <c r="B77" s="506" t="s">
        <v>462</v>
      </c>
      <c r="C77" s="513" t="s">
        <v>280</v>
      </c>
      <c r="D77" s="513"/>
      <c r="E77" s="508" t="s">
        <v>44</v>
      </c>
    </row>
    <row r="78" spans="1:5" x14ac:dyDescent="0.25">
      <c r="A78" s="506" t="s">
        <v>463</v>
      </c>
      <c r="B78" s="506" t="s">
        <v>464</v>
      </c>
      <c r="C78" s="513" t="s">
        <v>280</v>
      </c>
      <c r="D78" s="513"/>
      <c r="E78" s="508" t="s">
        <v>33</v>
      </c>
    </row>
    <row r="79" spans="1:5" x14ac:dyDescent="0.25">
      <c r="A79" s="506" t="s">
        <v>465</v>
      </c>
      <c r="B79" s="506" t="s">
        <v>466</v>
      </c>
      <c r="C79" s="513" t="s">
        <v>280</v>
      </c>
      <c r="D79" s="513"/>
      <c r="E79" s="508" t="s">
        <v>33</v>
      </c>
    </row>
    <row r="80" spans="1:5" x14ac:dyDescent="0.25">
      <c r="A80" s="506" t="s">
        <v>467</v>
      </c>
      <c r="B80" s="506" t="s">
        <v>468</v>
      </c>
      <c r="C80" s="513" t="s">
        <v>280</v>
      </c>
      <c r="D80" s="513"/>
      <c r="E80" s="508" t="s">
        <v>33</v>
      </c>
    </row>
    <row r="81" spans="1:5" x14ac:dyDescent="0.25">
      <c r="A81" s="506" t="s">
        <v>469</v>
      </c>
      <c r="B81" s="506" t="s">
        <v>470</v>
      </c>
      <c r="C81" s="513" t="s">
        <v>280</v>
      </c>
      <c r="D81" s="513"/>
      <c r="E81" s="508" t="s">
        <v>33</v>
      </c>
    </row>
    <row r="82" spans="1:5" x14ac:dyDescent="0.25">
      <c r="A82" s="506" t="s">
        <v>471</v>
      </c>
      <c r="B82" s="506" t="s">
        <v>472</v>
      </c>
      <c r="C82" s="513" t="s">
        <v>280</v>
      </c>
      <c r="D82" s="513"/>
      <c r="E82" s="508" t="s">
        <v>33</v>
      </c>
    </row>
    <row r="83" spans="1:5" x14ac:dyDescent="0.25">
      <c r="A83" s="506" t="s">
        <v>473</v>
      </c>
      <c r="B83" s="506" t="s">
        <v>474</v>
      </c>
      <c r="C83" s="513" t="s">
        <v>280</v>
      </c>
      <c r="D83" s="513"/>
      <c r="E83" s="508" t="s">
        <v>33</v>
      </c>
    </row>
    <row r="84" spans="1:5" x14ac:dyDescent="0.25">
      <c r="A84" s="506" t="s">
        <v>475</v>
      </c>
      <c r="B84" s="506" t="s">
        <v>476</v>
      </c>
      <c r="C84" s="513" t="s">
        <v>280</v>
      </c>
      <c r="D84" s="513"/>
      <c r="E84" s="508" t="s">
        <v>33</v>
      </c>
    </row>
    <row r="85" spans="1:5" x14ac:dyDescent="0.25">
      <c r="A85" s="506" t="s">
        <v>477</v>
      </c>
      <c r="B85" s="506" t="s">
        <v>478</v>
      </c>
      <c r="C85" s="513" t="s">
        <v>280</v>
      </c>
      <c r="D85" s="513"/>
      <c r="E85" s="508" t="s">
        <v>33</v>
      </c>
    </row>
    <row r="86" spans="1:5" x14ac:dyDescent="0.25">
      <c r="A86" s="506" t="s">
        <v>479</v>
      </c>
      <c r="B86" s="506" t="s">
        <v>480</v>
      </c>
      <c r="C86" s="513" t="s">
        <v>280</v>
      </c>
      <c r="D86" s="513"/>
      <c r="E86" s="508" t="s">
        <v>33</v>
      </c>
    </row>
    <row r="87" spans="1:5" x14ac:dyDescent="0.25">
      <c r="A87" s="506" t="s">
        <v>481</v>
      </c>
      <c r="B87" s="506" t="s">
        <v>482</v>
      </c>
      <c r="C87" s="513" t="s">
        <v>280</v>
      </c>
      <c r="D87" s="513"/>
      <c r="E87" s="508" t="s">
        <v>33</v>
      </c>
    </row>
    <row r="88" spans="1:5" x14ac:dyDescent="0.25">
      <c r="A88" s="506" t="s">
        <v>483</v>
      </c>
      <c r="B88" s="506" t="s">
        <v>484</v>
      </c>
      <c r="C88" s="513" t="s">
        <v>280</v>
      </c>
      <c r="D88" s="513"/>
      <c r="E88" s="508" t="s">
        <v>33</v>
      </c>
    </row>
    <row r="89" spans="1:5" x14ac:dyDescent="0.25">
      <c r="A89" s="506" t="s">
        <v>485</v>
      </c>
      <c r="B89" s="506" t="s">
        <v>486</v>
      </c>
      <c r="C89" s="513" t="s">
        <v>280</v>
      </c>
      <c r="D89" s="513"/>
      <c r="E89" s="508" t="s">
        <v>33</v>
      </c>
    </row>
    <row r="90" spans="1:5" x14ac:dyDescent="0.25">
      <c r="A90" s="506" t="s">
        <v>487</v>
      </c>
      <c r="B90" s="506" t="s">
        <v>488</v>
      </c>
      <c r="C90" s="513" t="s">
        <v>280</v>
      </c>
      <c r="D90" s="513"/>
      <c r="E90" s="508" t="s">
        <v>33</v>
      </c>
    </row>
    <row r="91" spans="1:5" x14ac:dyDescent="0.25">
      <c r="A91" s="506" t="s">
        <v>489</v>
      </c>
      <c r="B91" s="506" t="s">
        <v>490</v>
      </c>
      <c r="C91" s="513" t="s">
        <v>280</v>
      </c>
      <c r="D91" s="513"/>
      <c r="E91" s="508" t="s">
        <v>33</v>
      </c>
    </row>
    <row r="92" spans="1:5" x14ac:dyDescent="0.25">
      <c r="A92" s="506" t="s">
        <v>491</v>
      </c>
      <c r="B92" s="506" t="s">
        <v>492</v>
      </c>
      <c r="C92" s="513" t="s">
        <v>280</v>
      </c>
      <c r="D92" s="513"/>
      <c r="E92" s="508" t="s">
        <v>33</v>
      </c>
    </row>
    <row r="93" spans="1:5" x14ac:dyDescent="0.25">
      <c r="A93" s="506" t="s">
        <v>493</v>
      </c>
      <c r="B93" s="506" t="s">
        <v>494</v>
      </c>
      <c r="C93" s="513" t="s">
        <v>280</v>
      </c>
      <c r="D93" s="513"/>
      <c r="E93" s="508" t="s">
        <v>33</v>
      </c>
    </row>
    <row r="94" spans="1:5" x14ac:dyDescent="0.25">
      <c r="A94" s="506" t="s">
        <v>495</v>
      </c>
      <c r="B94" s="506" t="s">
        <v>496</v>
      </c>
      <c r="C94" s="513" t="s">
        <v>280</v>
      </c>
      <c r="D94" s="513"/>
      <c r="E94" s="508" t="s">
        <v>33</v>
      </c>
    </row>
    <row r="95" spans="1:5" x14ac:dyDescent="0.25">
      <c r="A95" s="506" t="s">
        <v>497</v>
      </c>
      <c r="B95" s="506" t="s">
        <v>498</v>
      </c>
      <c r="C95" s="513" t="s">
        <v>280</v>
      </c>
      <c r="D95" s="513"/>
      <c r="E95" s="508" t="s">
        <v>33</v>
      </c>
    </row>
    <row r="96" spans="1:5" x14ac:dyDescent="0.25">
      <c r="A96" s="506" t="s">
        <v>499</v>
      </c>
      <c r="B96" s="506" t="s">
        <v>500</v>
      </c>
      <c r="C96" s="513" t="s">
        <v>280</v>
      </c>
      <c r="D96" s="513"/>
      <c r="E96" s="508" t="s">
        <v>33</v>
      </c>
    </row>
    <row r="97" spans="1:5" x14ac:dyDescent="0.25">
      <c r="A97" s="506" t="s">
        <v>501</v>
      </c>
      <c r="B97" s="506" t="s">
        <v>502</v>
      </c>
      <c r="C97" s="513" t="s">
        <v>280</v>
      </c>
      <c r="D97" s="513"/>
      <c r="E97" s="508" t="s">
        <v>33</v>
      </c>
    </row>
    <row r="98" spans="1:5" x14ac:dyDescent="0.25">
      <c r="A98" s="506" t="s">
        <v>503</v>
      </c>
      <c r="B98" s="506" t="s">
        <v>504</v>
      </c>
      <c r="C98" s="513" t="s">
        <v>280</v>
      </c>
      <c r="D98" s="513"/>
      <c r="E98" s="508" t="s">
        <v>33</v>
      </c>
    </row>
    <row r="99" spans="1:5" x14ac:dyDescent="0.25">
      <c r="A99" s="506" t="s">
        <v>505</v>
      </c>
      <c r="B99" s="506" t="s">
        <v>506</v>
      </c>
      <c r="C99" s="513" t="s">
        <v>280</v>
      </c>
      <c r="D99" s="513"/>
      <c r="E99" s="508" t="s">
        <v>39</v>
      </c>
    </row>
    <row r="100" spans="1:5" x14ac:dyDescent="0.25">
      <c r="A100" s="506" t="s">
        <v>507</v>
      </c>
      <c r="B100" s="506" t="s">
        <v>508</v>
      </c>
      <c r="C100" s="513" t="s">
        <v>280</v>
      </c>
      <c r="D100" s="513"/>
      <c r="E100" s="508" t="s">
        <v>44</v>
      </c>
    </row>
    <row r="101" spans="1:5" x14ac:dyDescent="0.25">
      <c r="A101" s="506" t="s">
        <v>509</v>
      </c>
      <c r="B101" s="506" t="s">
        <v>510</v>
      </c>
      <c r="C101" s="513" t="s">
        <v>280</v>
      </c>
      <c r="D101" s="513"/>
      <c r="E101" s="508" t="s">
        <v>33</v>
      </c>
    </row>
    <row r="102" spans="1:5" x14ac:dyDescent="0.25">
      <c r="A102" s="506" t="s">
        <v>511</v>
      </c>
      <c r="B102" s="506" t="s">
        <v>512</v>
      </c>
      <c r="C102" s="513" t="s">
        <v>280</v>
      </c>
      <c r="D102" s="513"/>
      <c r="E102" s="508" t="s">
        <v>33</v>
      </c>
    </row>
    <row r="103" spans="1:5" x14ac:dyDescent="0.25">
      <c r="A103" s="506" t="s">
        <v>513</v>
      </c>
      <c r="B103" s="506" t="s">
        <v>514</v>
      </c>
      <c r="C103" s="513" t="s">
        <v>280</v>
      </c>
      <c r="D103" s="513"/>
      <c r="E103" s="508" t="s">
        <v>33</v>
      </c>
    </row>
    <row r="104" spans="1:5" x14ac:dyDescent="0.25">
      <c r="A104" s="506" t="s">
        <v>515</v>
      </c>
      <c r="B104" s="506" t="s">
        <v>516</v>
      </c>
      <c r="C104" s="513" t="s">
        <v>280</v>
      </c>
      <c r="D104" s="513"/>
      <c r="E104" s="508" t="s">
        <v>33</v>
      </c>
    </row>
    <row r="105" spans="1:5" ht="14.25" customHeight="1" x14ac:dyDescent="0.25">
      <c r="A105" s="506" t="s">
        <v>517</v>
      </c>
      <c r="B105" s="506" t="s">
        <v>518</v>
      </c>
      <c r="C105" s="513" t="s">
        <v>280</v>
      </c>
      <c r="D105" s="513"/>
      <c r="E105" s="508" t="s">
        <v>33</v>
      </c>
    </row>
    <row r="106" spans="1:5" x14ac:dyDescent="0.25">
      <c r="A106" s="506" t="s">
        <v>519</v>
      </c>
      <c r="B106" s="506" t="s">
        <v>520</v>
      </c>
      <c r="C106" s="513" t="s">
        <v>280</v>
      </c>
      <c r="D106" s="513"/>
      <c r="E106" s="508" t="s">
        <v>33</v>
      </c>
    </row>
    <row r="107" spans="1:5" x14ac:dyDescent="0.25">
      <c r="A107" s="506" t="s">
        <v>521</v>
      </c>
      <c r="B107" s="506" t="s">
        <v>522</v>
      </c>
      <c r="C107" s="513" t="s">
        <v>280</v>
      </c>
      <c r="D107" s="513"/>
      <c r="E107" s="508" t="s">
        <v>33</v>
      </c>
    </row>
    <row r="108" spans="1:5" x14ac:dyDescent="0.25">
      <c r="A108" s="506" t="s">
        <v>523</v>
      </c>
      <c r="B108" s="506" t="s">
        <v>524</v>
      </c>
      <c r="C108" s="513" t="s">
        <v>280</v>
      </c>
      <c r="D108" s="513"/>
      <c r="E108" s="508" t="s">
        <v>33</v>
      </c>
    </row>
    <row r="109" spans="1:5" x14ac:dyDescent="0.25">
      <c r="A109" s="506" t="s">
        <v>525</v>
      </c>
      <c r="B109" s="506" t="s">
        <v>526</v>
      </c>
      <c r="C109" s="513" t="s">
        <v>280</v>
      </c>
      <c r="D109" s="513"/>
      <c r="E109" s="508" t="s">
        <v>33</v>
      </c>
    </row>
    <row r="110" spans="1:5" x14ac:dyDescent="0.25">
      <c r="A110" s="506" t="s">
        <v>527</v>
      </c>
      <c r="B110" s="506" t="s">
        <v>528</v>
      </c>
      <c r="C110" s="513" t="s">
        <v>280</v>
      </c>
      <c r="D110" s="513"/>
      <c r="E110" s="508" t="s">
        <v>33</v>
      </c>
    </row>
    <row r="111" spans="1:5" x14ac:dyDescent="0.25">
      <c r="A111" s="506" t="s">
        <v>529</v>
      </c>
      <c r="B111" s="506" t="s">
        <v>530</v>
      </c>
      <c r="C111" s="513" t="s">
        <v>280</v>
      </c>
      <c r="D111" s="513"/>
      <c r="E111" s="508" t="s">
        <v>33</v>
      </c>
    </row>
    <row r="112" spans="1:5" x14ac:dyDescent="0.25">
      <c r="A112" s="506" t="s">
        <v>531</v>
      </c>
      <c r="B112" s="506" t="s">
        <v>532</v>
      </c>
      <c r="C112" s="513" t="s">
        <v>280</v>
      </c>
      <c r="D112" s="513"/>
      <c r="E112" s="508" t="s">
        <v>33</v>
      </c>
    </row>
    <row r="113" spans="1:5" x14ac:dyDescent="0.25">
      <c r="A113" s="506" t="s">
        <v>533</v>
      </c>
      <c r="B113" s="506" t="s">
        <v>534</v>
      </c>
      <c r="C113" s="513" t="s">
        <v>280</v>
      </c>
      <c r="D113" s="513"/>
      <c r="E113" s="508" t="s">
        <v>33</v>
      </c>
    </row>
    <row r="114" spans="1:5" x14ac:dyDescent="0.25">
      <c r="A114" s="506" t="s">
        <v>535</v>
      </c>
      <c r="B114" s="506" t="s">
        <v>536</v>
      </c>
      <c r="C114" s="513" t="s">
        <v>280</v>
      </c>
      <c r="D114" s="513"/>
      <c r="E114" s="508" t="s">
        <v>33</v>
      </c>
    </row>
    <row r="115" spans="1:5" x14ac:dyDescent="0.25">
      <c r="A115" s="506" t="s">
        <v>537</v>
      </c>
      <c r="B115" s="506" t="s">
        <v>538</v>
      </c>
      <c r="C115" s="513" t="s">
        <v>280</v>
      </c>
      <c r="D115" s="513"/>
      <c r="E115" s="508" t="s">
        <v>33</v>
      </c>
    </row>
    <row r="116" spans="1:5" x14ac:dyDescent="0.25">
      <c r="A116" s="506" t="s">
        <v>539</v>
      </c>
      <c r="B116" s="506" t="s">
        <v>540</v>
      </c>
      <c r="C116" s="513" t="s">
        <v>280</v>
      </c>
      <c r="D116" s="513"/>
      <c r="E116" s="508" t="s">
        <v>33</v>
      </c>
    </row>
    <row r="117" spans="1:5" x14ac:dyDescent="0.25">
      <c r="A117" s="506" t="s">
        <v>541</v>
      </c>
      <c r="B117" s="506" t="s">
        <v>542</v>
      </c>
      <c r="C117" s="513" t="s">
        <v>280</v>
      </c>
      <c r="D117" s="513"/>
      <c r="E117" s="508" t="s">
        <v>33</v>
      </c>
    </row>
    <row r="118" spans="1:5" x14ac:dyDescent="0.25">
      <c r="A118" s="506" t="s">
        <v>543</v>
      </c>
      <c r="B118" s="506" t="s">
        <v>544</v>
      </c>
      <c r="C118" s="513" t="s">
        <v>280</v>
      </c>
      <c r="D118" s="513"/>
      <c r="E118" s="508" t="s">
        <v>33</v>
      </c>
    </row>
    <row r="119" spans="1:5" x14ac:dyDescent="0.25">
      <c r="A119" s="506" t="s">
        <v>545</v>
      </c>
      <c r="B119" s="506" t="s">
        <v>546</v>
      </c>
      <c r="C119" s="513" t="s">
        <v>280</v>
      </c>
      <c r="D119" s="513"/>
      <c r="E119" s="508" t="s">
        <v>33</v>
      </c>
    </row>
    <row r="120" spans="1:5" x14ac:dyDescent="0.25">
      <c r="A120" s="506" t="s">
        <v>547</v>
      </c>
      <c r="B120" s="506" t="s">
        <v>548</v>
      </c>
      <c r="C120" s="513" t="s">
        <v>280</v>
      </c>
      <c r="D120" s="513"/>
      <c r="E120" s="508" t="s">
        <v>33</v>
      </c>
    </row>
    <row r="121" spans="1:5" x14ac:dyDescent="0.25">
      <c r="A121" s="506" t="s">
        <v>549</v>
      </c>
      <c r="B121" s="506" t="s">
        <v>550</v>
      </c>
      <c r="C121" s="513" t="s">
        <v>280</v>
      </c>
      <c r="D121" s="513"/>
      <c r="E121" s="508" t="s">
        <v>33</v>
      </c>
    </row>
    <row r="122" spans="1:5" x14ac:dyDescent="0.25">
      <c r="A122" s="506" t="s">
        <v>551</v>
      </c>
      <c r="B122" s="506" t="s">
        <v>552</v>
      </c>
      <c r="C122" s="513" t="s">
        <v>280</v>
      </c>
      <c r="D122" s="513"/>
      <c r="E122" s="508" t="s">
        <v>33</v>
      </c>
    </row>
    <row r="123" spans="1:5" x14ac:dyDescent="0.25">
      <c r="A123" s="506" t="s">
        <v>553</v>
      </c>
      <c r="B123" s="506" t="s">
        <v>554</v>
      </c>
      <c r="C123" s="513" t="s">
        <v>280</v>
      </c>
      <c r="D123" s="513"/>
      <c r="E123" s="508" t="s">
        <v>33</v>
      </c>
    </row>
    <row r="124" spans="1:5" x14ac:dyDescent="0.25">
      <c r="A124" s="506" t="s">
        <v>555</v>
      </c>
      <c r="B124" s="506" t="s">
        <v>556</v>
      </c>
      <c r="C124" s="513" t="s">
        <v>280</v>
      </c>
      <c r="D124" s="513"/>
      <c r="E124" s="508" t="s">
        <v>33</v>
      </c>
    </row>
    <row r="125" spans="1:5" x14ac:dyDescent="0.25">
      <c r="A125" s="506" t="s">
        <v>557</v>
      </c>
      <c r="B125" s="506" t="s">
        <v>558</v>
      </c>
      <c r="C125" s="513" t="s">
        <v>280</v>
      </c>
      <c r="D125" s="513"/>
      <c r="E125" s="508" t="s">
        <v>33</v>
      </c>
    </row>
    <row r="126" spans="1:5" x14ac:dyDescent="0.25">
      <c r="A126" s="506" t="s">
        <v>559</v>
      </c>
      <c r="B126" s="506" t="s">
        <v>560</v>
      </c>
      <c r="C126" s="513" t="s">
        <v>280</v>
      </c>
      <c r="D126" s="513"/>
      <c r="E126" s="508" t="s">
        <v>33</v>
      </c>
    </row>
    <row r="127" spans="1:5" x14ac:dyDescent="0.25">
      <c r="A127" s="506" t="s">
        <v>561</v>
      </c>
      <c r="B127" s="506" t="s">
        <v>562</v>
      </c>
      <c r="C127" s="513" t="s">
        <v>280</v>
      </c>
      <c r="D127" s="513"/>
      <c r="E127" s="508" t="s">
        <v>33</v>
      </c>
    </row>
    <row r="128" spans="1:5" x14ac:dyDescent="0.25">
      <c r="A128" s="506" t="s">
        <v>563</v>
      </c>
      <c r="B128" s="506" t="s">
        <v>564</v>
      </c>
      <c r="C128" s="513" t="s">
        <v>280</v>
      </c>
      <c r="D128" s="513"/>
      <c r="E128" s="508" t="s">
        <v>33</v>
      </c>
    </row>
    <row r="129" spans="1:14" s="502" customFormat="1" x14ac:dyDescent="0.25">
      <c r="A129" s="506" t="s">
        <v>565</v>
      </c>
      <c r="B129" s="506" t="s">
        <v>566</v>
      </c>
      <c r="C129" s="513" t="s">
        <v>280</v>
      </c>
      <c r="D129" s="513"/>
      <c r="E129" s="508" t="s">
        <v>33</v>
      </c>
      <c r="F129"/>
      <c r="G129"/>
      <c r="H129"/>
      <c r="I129"/>
      <c r="K129"/>
      <c r="L129"/>
      <c r="M129"/>
      <c r="N129"/>
    </row>
    <row r="130" spans="1:14" s="502" customFormat="1" x14ac:dyDescent="0.25">
      <c r="A130" s="506" t="s">
        <v>567</v>
      </c>
      <c r="B130" s="506" t="s">
        <v>568</v>
      </c>
      <c r="C130" s="513" t="s">
        <v>280</v>
      </c>
      <c r="D130" s="513"/>
      <c r="E130" s="508" t="s">
        <v>33</v>
      </c>
      <c r="F130"/>
      <c r="G130"/>
      <c r="H130"/>
      <c r="I130"/>
      <c r="K130"/>
      <c r="L130"/>
      <c r="M130"/>
      <c r="N130"/>
    </row>
    <row r="131" spans="1:14" s="502" customFormat="1" x14ac:dyDescent="0.25">
      <c r="A131" s="506" t="s">
        <v>569</v>
      </c>
      <c r="B131" s="506" t="s">
        <v>570</v>
      </c>
      <c r="C131" s="513" t="s">
        <v>280</v>
      </c>
      <c r="D131" s="513"/>
      <c r="E131" s="508" t="s">
        <v>33</v>
      </c>
      <c r="F131"/>
      <c r="G131"/>
      <c r="H131"/>
      <c r="I131"/>
      <c r="K131"/>
      <c r="L131"/>
      <c r="M131"/>
      <c r="N131"/>
    </row>
    <row r="132" spans="1:14" s="502" customFormat="1" x14ac:dyDescent="0.25">
      <c r="A132" s="506" t="s">
        <v>571</v>
      </c>
      <c r="B132" s="506" t="s">
        <v>572</v>
      </c>
      <c r="C132" s="513" t="s">
        <v>280</v>
      </c>
      <c r="D132" s="513"/>
      <c r="E132" s="508" t="s">
        <v>39</v>
      </c>
      <c r="F132"/>
      <c r="G132"/>
      <c r="H132"/>
      <c r="I132"/>
      <c r="K132"/>
      <c r="L132"/>
      <c r="M132"/>
      <c r="N132"/>
    </row>
    <row r="133" spans="1:14" s="502" customFormat="1" x14ac:dyDescent="0.25">
      <c r="A133" s="506" t="s">
        <v>573</v>
      </c>
      <c r="B133" s="506" t="s">
        <v>574</v>
      </c>
      <c r="C133" s="513" t="s">
        <v>280</v>
      </c>
      <c r="D133" s="513"/>
      <c r="E133" s="508" t="s">
        <v>33</v>
      </c>
      <c r="F133"/>
      <c r="G133"/>
      <c r="H133"/>
      <c r="I133"/>
      <c r="K133"/>
      <c r="L133"/>
      <c r="M133"/>
      <c r="N133"/>
    </row>
    <row r="134" spans="1:14" s="502" customFormat="1" x14ac:dyDescent="0.25">
      <c r="A134" s="506" t="s">
        <v>575</v>
      </c>
      <c r="B134" s="506" t="s">
        <v>576</v>
      </c>
      <c r="C134" s="513" t="s">
        <v>280</v>
      </c>
      <c r="D134" s="513"/>
      <c r="E134" s="508" t="s">
        <v>33</v>
      </c>
      <c r="F134"/>
      <c r="G134"/>
      <c r="H134"/>
      <c r="I134"/>
      <c r="K134"/>
      <c r="L134"/>
      <c r="M134"/>
      <c r="N134"/>
    </row>
    <row r="135" spans="1:14" s="502" customFormat="1" x14ac:dyDescent="0.25">
      <c r="A135" s="506" t="s">
        <v>577</v>
      </c>
      <c r="B135" s="506" t="s">
        <v>578</v>
      </c>
      <c r="C135" s="513" t="s">
        <v>280</v>
      </c>
      <c r="D135" s="513"/>
      <c r="E135" s="508" t="s">
        <v>33</v>
      </c>
      <c r="F135"/>
      <c r="G135"/>
      <c r="H135"/>
      <c r="I135"/>
      <c r="K135"/>
      <c r="L135"/>
      <c r="M135"/>
      <c r="N135"/>
    </row>
    <row r="136" spans="1:14" s="502" customFormat="1" x14ac:dyDescent="0.25">
      <c r="A136" s="506" t="s">
        <v>579</v>
      </c>
      <c r="B136" s="506" t="s">
        <v>580</v>
      </c>
      <c r="C136" s="513" t="s">
        <v>280</v>
      </c>
      <c r="D136" s="513"/>
      <c r="E136" s="508" t="s">
        <v>33</v>
      </c>
      <c r="F136"/>
      <c r="G136"/>
      <c r="H136"/>
      <c r="I136"/>
      <c r="K136"/>
      <c r="L136"/>
      <c r="M136"/>
      <c r="N136"/>
    </row>
    <row r="137" spans="1:14" s="502" customFormat="1" x14ac:dyDescent="0.25">
      <c r="A137" s="506" t="s">
        <v>581</v>
      </c>
      <c r="B137" s="506" t="s">
        <v>582</v>
      </c>
      <c r="C137" s="513" t="s">
        <v>280</v>
      </c>
      <c r="D137" s="513"/>
      <c r="E137" s="508" t="s">
        <v>33</v>
      </c>
      <c r="F137"/>
      <c r="G137"/>
      <c r="H137"/>
      <c r="I137"/>
      <c r="K137"/>
      <c r="L137"/>
      <c r="M137"/>
      <c r="N137"/>
    </row>
    <row r="138" spans="1:14" s="502" customFormat="1" x14ac:dyDescent="0.25">
      <c r="A138" s="506" t="s">
        <v>583</v>
      </c>
      <c r="B138" s="506" t="s">
        <v>584</v>
      </c>
      <c r="C138" s="513" t="s">
        <v>280</v>
      </c>
      <c r="D138" s="513"/>
      <c r="E138" s="508" t="s">
        <v>33</v>
      </c>
      <c r="F138"/>
      <c r="G138"/>
      <c r="H138"/>
      <c r="I138"/>
      <c r="K138"/>
      <c r="L138"/>
      <c r="M138"/>
      <c r="N138"/>
    </row>
    <row r="139" spans="1:14" s="502" customFormat="1" x14ac:dyDescent="0.25">
      <c r="A139" s="506" t="s">
        <v>585</v>
      </c>
      <c r="B139" s="506" t="s">
        <v>586</v>
      </c>
      <c r="C139" s="513" t="s">
        <v>280</v>
      </c>
      <c r="D139" s="513"/>
      <c r="E139" s="508" t="s">
        <v>39</v>
      </c>
      <c r="F139"/>
      <c r="G139"/>
      <c r="H139"/>
      <c r="I139"/>
      <c r="K139"/>
      <c r="L139"/>
      <c r="M139"/>
      <c r="N139"/>
    </row>
    <row r="140" spans="1:14" s="502" customFormat="1" x14ac:dyDescent="0.25">
      <c r="A140" s="506" t="s">
        <v>587</v>
      </c>
      <c r="B140" s="506" t="s">
        <v>588</v>
      </c>
      <c r="C140" s="513" t="s">
        <v>280</v>
      </c>
      <c r="D140" s="513"/>
      <c r="E140" s="508" t="s">
        <v>33</v>
      </c>
      <c r="F140"/>
      <c r="G140"/>
      <c r="H140"/>
      <c r="I140"/>
      <c r="K140"/>
      <c r="L140"/>
      <c r="M140"/>
      <c r="N140"/>
    </row>
    <row r="141" spans="1:14" s="502" customFormat="1" x14ac:dyDescent="0.25">
      <c r="A141" s="506" t="s">
        <v>589</v>
      </c>
      <c r="B141" s="506" t="s">
        <v>590</v>
      </c>
      <c r="C141" s="513" t="s">
        <v>280</v>
      </c>
      <c r="D141" s="513"/>
      <c r="E141" s="508" t="s">
        <v>33</v>
      </c>
      <c r="F141"/>
      <c r="G141"/>
      <c r="H141"/>
      <c r="I141"/>
      <c r="K141"/>
      <c r="L141"/>
      <c r="M141"/>
      <c r="N141"/>
    </row>
    <row r="142" spans="1:14" s="502" customFormat="1" ht="26.25" x14ac:dyDescent="0.25">
      <c r="A142" s="506" t="s">
        <v>591</v>
      </c>
      <c r="B142" s="520" t="s">
        <v>592</v>
      </c>
      <c r="C142" s="513" t="s">
        <v>280</v>
      </c>
      <c r="D142" s="513"/>
      <c r="E142" s="508" t="s">
        <v>39</v>
      </c>
      <c r="F142"/>
      <c r="G142"/>
      <c r="H142"/>
      <c r="I142"/>
      <c r="K142"/>
      <c r="L142"/>
      <c r="M142"/>
      <c r="N142"/>
    </row>
    <row r="143" spans="1:14" s="503" customFormat="1" x14ac:dyDescent="0.25">
      <c r="A143" s="506" t="s">
        <v>593</v>
      </c>
      <c r="B143" s="506" t="s">
        <v>594</v>
      </c>
      <c r="C143" s="513" t="s">
        <v>280</v>
      </c>
      <c r="D143" s="513"/>
      <c r="E143" s="508" t="s">
        <v>33</v>
      </c>
      <c r="F143"/>
      <c r="G143"/>
      <c r="H143"/>
      <c r="I143"/>
      <c r="J143" s="502"/>
      <c r="K143"/>
      <c r="L143"/>
      <c r="M143"/>
      <c r="N143"/>
    </row>
    <row r="144" spans="1:14" x14ac:dyDescent="0.25">
      <c r="A144" s="506" t="s">
        <v>595</v>
      </c>
      <c r="B144" s="506" t="s">
        <v>596</v>
      </c>
      <c r="C144" s="513" t="s">
        <v>280</v>
      </c>
      <c r="D144" s="509"/>
      <c r="E144" s="508" t="s">
        <v>44</v>
      </c>
    </row>
    <row r="145" spans="1:5" x14ac:dyDescent="0.25">
      <c r="A145" s="506" t="s">
        <v>597</v>
      </c>
      <c r="B145" s="506" t="s">
        <v>598</v>
      </c>
      <c r="C145" s="513" t="s">
        <v>280</v>
      </c>
      <c r="D145" s="509"/>
      <c r="E145" s="508" t="s">
        <v>39</v>
      </c>
    </row>
    <row r="146" spans="1:5" x14ac:dyDescent="0.25">
      <c r="A146" s="506" t="s">
        <v>599</v>
      </c>
      <c r="B146" s="506" t="s">
        <v>600</v>
      </c>
      <c r="C146" s="513" t="s">
        <v>280</v>
      </c>
      <c r="D146" s="509"/>
      <c r="E146" s="508" t="s">
        <v>39</v>
      </c>
    </row>
    <row r="147" spans="1:5" x14ac:dyDescent="0.25">
      <c r="A147" s="506" t="s">
        <v>601</v>
      </c>
      <c r="B147" s="506" t="s">
        <v>602</v>
      </c>
      <c r="C147" s="513" t="s">
        <v>280</v>
      </c>
      <c r="D147" s="509"/>
      <c r="E147" s="508" t="s">
        <v>44</v>
      </c>
    </row>
    <row r="148" spans="1:5" x14ac:dyDescent="0.25">
      <c r="A148" s="506" t="s">
        <v>603</v>
      </c>
      <c r="B148" s="506" t="s">
        <v>604</v>
      </c>
      <c r="C148" s="513" t="s">
        <v>280</v>
      </c>
      <c r="D148" s="509"/>
      <c r="E148" s="508" t="s">
        <v>44</v>
      </c>
    </row>
    <row r="149" spans="1:5" x14ac:dyDescent="0.25">
      <c r="A149" s="506" t="s">
        <v>605</v>
      </c>
      <c r="B149" s="506" t="s">
        <v>606</v>
      </c>
      <c r="C149" s="513" t="s">
        <v>280</v>
      </c>
      <c r="D149" s="509"/>
      <c r="E149" s="508" t="s">
        <v>39</v>
      </c>
    </row>
    <row r="150" spans="1:5" x14ac:dyDescent="0.25">
      <c r="A150" s="506" t="s">
        <v>607</v>
      </c>
      <c r="B150" s="506" t="s">
        <v>608</v>
      </c>
      <c r="C150" s="513" t="s">
        <v>280</v>
      </c>
      <c r="D150" s="509"/>
      <c r="E150" s="508" t="s">
        <v>33</v>
      </c>
    </row>
  </sheetData>
  <autoFilter ref="A2:E143" xr:uid="{2E753270-8E41-4CC5-97C2-EE4540C41FD1}"/>
  <mergeCells count="5">
    <mergeCell ref="A1:H1"/>
    <mergeCell ref="F4:F6"/>
    <mergeCell ref="F7:F10"/>
    <mergeCell ref="F11:F13"/>
    <mergeCell ref="G14:H14"/>
  </mergeCells>
  <conditionalFormatting sqref="E3:E150">
    <cfRule type="cellIs" dxfId="9" priority="1" operator="equal">
      <formula>"new"</formula>
    </cfRule>
    <cfRule type="cellIs" dxfId="8" priority="2" operator="equal">
      <formula>"existing"</formula>
    </cfRule>
    <cfRule type="cellIs" dxfId="7" priority="3" operator="equal">
      <formula>"incremental"</formula>
    </cfRule>
    <cfRule type="cellIs" dxfId="6" priority="4" operator="equal">
      <formula>"no longer supported"</formula>
    </cfRule>
    <cfRule type="cellIs" dxfId="5" priority="5" operator="equal">
      <formula>"n/a"</formula>
    </cfRule>
  </conditionalFormatting>
  <dataValidations disablePrompts="1" count="1">
    <dataValidation type="list" errorStyle="warning" allowBlank="1" showInputMessage="1" showErrorMessage="1" errorTitle="Error" error="Set a valid value" sqref="E3:E150" xr:uid="{A77BC9CE-4510-4FC4-AB29-CC1140DB29A2}">
      <formula1>LookupTypeRange424</formula1>
    </dataValidation>
  </dataValidations>
  <pageMargins left="0.7" right="0.7" top="0.75" bottom="0.75" header="0.3" footer="0.3"/>
  <pageSetup orientation="portrait" r:id="rId1"/>
  <headerFooter>
    <oddHeader>&amp;L&amp;"Arial"&amp;10&amp;K0000FF[AMD Official Use Only]&amp;1#</oddHeader>
  </headerFooter>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F5BB32F-6E44-427E-A43D-BDE121431A57}">
          <x14:formula1>
            <xm:f>'List Options'!$I$1:$I$4</xm:f>
          </x14:formula1>
          <xm:sqref>D3:D143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O158"/>
  <sheetViews>
    <sheetView workbookViewId="0">
      <pane ySplit="2" topLeftCell="A73" activePane="bottomLeft" state="frozen"/>
      <selection pane="bottomLeft" activeCell="A3" sqref="A3:A158"/>
    </sheetView>
  </sheetViews>
  <sheetFormatPr defaultRowHeight="15" x14ac:dyDescent="0.25"/>
  <cols>
    <col min="1" max="1" width="16.85546875" bestFit="1" customWidth="1"/>
    <col min="2" max="2" width="59.28515625" customWidth="1"/>
    <col min="3" max="3" width="10" bestFit="1" customWidth="1"/>
    <col min="4" max="4" width="15.5703125" bestFit="1" customWidth="1"/>
    <col min="5" max="5" width="11.140625" bestFit="1" customWidth="1"/>
    <col min="6" max="6" width="11.140625" customWidth="1"/>
    <col min="7" max="7" width="15.85546875" customWidth="1"/>
    <col min="8" max="8" width="20.5703125" customWidth="1"/>
    <col min="11" max="11" width="9.140625" style="502"/>
  </cols>
  <sheetData>
    <row r="1" spans="1:9" ht="39" customHeight="1" thickBot="1" x14ac:dyDescent="0.35">
      <c r="A1" s="579" t="s">
        <v>301</v>
      </c>
      <c r="B1" s="580"/>
      <c r="C1" s="580"/>
      <c r="D1" s="580"/>
      <c r="E1" s="580"/>
      <c r="F1" s="580"/>
      <c r="G1" s="580"/>
      <c r="H1" s="580"/>
      <c r="I1" s="581"/>
    </row>
    <row r="2" spans="1:9" s="79" customFormat="1" ht="15.75" thickBot="1" x14ac:dyDescent="0.3">
      <c r="A2" s="504" t="s">
        <v>77</v>
      </c>
      <c r="B2" s="505" t="s">
        <v>81</v>
      </c>
      <c r="C2" s="511" t="s">
        <v>96</v>
      </c>
      <c r="D2" s="511" t="s">
        <v>202</v>
      </c>
      <c r="E2" s="510" t="s">
        <v>1</v>
      </c>
      <c r="F2" s="523"/>
    </row>
    <row r="3" spans="1:9" ht="15.75" thickBot="1" x14ac:dyDescent="0.3">
      <c r="A3" s="506" t="s">
        <v>302</v>
      </c>
      <c r="B3" s="506" t="s">
        <v>303</v>
      </c>
      <c r="C3" s="513" t="s">
        <v>280</v>
      </c>
      <c r="D3" s="513"/>
      <c r="E3" s="508" t="s">
        <v>44</v>
      </c>
      <c r="F3" s="524"/>
      <c r="G3" s="507" t="s">
        <v>77</v>
      </c>
      <c r="H3" s="288" t="s">
        <v>304</v>
      </c>
      <c r="I3" s="472">
        <f>COUNTA(A3:A4004)</f>
        <v>156</v>
      </c>
    </row>
    <row r="4" spans="1:9" x14ac:dyDescent="0.25">
      <c r="A4" s="506" t="s">
        <v>305</v>
      </c>
      <c r="B4" s="506" t="s">
        <v>306</v>
      </c>
      <c r="C4" s="513" t="s">
        <v>280</v>
      </c>
      <c r="D4" s="513"/>
      <c r="E4" s="508" t="s">
        <v>39</v>
      </c>
      <c r="F4" s="524"/>
      <c r="G4" s="582" t="s">
        <v>96</v>
      </c>
      <c r="H4" s="289" t="s">
        <v>307</v>
      </c>
      <c r="I4" s="473">
        <f>COUNTIFS($C3:$C4004,"P1")</f>
        <v>0</v>
      </c>
    </row>
    <row r="5" spans="1:9" x14ac:dyDescent="0.25">
      <c r="A5" s="506" t="s">
        <v>308</v>
      </c>
      <c r="B5" s="506" t="s">
        <v>309</v>
      </c>
      <c r="C5" s="513" t="s">
        <v>280</v>
      </c>
      <c r="D5" s="513"/>
      <c r="E5" s="508" t="s">
        <v>44</v>
      </c>
      <c r="F5" s="524"/>
      <c r="G5" s="583"/>
      <c r="H5" s="290" t="s">
        <v>310</v>
      </c>
      <c r="I5" s="474">
        <f>COUNTIFS($C3:$C4004,"P2")</f>
        <v>156</v>
      </c>
    </row>
    <row r="6" spans="1:9" ht="15.75" thickBot="1" x14ac:dyDescent="0.3">
      <c r="A6" s="506" t="s">
        <v>311</v>
      </c>
      <c r="B6" s="506" t="s">
        <v>312</v>
      </c>
      <c r="C6" s="513" t="s">
        <v>280</v>
      </c>
      <c r="D6" s="513"/>
      <c r="E6" s="508" t="s">
        <v>44</v>
      </c>
      <c r="F6" s="524"/>
      <c r="G6" s="584"/>
      <c r="H6" s="291" t="s">
        <v>313</v>
      </c>
      <c r="I6" s="475">
        <f>COUNTIFS($C3:$C4004,"P3")</f>
        <v>0</v>
      </c>
    </row>
    <row r="7" spans="1:9" x14ac:dyDescent="0.25">
      <c r="A7" s="506" t="s">
        <v>314</v>
      </c>
      <c r="B7" s="506" t="s">
        <v>315</v>
      </c>
      <c r="C7" s="513" t="s">
        <v>280</v>
      </c>
      <c r="D7" s="513"/>
      <c r="E7" s="508" t="s">
        <v>44</v>
      </c>
      <c r="F7" s="524"/>
      <c r="G7" s="585" t="s">
        <v>202</v>
      </c>
      <c r="H7" s="289" t="s">
        <v>316</v>
      </c>
      <c r="I7" s="473">
        <f>COUNTIFS($D3:$D4004,"Diagnostics")</f>
        <v>0</v>
      </c>
    </row>
    <row r="8" spans="1:9" x14ac:dyDescent="0.25">
      <c r="A8" s="506" t="s">
        <v>317</v>
      </c>
      <c r="B8" s="506" t="s">
        <v>318</v>
      </c>
      <c r="C8" s="513" t="s">
        <v>280</v>
      </c>
      <c r="D8" s="513"/>
      <c r="E8" s="508" t="s">
        <v>44</v>
      </c>
      <c r="F8" s="524"/>
      <c r="G8" s="586"/>
      <c r="H8" s="290" t="s">
        <v>319</v>
      </c>
      <c r="I8" s="474">
        <f>COUNTIFS($D3:$D4004,"Driver")</f>
        <v>0</v>
      </c>
    </row>
    <row r="9" spans="1:9" x14ac:dyDescent="0.25">
      <c r="A9" s="506" t="s">
        <v>320</v>
      </c>
      <c r="B9" s="506" t="s">
        <v>321</v>
      </c>
      <c r="C9" s="513" t="s">
        <v>280</v>
      </c>
      <c r="D9" s="513"/>
      <c r="E9" s="508" t="s">
        <v>44</v>
      </c>
      <c r="F9" s="524"/>
      <c r="G9" s="586"/>
      <c r="H9" s="290" t="s">
        <v>322</v>
      </c>
      <c r="I9" s="474">
        <f>COUNTIFS($D3:$D4004,"IPSE")</f>
        <v>0</v>
      </c>
    </row>
    <row r="10" spans="1:9" ht="15.75" thickBot="1" x14ac:dyDescent="0.3">
      <c r="A10" s="506" t="s">
        <v>323</v>
      </c>
      <c r="B10" s="506" t="s">
        <v>324</v>
      </c>
      <c r="C10" s="513" t="s">
        <v>280</v>
      </c>
      <c r="D10" s="513"/>
      <c r="E10" s="508" t="s">
        <v>44</v>
      </c>
      <c r="F10" s="524"/>
      <c r="G10" s="587"/>
      <c r="H10" s="291" t="s">
        <v>325</v>
      </c>
      <c r="I10" s="475">
        <f>COUNTIFS($D3:$D4004,"N/A")</f>
        <v>0</v>
      </c>
    </row>
    <row r="11" spans="1:9" x14ac:dyDescent="0.25">
      <c r="A11" s="506" t="s">
        <v>326</v>
      </c>
      <c r="B11" s="506" t="s">
        <v>327</v>
      </c>
      <c r="C11" s="513" t="s">
        <v>280</v>
      </c>
      <c r="D11" s="513"/>
      <c r="E11" s="508" t="s">
        <v>44</v>
      </c>
      <c r="F11" s="524"/>
      <c r="G11" s="585" t="s">
        <v>1</v>
      </c>
      <c r="H11" s="289" t="s">
        <v>328</v>
      </c>
      <c r="I11" s="473">
        <f>COUNTIFS($E3:$E4004,"Legacy")</f>
        <v>121</v>
      </c>
    </row>
    <row r="12" spans="1:9" x14ac:dyDescent="0.25">
      <c r="A12" s="506" t="s">
        <v>329</v>
      </c>
      <c r="B12" s="506" t="s">
        <v>330</v>
      </c>
      <c r="C12" s="513" t="s">
        <v>280</v>
      </c>
      <c r="D12" s="513"/>
      <c r="E12" s="508" t="s">
        <v>44</v>
      </c>
      <c r="F12" s="524"/>
      <c r="G12" s="586"/>
      <c r="H12" s="290" t="s">
        <v>331</v>
      </c>
      <c r="I12" s="474">
        <f>COUNTIFS($E3:$E4004,"Delta")</f>
        <v>13</v>
      </c>
    </row>
    <row r="13" spans="1:9" ht="15.75" thickBot="1" x14ac:dyDescent="0.3">
      <c r="A13" s="506" t="s">
        <v>332</v>
      </c>
      <c r="B13" s="506" t="s">
        <v>333</v>
      </c>
      <c r="C13" s="513" t="s">
        <v>280</v>
      </c>
      <c r="D13" s="513"/>
      <c r="E13" s="508" t="s">
        <v>33</v>
      </c>
      <c r="F13" s="524"/>
      <c r="G13" s="587"/>
      <c r="H13" s="291" t="s">
        <v>334</v>
      </c>
      <c r="I13" s="475">
        <f>COUNTIFS($E3:$E4004,"New")</f>
        <v>22</v>
      </c>
    </row>
    <row r="14" spans="1:9" ht="15.75" thickBot="1" x14ac:dyDescent="0.3">
      <c r="A14" s="506" t="s">
        <v>335</v>
      </c>
      <c r="B14" s="506" t="s">
        <v>336</v>
      </c>
      <c r="C14" s="513" t="s">
        <v>280</v>
      </c>
      <c r="D14" s="513"/>
      <c r="E14" s="508" t="s">
        <v>33</v>
      </c>
      <c r="F14" s="524"/>
      <c r="G14" s="512" t="s">
        <v>207</v>
      </c>
      <c r="H14" s="588" t="s">
        <v>609</v>
      </c>
      <c r="I14" s="589"/>
    </row>
    <row r="15" spans="1:9" x14ac:dyDescent="0.25">
      <c r="A15" s="506" t="s">
        <v>337</v>
      </c>
      <c r="B15" s="506" t="s">
        <v>338</v>
      </c>
      <c r="C15" s="513" t="s">
        <v>280</v>
      </c>
      <c r="D15" s="513"/>
      <c r="E15" s="508" t="s">
        <v>33</v>
      </c>
      <c r="F15" s="524"/>
    </row>
    <row r="16" spans="1:9" x14ac:dyDescent="0.25">
      <c r="A16" s="506" t="s">
        <v>339</v>
      </c>
      <c r="B16" s="506" t="s">
        <v>340</v>
      </c>
      <c r="C16" s="513" t="s">
        <v>280</v>
      </c>
      <c r="D16" s="513"/>
      <c r="E16" s="508" t="s">
        <v>33</v>
      </c>
      <c r="F16" s="524"/>
    </row>
    <row r="17" spans="1:6" x14ac:dyDescent="0.25">
      <c r="A17" s="506" t="s">
        <v>341</v>
      </c>
      <c r="B17" s="506" t="s">
        <v>342</v>
      </c>
      <c r="C17" s="513" t="s">
        <v>280</v>
      </c>
      <c r="D17" s="513"/>
      <c r="E17" s="508" t="s">
        <v>33</v>
      </c>
      <c r="F17" s="524"/>
    </row>
    <row r="18" spans="1:6" x14ac:dyDescent="0.25">
      <c r="A18" s="506" t="s">
        <v>343</v>
      </c>
      <c r="B18" s="506" t="s">
        <v>344</v>
      </c>
      <c r="C18" s="513" t="s">
        <v>280</v>
      </c>
      <c r="D18" s="513"/>
      <c r="E18" s="508" t="s">
        <v>33</v>
      </c>
      <c r="F18" s="524"/>
    </row>
    <row r="19" spans="1:6" x14ac:dyDescent="0.25">
      <c r="A19" s="506" t="s">
        <v>345</v>
      </c>
      <c r="B19" s="506" t="s">
        <v>346</v>
      </c>
      <c r="C19" s="513" t="s">
        <v>280</v>
      </c>
      <c r="D19" s="513"/>
      <c r="E19" s="508" t="s">
        <v>33</v>
      </c>
      <c r="F19" s="524"/>
    </row>
    <row r="20" spans="1:6" x14ac:dyDescent="0.25">
      <c r="A20" s="506" t="s">
        <v>347</v>
      </c>
      <c r="B20" s="506" t="s">
        <v>348</v>
      </c>
      <c r="C20" s="513" t="s">
        <v>280</v>
      </c>
      <c r="D20" s="513"/>
      <c r="E20" s="508" t="s">
        <v>33</v>
      </c>
      <c r="F20" s="524"/>
    </row>
    <row r="21" spans="1:6" x14ac:dyDescent="0.25">
      <c r="A21" s="506" t="s">
        <v>349</v>
      </c>
      <c r="B21" s="506" t="s">
        <v>350</v>
      </c>
      <c r="C21" s="513" t="s">
        <v>280</v>
      </c>
      <c r="D21" s="513"/>
      <c r="E21" s="508" t="s">
        <v>33</v>
      </c>
      <c r="F21" s="524"/>
    </row>
    <row r="22" spans="1:6" x14ac:dyDescent="0.25">
      <c r="A22" s="506" t="s">
        <v>351</v>
      </c>
      <c r="B22" s="506" t="s">
        <v>352</v>
      </c>
      <c r="C22" s="513" t="s">
        <v>280</v>
      </c>
      <c r="D22" s="513"/>
      <c r="E22" s="508" t="s">
        <v>33</v>
      </c>
      <c r="F22" s="524"/>
    </row>
    <row r="23" spans="1:6" x14ac:dyDescent="0.25">
      <c r="A23" s="506" t="s">
        <v>353</v>
      </c>
      <c r="B23" s="506" t="s">
        <v>354</v>
      </c>
      <c r="C23" s="513" t="s">
        <v>280</v>
      </c>
      <c r="D23" s="513"/>
      <c r="E23" s="508" t="s">
        <v>33</v>
      </c>
      <c r="F23" s="524"/>
    </row>
    <row r="24" spans="1:6" x14ac:dyDescent="0.25">
      <c r="A24" s="506" t="s">
        <v>355</v>
      </c>
      <c r="B24" s="506" t="s">
        <v>356</v>
      </c>
      <c r="C24" s="513" t="s">
        <v>280</v>
      </c>
      <c r="D24" s="513"/>
      <c r="E24" s="508" t="s">
        <v>33</v>
      </c>
      <c r="F24" s="524"/>
    </row>
    <row r="25" spans="1:6" x14ac:dyDescent="0.25">
      <c r="A25" s="506" t="s">
        <v>357</v>
      </c>
      <c r="B25" s="506" t="s">
        <v>358</v>
      </c>
      <c r="C25" s="513" t="s">
        <v>280</v>
      </c>
      <c r="D25" s="513"/>
      <c r="E25" s="508" t="s">
        <v>33</v>
      </c>
      <c r="F25" s="524"/>
    </row>
    <row r="26" spans="1:6" x14ac:dyDescent="0.25">
      <c r="A26" s="506" t="s">
        <v>359</v>
      </c>
      <c r="B26" s="506" t="s">
        <v>360</v>
      </c>
      <c r="C26" s="513" t="s">
        <v>280</v>
      </c>
      <c r="D26" s="513"/>
      <c r="E26" s="508" t="s">
        <v>33</v>
      </c>
      <c r="F26" s="524"/>
    </row>
    <row r="27" spans="1:6" x14ac:dyDescent="0.25">
      <c r="A27" s="506" t="s">
        <v>361</v>
      </c>
      <c r="B27" s="506" t="s">
        <v>362</v>
      </c>
      <c r="C27" s="513" t="s">
        <v>280</v>
      </c>
      <c r="D27" s="513"/>
      <c r="E27" s="508" t="s">
        <v>33</v>
      </c>
      <c r="F27" s="524"/>
    </row>
    <row r="28" spans="1:6" x14ac:dyDescent="0.25">
      <c r="A28" s="506" t="s">
        <v>363</v>
      </c>
      <c r="B28" s="506" t="s">
        <v>364</v>
      </c>
      <c r="C28" s="513" t="s">
        <v>280</v>
      </c>
      <c r="D28" s="513"/>
      <c r="E28" s="508" t="s">
        <v>33</v>
      </c>
      <c r="F28" s="524"/>
    </row>
    <row r="29" spans="1:6" x14ac:dyDescent="0.25">
      <c r="A29" s="506" t="s">
        <v>365</v>
      </c>
      <c r="B29" s="506" t="s">
        <v>366</v>
      </c>
      <c r="C29" s="513" t="s">
        <v>280</v>
      </c>
      <c r="D29" s="513"/>
      <c r="E29" s="508" t="s">
        <v>33</v>
      </c>
      <c r="F29" s="524"/>
    </row>
    <row r="30" spans="1:6" x14ac:dyDescent="0.25">
      <c r="A30" s="506" t="s">
        <v>367</v>
      </c>
      <c r="B30" s="506" t="s">
        <v>368</v>
      </c>
      <c r="C30" s="513" t="s">
        <v>280</v>
      </c>
      <c r="D30" s="513"/>
      <c r="E30" s="508" t="s">
        <v>33</v>
      </c>
      <c r="F30" s="524"/>
    </row>
    <row r="31" spans="1:6" x14ac:dyDescent="0.25">
      <c r="A31" s="506" t="s">
        <v>369</v>
      </c>
      <c r="B31" s="506" t="s">
        <v>370</v>
      </c>
      <c r="C31" s="513" t="s">
        <v>280</v>
      </c>
      <c r="D31" s="513"/>
      <c r="E31" s="508" t="s">
        <v>33</v>
      </c>
      <c r="F31" s="524"/>
    </row>
    <row r="32" spans="1:6" x14ac:dyDescent="0.25">
      <c r="A32" s="506" t="s">
        <v>371</v>
      </c>
      <c r="B32" s="506" t="s">
        <v>372</v>
      </c>
      <c r="C32" s="513" t="s">
        <v>280</v>
      </c>
      <c r="D32" s="513"/>
      <c r="E32" s="508" t="s">
        <v>39</v>
      </c>
      <c r="F32" s="524"/>
    </row>
    <row r="33" spans="1:6" x14ac:dyDescent="0.25">
      <c r="A33" s="506" t="s">
        <v>373</v>
      </c>
      <c r="B33" s="506" t="s">
        <v>374</v>
      </c>
      <c r="C33" s="513" t="s">
        <v>280</v>
      </c>
      <c r="D33" s="513"/>
      <c r="E33" s="508" t="s">
        <v>39</v>
      </c>
      <c r="F33" s="524"/>
    </row>
    <row r="34" spans="1:6" ht="26.25" x14ac:dyDescent="0.25">
      <c r="A34" s="506" t="s">
        <v>375</v>
      </c>
      <c r="B34" s="520" t="s">
        <v>376</v>
      </c>
      <c r="C34" s="513" t="s">
        <v>280</v>
      </c>
      <c r="D34" s="513"/>
      <c r="E34" s="508" t="s">
        <v>33</v>
      </c>
      <c r="F34" s="524"/>
    </row>
    <row r="35" spans="1:6" x14ac:dyDescent="0.25">
      <c r="A35" s="506" t="s">
        <v>377</v>
      </c>
      <c r="B35" s="506" t="s">
        <v>378</v>
      </c>
      <c r="C35" s="513" t="s">
        <v>280</v>
      </c>
      <c r="D35" s="513"/>
      <c r="E35" s="508" t="s">
        <v>33</v>
      </c>
      <c r="F35" s="524"/>
    </row>
    <row r="36" spans="1:6" ht="26.25" x14ac:dyDescent="0.25">
      <c r="A36" s="506" t="s">
        <v>379</v>
      </c>
      <c r="B36" s="520" t="s">
        <v>380</v>
      </c>
      <c r="C36" s="513" t="s">
        <v>280</v>
      </c>
      <c r="D36" s="513"/>
      <c r="E36" s="508" t="s">
        <v>39</v>
      </c>
      <c r="F36" s="524"/>
    </row>
    <row r="37" spans="1:6" x14ac:dyDescent="0.25">
      <c r="A37" s="506" t="s">
        <v>381</v>
      </c>
      <c r="B37" s="506" t="s">
        <v>382</v>
      </c>
      <c r="C37" s="513" t="s">
        <v>280</v>
      </c>
      <c r="D37" s="513"/>
      <c r="E37" s="508" t="s">
        <v>44</v>
      </c>
      <c r="F37" s="524"/>
    </row>
    <row r="38" spans="1:6" x14ac:dyDescent="0.25">
      <c r="A38" s="506" t="s">
        <v>383</v>
      </c>
      <c r="B38" s="506" t="s">
        <v>384</v>
      </c>
      <c r="C38" s="513" t="s">
        <v>280</v>
      </c>
      <c r="D38" s="513"/>
      <c r="E38" s="508" t="s">
        <v>44</v>
      </c>
      <c r="F38" s="524"/>
    </row>
    <row r="39" spans="1:6" x14ac:dyDescent="0.25">
      <c r="A39" s="506" t="s">
        <v>385</v>
      </c>
      <c r="B39" s="506" t="s">
        <v>386</v>
      </c>
      <c r="C39" s="513" t="s">
        <v>280</v>
      </c>
      <c r="D39" s="513"/>
      <c r="E39" s="508" t="s">
        <v>44</v>
      </c>
      <c r="F39" s="524"/>
    </row>
    <row r="40" spans="1:6" x14ac:dyDescent="0.25">
      <c r="A40" s="506" t="s">
        <v>387</v>
      </c>
      <c r="B40" s="506" t="s">
        <v>388</v>
      </c>
      <c r="C40" s="513" t="s">
        <v>280</v>
      </c>
      <c r="D40" s="513"/>
      <c r="E40" s="508" t="s">
        <v>33</v>
      </c>
      <c r="F40" s="524"/>
    </row>
    <row r="41" spans="1:6" x14ac:dyDescent="0.25">
      <c r="A41" s="506" t="s">
        <v>389</v>
      </c>
      <c r="B41" s="506" t="s">
        <v>390</v>
      </c>
      <c r="C41" s="513" t="s">
        <v>280</v>
      </c>
      <c r="D41" s="513"/>
      <c r="E41" s="508" t="s">
        <v>39</v>
      </c>
      <c r="F41" s="524"/>
    </row>
    <row r="42" spans="1:6" x14ac:dyDescent="0.25">
      <c r="A42" s="506" t="s">
        <v>391</v>
      </c>
      <c r="B42" s="506" t="s">
        <v>392</v>
      </c>
      <c r="C42" s="513" t="s">
        <v>280</v>
      </c>
      <c r="D42" s="513"/>
      <c r="E42" s="508" t="s">
        <v>33</v>
      </c>
      <c r="F42" s="524"/>
    </row>
    <row r="43" spans="1:6" x14ac:dyDescent="0.25">
      <c r="A43" s="506" t="s">
        <v>393</v>
      </c>
      <c r="B43" s="506" t="s">
        <v>394</v>
      </c>
      <c r="C43" s="513" t="s">
        <v>280</v>
      </c>
      <c r="D43" s="513"/>
      <c r="E43" s="508" t="s">
        <v>33</v>
      </c>
      <c r="F43" s="524"/>
    </row>
    <row r="44" spans="1:6" x14ac:dyDescent="0.25">
      <c r="A44" s="506" t="s">
        <v>395</v>
      </c>
      <c r="B44" s="506" t="s">
        <v>396</v>
      </c>
      <c r="C44" s="513" t="s">
        <v>280</v>
      </c>
      <c r="D44" s="513"/>
      <c r="E44" s="508" t="s">
        <v>44</v>
      </c>
      <c r="F44" s="524"/>
    </row>
    <row r="45" spans="1:6" x14ac:dyDescent="0.25">
      <c r="A45" s="506" t="s">
        <v>397</v>
      </c>
      <c r="B45" s="506" t="s">
        <v>398</v>
      </c>
      <c r="C45" s="513" t="s">
        <v>280</v>
      </c>
      <c r="D45" s="513"/>
      <c r="E45" s="508" t="s">
        <v>33</v>
      </c>
      <c r="F45" s="524"/>
    </row>
    <row r="46" spans="1:6" x14ac:dyDescent="0.25">
      <c r="A46" s="506" t="s">
        <v>399</v>
      </c>
      <c r="B46" s="506" t="s">
        <v>400</v>
      </c>
      <c r="C46" s="513" t="s">
        <v>280</v>
      </c>
      <c r="D46" s="513"/>
      <c r="E46" s="508" t="s">
        <v>33</v>
      </c>
      <c r="F46" s="524"/>
    </row>
    <row r="47" spans="1:6" x14ac:dyDescent="0.25">
      <c r="A47" s="506" t="s">
        <v>401</v>
      </c>
      <c r="B47" s="506" t="s">
        <v>402</v>
      </c>
      <c r="C47" s="513" t="s">
        <v>280</v>
      </c>
      <c r="D47" s="513"/>
      <c r="E47" s="508" t="s">
        <v>33</v>
      </c>
      <c r="F47" s="524"/>
    </row>
    <row r="48" spans="1:6" x14ac:dyDescent="0.25">
      <c r="A48" s="506" t="s">
        <v>403</v>
      </c>
      <c r="B48" s="506" t="s">
        <v>404</v>
      </c>
      <c r="C48" s="513" t="s">
        <v>280</v>
      </c>
      <c r="D48" s="513"/>
      <c r="E48" s="508" t="s">
        <v>33</v>
      </c>
      <c r="F48" s="524"/>
    </row>
    <row r="49" spans="1:6" x14ac:dyDescent="0.25">
      <c r="A49" s="506" t="s">
        <v>405</v>
      </c>
      <c r="B49" s="506" t="s">
        <v>406</v>
      </c>
      <c r="C49" s="513" t="s">
        <v>280</v>
      </c>
      <c r="D49" s="513"/>
      <c r="E49" s="508" t="s">
        <v>44</v>
      </c>
      <c r="F49" s="524"/>
    </row>
    <row r="50" spans="1:6" x14ac:dyDescent="0.25">
      <c r="A50" s="506" t="s">
        <v>407</v>
      </c>
      <c r="B50" s="506" t="s">
        <v>408</v>
      </c>
      <c r="C50" s="513" t="s">
        <v>280</v>
      </c>
      <c r="D50" s="513"/>
      <c r="E50" s="508" t="s">
        <v>33</v>
      </c>
      <c r="F50" s="524"/>
    </row>
    <row r="51" spans="1:6" x14ac:dyDescent="0.25">
      <c r="A51" s="506" t="s">
        <v>409</v>
      </c>
      <c r="B51" s="506" t="s">
        <v>410</v>
      </c>
      <c r="C51" s="513" t="s">
        <v>280</v>
      </c>
      <c r="D51" s="513"/>
      <c r="E51" s="508" t="s">
        <v>33</v>
      </c>
      <c r="F51" s="524"/>
    </row>
    <row r="52" spans="1:6" x14ac:dyDescent="0.25">
      <c r="A52" s="506" t="s">
        <v>411</v>
      </c>
      <c r="B52" s="506" t="s">
        <v>412</v>
      </c>
      <c r="C52" s="513" t="s">
        <v>280</v>
      </c>
      <c r="D52" s="513"/>
      <c r="E52" s="508" t="s">
        <v>33</v>
      </c>
      <c r="F52" s="524"/>
    </row>
    <row r="53" spans="1:6" x14ac:dyDescent="0.25">
      <c r="A53" s="506" t="s">
        <v>413</v>
      </c>
      <c r="B53" s="506" t="s">
        <v>414</v>
      </c>
      <c r="C53" s="513" t="s">
        <v>280</v>
      </c>
      <c r="D53" s="513"/>
      <c r="E53" s="508" t="s">
        <v>33</v>
      </c>
      <c r="F53" s="524"/>
    </row>
    <row r="54" spans="1:6" x14ac:dyDescent="0.25">
      <c r="A54" s="506" t="s">
        <v>415</v>
      </c>
      <c r="B54" s="506" t="s">
        <v>416</v>
      </c>
      <c r="C54" s="513" t="s">
        <v>280</v>
      </c>
      <c r="D54" s="513"/>
      <c r="E54" s="508" t="s">
        <v>33</v>
      </c>
      <c r="F54" s="524"/>
    </row>
    <row r="55" spans="1:6" x14ac:dyDescent="0.25">
      <c r="A55" s="506" t="s">
        <v>417</v>
      </c>
      <c r="B55" s="506" t="s">
        <v>418</v>
      </c>
      <c r="C55" s="513" t="s">
        <v>280</v>
      </c>
      <c r="D55" s="513"/>
      <c r="E55" s="508" t="s">
        <v>44</v>
      </c>
      <c r="F55" s="524"/>
    </row>
    <row r="56" spans="1:6" x14ac:dyDescent="0.25">
      <c r="A56" s="506" t="s">
        <v>419</v>
      </c>
      <c r="B56" s="506" t="s">
        <v>420</v>
      </c>
      <c r="C56" s="513" t="s">
        <v>280</v>
      </c>
      <c r="D56" s="513"/>
      <c r="E56" s="508" t="s">
        <v>33</v>
      </c>
      <c r="F56" s="524"/>
    </row>
    <row r="57" spans="1:6" x14ac:dyDescent="0.25">
      <c r="A57" s="506" t="s">
        <v>421</v>
      </c>
      <c r="B57" s="506" t="s">
        <v>422</v>
      </c>
      <c r="C57" s="513" t="s">
        <v>280</v>
      </c>
      <c r="D57" s="513"/>
      <c r="E57" s="508" t="s">
        <v>33</v>
      </c>
      <c r="F57" s="524"/>
    </row>
    <row r="58" spans="1:6" x14ac:dyDescent="0.25">
      <c r="A58" s="506" t="s">
        <v>423</v>
      </c>
      <c r="B58" s="506" t="s">
        <v>424</v>
      </c>
      <c r="C58" s="513" t="s">
        <v>280</v>
      </c>
      <c r="D58" s="513"/>
      <c r="E58" s="508" t="s">
        <v>33</v>
      </c>
      <c r="F58" s="524"/>
    </row>
    <row r="59" spans="1:6" x14ac:dyDescent="0.25">
      <c r="A59" s="506" t="s">
        <v>425</v>
      </c>
      <c r="B59" s="506" t="s">
        <v>426</v>
      </c>
      <c r="C59" s="513" t="s">
        <v>280</v>
      </c>
      <c r="D59" s="513"/>
      <c r="E59" s="508" t="s">
        <v>33</v>
      </c>
      <c r="F59" s="524"/>
    </row>
    <row r="60" spans="1:6" x14ac:dyDescent="0.25">
      <c r="A60" s="506" t="s">
        <v>427</v>
      </c>
      <c r="B60" s="506" t="s">
        <v>428</v>
      </c>
      <c r="C60" s="513" t="s">
        <v>280</v>
      </c>
      <c r="D60" s="513"/>
      <c r="E60" s="508" t="s">
        <v>33</v>
      </c>
      <c r="F60" s="524"/>
    </row>
    <row r="61" spans="1:6" x14ac:dyDescent="0.25">
      <c r="A61" s="506" t="s">
        <v>429</v>
      </c>
      <c r="B61" s="506" t="s">
        <v>430</v>
      </c>
      <c r="C61" s="513" t="s">
        <v>280</v>
      </c>
      <c r="D61" s="513"/>
      <c r="E61" s="508" t="s">
        <v>33</v>
      </c>
      <c r="F61" s="524"/>
    </row>
    <row r="62" spans="1:6" x14ac:dyDescent="0.25">
      <c r="A62" s="506" t="s">
        <v>431</v>
      </c>
      <c r="B62" s="506" t="s">
        <v>432</v>
      </c>
      <c r="C62" s="513" t="s">
        <v>280</v>
      </c>
      <c r="D62" s="513"/>
      <c r="E62" s="508" t="s">
        <v>33</v>
      </c>
      <c r="F62" s="524"/>
    </row>
    <row r="63" spans="1:6" x14ac:dyDescent="0.25">
      <c r="A63" s="506" t="s">
        <v>433</v>
      </c>
      <c r="B63" s="506" t="s">
        <v>434</v>
      </c>
      <c r="C63" s="513" t="s">
        <v>280</v>
      </c>
      <c r="D63" s="513"/>
      <c r="E63" s="508" t="s">
        <v>33</v>
      </c>
      <c r="F63" s="524"/>
    </row>
    <row r="64" spans="1:6" x14ac:dyDescent="0.25">
      <c r="A64" s="506" t="s">
        <v>435</v>
      </c>
      <c r="B64" s="506" t="s">
        <v>436</v>
      </c>
      <c r="C64" s="513" t="s">
        <v>280</v>
      </c>
      <c r="D64" s="513"/>
      <c r="E64" s="508" t="s">
        <v>33</v>
      </c>
      <c r="F64" s="524"/>
    </row>
    <row r="65" spans="1:6" x14ac:dyDescent="0.25">
      <c r="A65" s="506" t="s">
        <v>437</v>
      </c>
      <c r="B65" s="506" t="s">
        <v>438</v>
      </c>
      <c r="C65" s="513" t="s">
        <v>280</v>
      </c>
      <c r="D65" s="513"/>
      <c r="E65" s="508" t="s">
        <v>33</v>
      </c>
      <c r="F65" s="524"/>
    </row>
    <row r="66" spans="1:6" x14ac:dyDescent="0.25">
      <c r="A66" s="506" t="s">
        <v>439</v>
      </c>
      <c r="B66" s="506" t="s">
        <v>440</v>
      </c>
      <c r="C66" s="513" t="s">
        <v>280</v>
      </c>
      <c r="D66" s="513"/>
      <c r="E66" s="508" t="s">
        <v>33</v>
      </c>
      <c r="F66" s="524"/>
    </row>
    <row r="67" spans="1:6" x14ac:dyDescent="0.25">
      <c r="A67" s="506" t="s">
        <v>441</v>
      </c>
      <c r="B67" s="506" t="s">
        <v>442</v>
      </c>
      <c r="C67" s="513" t="s">
        <v>280</v>
      </c>
      <c r="D67" s="513"/>
      <c r="E67" s="508" t="s">
        <v>33</v>
      </c>
      <c r="F67" s="524"/>
    </row>
    <row r="68" spans="1:6" x14ac:dyDescent="0.25">
      <c r="A68" s="506" t="s">
        <v>443</v>
      </c>
      <c r="B68" s="506" t="s">
        <v>444</v>
      </c>
      <c r="C68" s="513" t="s">
        <v>280</v>
      </c>
      <c r="D68" s="513"/>
      <c r="E68" s="508" t="s">
        <v>33</v>
      </c>
      <c r="F68" s="524"/>
    </row>
    <row r="69" spans="1:6" x14ac:dyDescent="0.25">
      <c r="A69" s="506" t="s">
        <v>445</v>
      </c>
      <c r="B69" s="506" t="s">
        <v>446</v>
      </c>
      <c r="C69" s="513" t="s">
        <v>280</v>
      </c>
      <c r="D69" s="513"/>
      <c r="E69" s="508" t="s">
        <v>33</v>
      </c>
      <c r="F69" s="524"/>
    </row>
    <row r="70" spans="1:6" x14ac:dyDescent="0.25">
      <c r="A70" s="506" t="s">
        <v>447</v>
      </c>
      <c r="B70" s="506" t="s">
        <v>448</v>
      </c>
      <c r="C70" s="513" t="s">
        <v>280</v>
      </c>
      <c r="D70" s="513"/>
      <c r="E70" s="508" t="s">
        <v>33</v>
      </c>
      <c r="F70" s="524"/>
    </row>
    <row r="71" spans="1:6" x14ac:dyDescent="0.25">
      <c r="A71" s="506" t="s">
        <v>449</v>
      </c>
      <c r="B71" s="506" t="s">
        <v>450</v>
      </c>
      <c r="C71" s="513" t="s">
        <v>280</v>
      </c>
      <c r="D71" s="513"/>
      <c r="E71" s="508" t="s">
        <v>33</v>
      </c>
      <c r="F71" s="524"/>
    </row>
    <row r="72" spans="1:6" x14ac:dyDescent="0.25">
      <c r="A72" s="506" t="s">
        <v>451</v>
      </c>
      <c r="B72" s="506" t="s">
        <v>452</v>
      </c>
      <c r="C72" s="513" t="s">
        <v>280</v>
      </c>
      <c r="D72" s="513"/>
      <c r="E72" s="508" t="s">
        <v>33</v>
      </c>
      <c r="F72" s="524"/>
    </row>
    <row r="73" spans="1:6" x14ac:dyDescent="0.25">
      <c r="A73" s="506" t="s">
        <v>453</v>
      </c>
      <c r="B73" s="506" t="s">
        <v>454</v>
      </c>
      <c r="C73" s="513" t="s">
        <v>280</v>
      </c>
      <c r="D73" s="513"/>
      <c r="E73" s="508" t="s">
        <v>33</v>
      </c>
      <c r="F73" s="524"/>
    </row>
    <row r="74" spans="1:6" x14ac:dyDescent="0.25">
      <c r="A74" s="506" t="s">
        <v>455</v>
      </c>
      <c r="B74" s="506" t="s">
        <v>456</v>
      </c>
      <c r="C74" s="513" t="s">
        <v>280</v>
      </c>
      <c r="D74" s="513"/>
      <c r="E74" s="508" t="s">
        <v>44</v>
      </c>
      <c r="F74" s="524"/>
    </row>
    <row r="75" spans="1:6" x14ac:dyDescent="0.25">
      <c r="A75" s="506" t="s">
        <v>457</v>
      </c>
      <c r="B75" s="506" t="s">
        <v>458</v>
      </c>
      <c r="C75" s="513" t="s">
        <v>280</v>
      </c>
      <c r="D75" s="513"/>
      <c r="E75" s="508" t="s">
        <v>33</v>
      </c>
      <c r="F75" s="524"/>
    </row>
    <row r="76" spans="1:6" x14ac:dyDescent="0.25">
      <c r="A76" s="506" t="s">
        <v>459</v>
      </c>
      <c r="B76" s="506" t="s">
        <v>460</v>
      </c>
      <c r="C76" s="513" t="s">
        <v>280</v>
      </c>
      <c r="D76" s="513"/>
      <c r="E76" s="508" t="s">
        <v>33</v>
      </c>
      <c r="F76" s="524"/>
    </row>
    <row r="77" spans="1:6" x14ac:dyDescent="0.25">
      <c r="A77" s="506" t="s">
        <v>461</v>
      </c>
      <c r="B77" s="506" t="s">
        <v>462</v>
      </c>
      <c r="C77" s="513" t="s">
        <v>280</v>
      </c>
      <c r="D77" s="513"/>
      <c r="E77" s="508" t="s">
        <v>44</v>
      </c>
      <c r="F77" s="524"/>
    </row>
    <row r="78" spans="1:6" x14ac:dyDescent="0.25">
      <c r="A78" s="506" t="s">
        <v>463</v>
      </c>
      <c r="B78" s="506" t="s">
        <v>464</v>
      </c>
      <c r="C78" s="513" t="s">
        <v>280</v>
      </c>
      <c r="D78" s="513"/>
      <c r="E78" s="508" t="s">
        <v>33</v>
      </c>
      <c r="F78" s="524"/>
    </row>
    <row r="79" spans="1:6" x14ac:dyDescent="0.25">
      <c r="A79" s="506" t="s">
        <v>465</v>
      </c>
      <c r="B79" s="506" t="s">
        <v>466</v>
      </c>
      <c r="C79" s="513" t="s">
        <v>280</v>
      </c>
      <c r="D79" s="513"/>
      <c r="E79" s="508" t="s">
        <v>33</v>
      </c>
      <c r="F79" s="524"/>
    </row>
    <row r="80" spans="1:6" x14ac:dyDescent="0.25">
      <c r="A80" s="506" t="s">
        <v>467</v>
      </c>
      <c r="B80" s="506" t="s">
        <v>468</v>
      </c>
      <c r="C80" s="513" t="s">
        <v>280</v>
      </c>
      <c r="D80" s="513"/>
      <c r="E80" s="508" t="s">
        <v>33</v>
      </c>
      <c r="F80" s="524"/>
    </row>
    <row r="81" spans="1:6" x14ac:dyDescent="0.25">
      <c r="A81" s="506" t="s">
        <v>469</v>
      </c>
      <c r="B81" s="506" t="s">
        <v>470</v>
      </c>
      <c r="C81" s="513" t="s">
        <v>280</v>
      </c>
      <c r="D81" s="513"/>
      <c r="E81" s="508" t="s">
        <v>33</v>
      </c>
      <c r="F81" s="524"/>
    </row>
    <row r="82" spans="1:6" x14ac:dyDescent="0.25">
      <c r="A82" s="506" t="s">
        <v>471</v>
      </c>
      <c r="B82" s="506" t="s">
        <v>472</v>
      </c>
      <c r="C82" s="513" t="s">
        <v>280</v>
      </c>
      <c r="D82" s="513"/>
      <c r="E82" s="508" t="s">
        <v>33</v>
      </c>
      <c r="F82" s="524"/>
    </row>
    <row r="83" spans="1:6" x14ac:dyDescent="0.25">
      <c r="A83" s="506" t="s">
        <v>473</v>
      </c>
      <c r="B83" s="506" t="s">
        <v>474</v>
      </c>
      <c r="C83" s="513" t="s">
        <v>280</v>
      </c>
      <c r="D83" s="513"/>
      <c r="E83" s="508" t="s">
        <v>33</v>
      </c>
      <c r="F83" s="524"/>
    </row>
    <row r="84" spans="1:6" x14ac:dyDescent="0.25">
      <c r="A84" s="506" t="s">
        <v>475</v>
      </c>
      <c r="B84" s="506" t="s">
        <v>476</v>
      </c>
      <c r="C84" s="513" t="s">
        <v>280</v>
      </c>
      <c r="D84" s="513"/>
      <c r="E84" s="508" t="s">
        <v>33</v>
      </c>
      <c r="F84" s="524"/>
    </row>
    <row r="85" spans="1:6" x14ac:dyDescent="0.25">
      <c r="A85" s="506" t="s">
        <v>477</v>
      </c>
      <c r="B85" s="506" t="s">
        <v>478</v>
      </c>
      <c r="C85" s="513" t="s">
        <v>280</v>
      </c>
      <c r="D85" s="513"/>
      <c r="E85" s="508" t="s">
        <v>33</v>
      </c>
      <c r="F85" s="524"/>
    </row>
    <row r="86" spans="1:6" x14ac:dyDescent="0.25">
      <c r="A86" s="506" t="s">
        <v>479</v>
      </c>
      <c r="B86" s="506" t="s">
        <v>480</v>
      </c>
      <c r="C86" s="513" t="s">
        <v>280</v>
      </c>
      <c r="D86" s="513"/>
      <c r="E86" s="508" t="s">
        <v>33</v>
      </c>
      <c r="F86" s="524"/>
    </row>
    <row r="87" spans="1:6" x14ac:dyDescent="0.25">
      <c r="A87" s="506" t="s">
        <v>481</v>
      </c>
      <c r="B87" s="506" t="s">
        <v>482</v>
      </c>
      <c r="C87" s="513" t="s">
        <v>280</v>
      </c>
      <c r="D87" s="513"/>
      <c r="E87" s="508" t="s">
        <v>33</v>
      </c>
      <c r="F87" s="524"/>
    </row>
    <row r="88" spans="1:6" x14ac:dyDescent="0.25">
      <c r="A88" s="506" t="s">
        <v>483</v>
      </c>
      <c r="B88" s="506" t="s">
        <v>484</v>
      </c>
      <c r="C88" s="513" t="s">
        <v>280</v>
      </c>
      <c r="D88" s="513"/>
      <c r="E88" s="508" t="s">
        <v>33</v>
      </c>
      <c r="F88" s="524"/>
    </row>
    <row r="89" spans="1:6" x14ac:dyDescent="0.25">
      <c r="A89" s="506" t="s">
        <v>485</v>
      </c>
      <c r="B89" s="506" t="s">
        <v>486</v>
      </c>
      <c r="C89" s="513" t="s">
        <v>280</v>
      </c>
      <c r="D89" s="513"/>
      <c r="E89" s="508" t="s">
        <v>33</v>
      </c>
      <c r="F89" s="524"/>
    </row>
    <row r="90" spans="1:6" x14ac:dyDescent="0.25">
      <c r="A90" s="506" t="s">
        <v>487</v>
      </c>
      <c r="B90" s="506" t="s">
        <v>488</v>
      </c>
      <c r="C90" s="513" t="s">
        <v>280</v>
      </c>
      <c r="D90" s="513"/>
      <c r="E90" s="508" t="s">
        <v>33</v>
      </c>
      <c r="F90" s="524"/>
    </row>
    <row r="91" spans="1:6" x14ac:dyDescent="0.25">
      <c r="A91" s="506" t="s">
        <v>489</v>
      </c>
      <c r="B91" s="506" t="s">
        <v>490</v>
      </c>
      <c r="C91" s="513" t="s">
        <v>280</v>
      </c>
      <c r="D91" s="513"/>
      <c r="E91" s="508" t="s">
        <v>33</v>
      </c>
      <c r="F91" s="524"/>
    </row>
    <row r="92" spans="1:6" x14ac:dyDescent="0.25">
      <c r="A92" s="506" t="s">
        <v>491</v>
      </c>
      <c r="B92" s="506" t="s">
        <v>492</v>
      </c>
      <c r="C92" s="513" t="s">
        <v>280</v>
      </c>
      <c r="D92" s="513"/>
      <c r="E92" s="508" t="s">
        <v>33</v>
      </c>
      <c r="F92" s="524"/>
    </row>
    <row r="93" spans="1:6" x14ac:dyDescent="0.25">
      <c r="A93" s="506" t="s">
        <v>493</v>
      </c>
      <c r="B93" s="506" t="s">
        <v>494</v>
      </c>
      <c r="C93" s="513" t="s">
        <v>280</v>
      </c>
      <c r="D93" s="513"/>
      <c r="E93" s="508" t="s">
        <v>33</v>
      </c>
      <c r="F93" s="524"/>
    </row>
    <row r="94" spans="1:6" x14ac:dyDescent="0.25">
      <c r="A94" s="506" t="s">
        <v>495</v>
      </c>
      <c r="B94" s="506" t="s">
        <v>496</v>
      </c>
      <c r="C94" s="513" t="s">
        <v>280</v>
      </c>
      <c r="D94" s="513"/>
      <c r="E94" s="508" t="s">
        <v>33</v>
      </c>
      <c r="F94" s="524"/>
    </row>
    <row r="95" spans="1:6" x14ac:dyDescent="0.25">
      <c r="A95" s="506" t="s">
        <v>497</v>
      </c>
      <c r="B95" s="506" t="s">
        <v>498</v>
      </c>
      <c r="C95" s="513" t="s">
        <v>280</v>
      </c>
      <c r="D95" s="513"/>
      <c r="E95" s="508" t="s">
        <v>33</v>
      </c>
      <c r="F95" s="524"/>
    </row>
    <row r="96" spans="1:6" x14ac:dyDescent="0.25">
      <c r="A96" s="506" t="s">
        <v>499</v>
      </c>
      <c r="B96" s="506" t="s">
        <v>500</v>
      </c>
      <c r="C96" s="513" t="s">
        <v>280</v>
      </c>
      <c r="D96" s="513"/>
      <c r="E96" s="508" t="s">
        <v>33</v>
      </c>
      <c r="F96" s="524"/>
    </row>
    <row r="97" spans="1:6" x14ac:dyDescent="0.25">
      <c r="A97" s="506" t="s">
        <v>501</v>
      </c>
      <c r="B97" s="506" t="s">
        <v>502</v>
      </c>
      <c r="C97" s="513" t="s">
        <v>280</v>
      </c>
      <c r="D97" s="513"/>
      <c r="E97" s="508" t="s">
        <v>33</v>
      </c>
      <c r="F97" s="524"/>
    </row>
    <row r="98" spans="1:6" x14ac:dyDescent="0.25">
      <c r="A98" s="506" t="s">
        <v>503</v>
      </c>
      <c r="B98" s="506" t="s">
        <v>504</v>
      </c>
      <c r="C98" s="513" t="s">
        <v>280</v>
      </c>
      <c r="D98" s="513"/>
      <c r="E98" s="508" t="s">
        <v>33</v>
      </c>
      <c r="F98" s="524"/>
    </row>
    <row r="99" spans="1:6" x14ac:dyDescent="0.25">
      <c r="A99" s="506" t="s">
        <v>505</v>
      </c>
      <c r="B99" s="506" t="s">
        <v>506</v>
      </c>
      <c r="C99" s="513" t="s">
        <v>280</v>
      </c>
      <c r="D99" s="513"/>
      <c r="E99" s="508" t="s">
        <v>39</v>
      </c>
      <c r="F99" s="524"/>
    </row>
    <row r="100" spans="1:6" x14ac:dyDescent="0.25">
      <c r="A100" s="506" t="s">
        <v>507</v>
      </c>
      <c r="B100" s="506" t="s">
        <v>508</v>
      </c>
      <c r="C100" s="513" t="s">
        <v>280</v>
      </c>
      <c r="D100" s="513"/>
      <c r="E100" s="508" t="s">
        <v>44</v>
      </c>
      <c r="F100" s="524"/>
    </row>
    <row r="101" spans="1:6" x14ac:dyDescent="0.25">
      <c r="A101" s="506" t="s">
        <v>509</v>
      </c>
      <c r="B101" s="506" t="s">
        <v>510</v>
      </c>
      <c r="C101" s="513" t="s">
        <v>280</v>
      </c>
      <c r="D101" s="513"/>
      <c r="E101" s="508" t="s">
        <v>33</v>
      </c>
      <c r="F101" s="524"/>
    </row>
    <row r="102" spans="1:6" x14ac:dyDescent="0.25">
      <c r="A102" s="506" t="s">
        <v>511</v>
      </c>
      <c r="B102" s="506" t="s">
        <v>512</v>
      </c>
      <c r="C102" s="513" t="s">
        <v>280</v>
      </c>
      <c r="D102" s="513"/>
      <c r="E102" s="508" t="s">
        <v>33</v>
      </c>
      <c r="F102" s="524"/>
    </row>
    <row r="103" spans="1:6" x14ac:dyDescent="0.25">
      <c r="A103" s="506" t="s">
        <v>513</v>
      </c>
      <c r="B103" s="506" t="s">
        <v>514</v>
      </c>
      <c r="C103" s="513" t="s">
        <v>280</v>
      </c>
      <c r="D103" s="513"/>
      <c r="E103" s="508" t="s">
        <v>33</v>
      </c>
      <c r="F103" s="524"/>
    </row>
    <row r="104" spans="1:6" x14ac:dyDescent="0.25">
      <c r="A104" s="506" t="s">
        <v>515</v>
      </c>
      <c r="B104" s="506" t="s">
        <v>516</v>
      </c>
      <c r="C104" s="513" t="s">
        <v>280</v>
      </c>
      <c r="D104" s="513"/>
      <c r="E104" s="508" t="s">
        <v>33</v>
      </c>
      <c r="F104" s="524"/>
    </row>
    <row r="105" spans="1:6" ht="14.25" customHeight="1" x14ac:dyDescent="0.25">
      <c r="A105" s="506" t="s">
        <v>517</v>
      </c>
      <c r="B105" s="506" t="s">
        <v>518</v>
      </c>
      <c r="C105" s="513" t="s">
        <v>280</v>
      </c>
      <c r="D105" s="513"/>
      <c r="E105" s="508" t="s">
        <v>33</v>
      </c>
      <c r="F105" s="524"/>
    </row>
    <row r="106" spans="1:6" x14ac:dyDescent="0.25">
      <c r="A106" s="506" t="s">
        <v>519</v>
      </c>
      <c r="B106" s="506" t="s">
        <v>520</v>
      </c>
      <c r="C106" s="513" t="s">
        <v>280</v>
      </c>
      <c r="D106" s="513"/>
      <c r="E106" s="508" t="s">
        <v>33</v>
      </c>
      <c r="F106" s="524"/>
    </row>
    <row r="107" spans="1:6" x14ac:dyDescent="0.25">
      <c r="A107" s="506" t="s">
        <v>521</v>
      </c>
      <c r="B107" s="506" t="s">
        <v>522</v>
      </c>
      <c r="C107" s="513" t="s">
        <v>280</v>
      </c>
      <c r="D107" s="513"/>
      <c r="E107" s="508" t="s">
        <v>33</v>
      </c>
      <c r="F107" s="524"/>
    </row>
    <row r="108" spans="1:6" x14ac:dyDescent="0.25">
      <c r="A108" s="506" t="s">
        <v>523</v>
      </c>
      <c r="B108" s="506" t="s">
        <v>524</v>
      </c>
      <c r="C108" s="513" t="s">
        <v>280</v>
      </c>
      <c r="D108" s="513"/>
      <c r="E108" s="508" t="s">
        <v>33</v>
      </c>
      <c r="F108" s="524"/>
    </row>
    <row r="109" spans="1:6" x14ac:dyDescent="0.25">
      <c r="A109" s="506" t="s">
        <v>525</v>
      </c>
      <c r="B109" s="506" t="s">
        <v>526</v>
      </c>
      <c r="C109" s="513" t="s">
        <v>280</v>
      </c>
      <c r="D109" s="513"/>
      <c r="E109" s="508" t="s">
        <v>33</v>
      </c>
      <c r="F109" s="524"/>
    </row>
    <row r="110" spans="1:6" x14ac:dyDescent="0.25">
      <c r="A110" s="506" t="s">
        <v>527</v>
      </c>
      <c r="B110" s="506" t="s">
        <v>528</v>
      </c>
      <c r="C110" s="513" t="s">
        <v>280</v>
      </c>
      <c r="D110" s="513"/>
      <c r="E110" s="508" t="s">
        <v>33</v>
      </c>
      <c r="F110" s="524"/>
    </row>
    <row r="111" spans="1:6" x14ac:dyDescent="0.25">
      <c r="A111" s="506" t="s">
        <v>529</v>
      </c>
      <c r="B111" s="506" t="s">
        <v>530</v>
      </c>
      <c r="C111" s="513" t="s">
        <v>280</v>
      </c>
      <c r="D111" s="513"/>
      <c r="E111" s="508" t="s">
        <v>33</v>
      </c>
      <c r="F111" s="524"/>
    </row>
    <row r="112" spans="1:6" x14ac:dyDescent="0.25">
      <c r="A112" s="506" t="s">
        <v>531</v>
      </c>
      <c r="B112" s="506" t="s">
        <v>532</v>
      </c>
      <c r="C112" s="513" t="s">
        <v>280</v>
      </c>
      <c r="D112" s="513"/>
      <c r="E112" s="508" t="s">
        <v>33</v>
      </c>
      <c r="F112" s="524"/>
    </row>
    <row r="113" spans="1:6" x14ac:dyDescent="0.25">
      <c r="A113" s="506" t="s">
        <v>533</v>
      </c>
      <c r="B113" s="506" t="s">
        <v>534</v>
      </c>
      <c r="C113" s="513" t="s">
        <v>280</v>
      </c>
      <c r="D113" s="513"/>
      <c r="E113" s="508" t="s">
        <v>33</v>
      </c>
      <c r="F113" s="524"/>
    </row>
    <row r="114" spans="1:6" x14ac:dyDescent="0.25">
      <c r="A114" s="506" t="s">
        <v>535</v>
      </c>
      <c r="B114" s="506" t="s">
        <v>536</v>
      </c>
      <c r="C114" s="513" t="s">
        <v>280</v>
      </c>
      <c r="D114" s="513"/>
      <c r="E114" s="508" t="s">
        <v>33</v>
      </c>
      <c r="F114" s="524"/>
    </row>
    <row r="115" spans="1:6" x14ac:dyDescent="0.25">
      <c r="A115" s="506" t="s">
        <v>537</v>
      </c>
      <c r="B115" s="506" t="s">
        <v>538</v>
      </c>
      <c r="C115" s="513" t="s">
        <v>280</v>
      </c>
      <c r="D115" s="513"/>
      <c r="E115" s="508" t="s">
        <v>33</v>
      </c>
      <c r="F115" s="524"/>
    </row>
    <row r="116" spans="1:6" x14ac:dyDescent="0.25">
      <c r="A116" s="506" t="s">
        <v>539</v>
      </c>
      <c r="B116" s="506" t="s">
        <v>540</v>
      </c>
      <c r="C116" s="513" t="s">
        <v>280</v>
      </c>
      <c r="D116" s="513"/>
      <c r="E116" s="508" t="s">
        <v>33</v>
      </c>
      <c r="F116" s="524"/>
    </row>
    <row r="117" spans="1:6" x14ac:dyDescent="0.25">
      <c r="A117" s="506" t="s">
        <v>541</v>
      </c>
      <c r="B117" s="506" t="s">
        <v>542</v>
      </c>
      <c r="C117" s="513" t="s">
        <v>280</v>
      </c>
      <c r="D117" s="513"/>
      <c r="E117" s="508" t="s">
        <v>33</v>
      </c>
      <c r="F117" s="524"/>
    </row>
    <row r="118" spans="1:6" x14ac:dyDescent="0.25">
      <c r="A118" s="506" t="s">
        <v>543</v>
      </c>
      <c r="B118" s="506" t="s">
        <v>544</v>
      </c>
      <c r="C118" s="513" t="s">
        <v>280</v>
      </c>
      <c r="D118" s="513"/>
      <c r="E118" s="508" t="s">
        <v>33</v>
      </c>
      <c r="F118" s="524"/>
    </row>
    <row r="119" spans="1:6" x14ac:dyDescent="0.25">
      <c r="A119" s="506" t="s">
        <v>545</v>
      </c>
      <c r="B119" s="506" t="s">
        <v>546</v>
      </c>
      <c r="C119" s="513" t="s">
        <v>280</v>
      </c>
      <c r="D119" s="513"/>
      <c r="E119" s="508" t="s">
        <v>33</v>
      </c>
      <c r="F119" s="524"/>
    </row>
    <row r="120" spans="1:6" x14ac:dyDescent="0.25">
      <c r="A120" s="506" t="s">
        <v>547</v>
      </c>
      <c r="B120" s="506" t="s">
        <v>548</v>
      </c>
      <c r="C120" s="513" t="s">
        <v>280</v>
      </c>
      <c r="D120" s="513"/>
      <c r="E120" s="508" t="s">
        <v>33</v>
      </c>
      <c r="F120" s="524"/>
    </row>
    <row r="121" spans="1:6" x14ac:dyDescent="0.25">
      <c r="A121" s="506" t="s">
        <v>549</v>
      </c>
      <c r="B121" s="506" t="s">
        <v>550</v>
      </c>
      <c r="C121" s="513" t="s">
        <v>280</v>
      </c>
      <c r="D121" s="513"/>
      <c r="E121" s="508" t="s">
        <v>33</v>
      </c>
      <c r="F121" s="524"/>
    </row>
    <row r="122" spans="1:6" x14ac:dyDescent="0.25">
      <c r="A122" s="506" t="s">
        <v>551</v>
      </c>
      <c r="B122" s="506" t="s">
        <v>552</v>
      </c>
      <c r="C122" s="513" t="s">
        <v>280</v>
      </c>
      <c r="D122" s="513"/>
      <c r="E122" s="508" t="s">
        <v>33</v>
      </c>
      <c r="F122" s="524"/>
    </row>
    <row r="123" spans="1:6" x14ac:dyDescent="0.25">
      <c r="A123" s="506" t="s">
        <v>553</v>
      </c>
      <c r="B123" s="506" t="s">
        <v>554</v>
      </c>
      <c r="C123" s="513" t="s">
        <v>280</v>
      </c>
      <c r="D123" s="513"/>
      <c r="E123" s="508" t="s">
        <v>33</v>
      </c>
      <c r="F123" s="524"/>
    </row>
    <row r="124" spans="1:6" x14ac:dyDescent="0.25">
      <c r="A124" s="506" t="s">
        <v>555</v>
      </c>
      <c r="B124" s="506" t="s">
        <v>556</v>
      </c>
      <c r="C124" s="513" t="s">
        <v>280</v>
      </c>
      <c r="D124" s="513"/>
      <c r="E124" s="508" t="s">
        <v>33</v>
      </c>
      <c r="F124" s="524"/>
    </row>
    <row r="125" spans="1:6" x14ac:dyDescent="0.25">
      <c r="A125" s="506" t="s">
        <v>557</v>
      </c>
      <c r="B125" s="506" t="s">
        <v>558</v>
      </c>
      <c r="C125" s="513" t="s">
        <v>280</v>
      </c>
      <c r="D125" s="513"/>
      <c r="E125" s="508" t="s">
        <v>33</v>
      </c>
      <c r="F125" s="524"/>
    </row>
    <row r="126" spans="1:6" x14ac:dyDescent="0.25">
      <c r="A126" s="506" t="s">
        <v>559</v>
      </c>
      <c r="B126" s="506" t="s">
        <v>560</v>
      </c>
      <c r="C126" s="513" t="s">
        <v>280</v>
      </c>
      <c r="D126" s="513"/>
      <c r="E126" s="508" t="s">
        <v>33</v>
      </c>
      <c r="F126" s="524"/>
    </row>
    <row r="127" spans="1:6" x14ac:dyDescent="0.25">
      <c r="A127" s="506" t="s">
        <v>561</v>
      </c>
      <c r="B127" s="506" t="s">
        <v>562</v>
      </c>
      <c r="C127" s="513" t="s">
        <v>280</v>
      </c>
      <c r="D127" s="513"/>
      <c r="E127" s="508" t="s">
        <v>33</v>
      </c>
      <c r="F127" s="524"/>
    </row>
    <row r="128" spans="1:6" x14ac:dyDescent="0.25">
      <c r="A128" s="506" t="s">
        <v>563</v>
      </c>
      <c r="B128" s="506" t="s">
        <v>564</v>
      </c>
      <c r="C128" s="513" t="s">
        <v>280</v>
      </c>
      <c r="D128" s="513"/>
      <c r="E128" s="508" t="s">
        <v>33</v>
      </c>
      <c r="F128" s="524"/>
    </row>
    <row r="129" spans="1:15" s="502" customFormat="1" x14ac:dyDescent="0.25">
      <c r="A129" s="506" t="s">
        <v>565</v>
      </c>
      <c r="B129" s="506" t="s">
        <v>566</v>
      </c>
      <c r="C129" s="513" t="s">
        <v>280</v>
      </c>
      <c r="D129" s="513"/>
      <c r="E129" s="508" t="s">
        <v>33</v>
      </c>
      <c r="F129" s="524"/>
      <c r="G129"/>
      <c r="H129"/>
      <c r="I129"/>
      <c r="J129"/>
      <c r="L129"/>
      <c r="M129"/>
      <c r="N129"/>
      <c r="O129"/>
    </row>
    <row r="130" spans="1:15" s="502" customFormat="1" x14ac:dyDescent="0.25">
      <c r="A130" s="506" t="s">
        <v>567</v>
      </c>
      <c r="B130" s="506" t="s">
        <v>568</v>
      </c>
      <c r="C130" s="513" t="s">
        <v>280</v>
      </c>
      <c r="D130" s="513"/>
      <c r="E130" s="508" t="s">
        <v>33</v>
      </c>
      <c r="F130" s="524"/>
      <c r="G130"/>
      <c r="H130"/>
      <c r="I130"/>
      <c r="J130"/>
      <c r="L130"/>
      <c r="M130"/>
      <c r="N130"/>
      <c r="O130"/>
    </row>
    <row r="131" spans="1:15" s="502" customFormat="1" x14ac:dyDescent="0.25">
      <c r="A131" s="506" t="s">
        <v>569</v>
      </c>
      <c r="B131" s="506" t="s">
        <v>570</v>
      </c>
      <c r="C131" s="513" t="s">
        <v>280</v>
      </c>
      <c r="D131" s="513"/>
      <c r="E131" s="508" t="s">
        <v>33</v>
      </c>
      <c r="F131" s="524"/>
      <c r="G131"/>
      <c r="H131"/>
      <c r="I131"/>
      <c r="J131"/>
      <c r="L131"/>
      <c r="M131"/>
      <c r="N131"/>
      <c r="O131"/>
    </row>
    <row r="132" spans="1:15" s="502" customFormat="1" x14ac:dyDescent="0.25">
      <c r="A132" s="506" t="s">
        <v>571</v>
      </c>
      <c r="B132" s="506" t="s">
        <v>572</v>
      </c>
      <c r="C132" s="513" t="s">
        <v>280</v>
      </c>
      <c r="D132" s="513"/>
      <c r="E132" s="508" t="s">
        <v>39</v>
      </c>
      <c r="F132" s="524"/>
      <c r="G132"/>
      <c r="H132"/>
      <c r="I132"/>
      <c r="J132"/>
      <c r="L132"/>
      <c r="M132"/>
      <c r="N132"/>
      <c r="O132"/>
    </row>
    <row r="133" spans="1:15" s="502" customFormat="1" x14ac:dyDescent="0.25">
      <c r="A133" s="506" t="s">
        <v>573</v>
      </c>
      <c r="B133" s="506" t="s">
        <v>574</v>
      </c>
      <c r="C133" s="513" t="s">
        <v>280</v>
      </c>
      <c r="D133" s="513"/>
      <c r="E133" s="508" t="s">
        <v>33</v>
      </c>
      <c r="F133" s="524"/>
      <c r="G133"/>
      <c r="H133"/>
      <c r="I133"/>
      <c r="J133"/>
      <c r="L133"/>
      <c r="M133"/>
      <c r="N133"/>
      <c r="O133"/>
    </row>
    <row r="134" spans="1:15" s="502" customFormat="1" x14ac:dyDescent="0.25">
      <c r="A134" s="506" t="s">
        <v>575</v>
      </c>
      <c r="B134" s="520" t="s">
        <v>610</v>
      </c>
      <c r="C134" s="513" t="s">
        <v>280</v>
      </c>
      <c r="D134" s="513"/>
      <c r="E134" s="508" t="s">
        <v>33</v>
      </c>
      <c r="F134" s="524"/>
      <c r="G134"/>
      <c r="H134"/>
      <c r="I134"/>
      <c r="J134"/>
      <c r="L134"/>
      <c r="M134"/>
      <c r="N134"/>
      <c r="O134"/>
    </row>
    <row r="135" spans="1:15" s="502" customFormat="1" x14ac:dyDescent="0.25">
      <c r="A135" s="506" t="s">
        <v>577</v>
      </c>
      <c r="B135" s="506" t="s">
        <v>578</v>
      </c>
      <c r="C135" s="513" t="s">
        <v>280</v>
      </c>
      <c r="D135" s="513"/>
      <c r="E135" s="508" t="s">
        <v>33</v>
      </c>
      <c r="F135" s="524"/>
      <c r="G135"/>
      <c r="H135"/>
      <c r="I135"/>
      <c r="J135"/>
      <c r="L135"/>
      <c r="M135"/>
      <c r="N135"/>
      <c r="O135"/>
    </row>
    <row r="136" spans="1:15" s="502" customFormat="1" x14ac:dyDescent="0.25">
      <c r="A136" s="506" t="s">
        <v>579</v>
      </c>
      <c r="B136" s="506" t="s">
        <v>580</v>
      </c>
      <c r="C136" s="513" t="s">
        <v>280</v>
      </c>
      <c r="D136" s="513"/>
      <c r="E136" s="508" t="s">
        <v>33</v>
      </c>
      <c r="F136" s="524"/>
      <c r="G136"/>
      <c r="H136"/>
      <c r="I136"/>
      <c r="J136"/>
      <c r="L136"/>
      <c r="M136"/>
      <c r="N136"/>
      <c r="O136"/>
    </row>
    <row r="137" spans="1:15" s="502" customFormat="1" x14ac:dyDescent="0.25">
      <c r="A137" s="506" t="s">
        <v>581</v>
      </c>
      <c r="B137" s="506" t="s">
        <v>582</v>
      </c>
      <c r="C137" s="513" t="s">
        <v>280</v>
      </c>
      <c r="D137" s="513"/>
      <c r="E137" s="508" t="s">
        <v>33</v>
      </c>
      <c r="F137" s="524"/>
      <c r="G137"/>
      <c r="H137"/>
      <c r="I137"/>
      <c r="J137"/>
      <c r="L137"/>
      <c r="M137"/>
      <c r="N137"/>
      <c r="O137"/>
    </row>
    <row r="138" spans="1:15" s="502" customFormat="1" x14ac:dyDescent="0.25">
      <c r="A138" s="506" t="s">
        <v>611</v>
      </c>
      <c r="B138" s="506" t="s">
        <v>612</v>
      </c>
      <c r="C138" s="513" t="s">
        <v>280</v>
      </c>
      <c r="D138" s="513"/>
      <c r="E138" s="508" t="s">
        <v>33</v>
      </c>
      <c r="F138" s="524"/>
      <c r="G138"/>
      <c r="H138"/>
      <c r="I138"/>
      <c r="J138"/>
      <c r="L138"/>
      <c r="M138"/>
      <c r="N138"/>
      <c r="O138"/>
    </row>
    <row r="139" spans="1:15" s="502" customFormat="1" x14ac:dyDescent="0.25">
      <c r="A139" s="506" t="s">
        <v>583</v>
      </c>
      <c r="B139" s="506" t="s">
        <v>584</v>
      </c>
      <c r="C139" s="513" t="s">
        <v>280</v>
      </c>
      <c r="D139" s="513"/>
      <c r="E139" s="508" t="s">
        <v>33</v>
      </c>
      <c r="F139" s="524"/>
      <c r="G139"/>
      <c r="H139"/>
      <c r="I139"/>
      <c r="J139"/>
      <c r="L139"/>
      <c r="M139"/>
      <c r="N139"/>
      <c r="O139"/>
    </row>
    <row r="140" spans="1:15" s="502" customFormat="1" x14ac:dyDescent="0.25">
      <c r="A140" s="506" t="s">
        <v>585</v>
      </c>
      <c r="B140" s="506" t="s">
        <v>586</v>
      </c>
      <c r="C140" s="513" t="s">
        <v>280</v>
      </c>
      <c r="D140" s="513"/>
      <c r="E140" s="508" t="s">
        <v>39</v>
      </c>
      <c r="F140" s="524"/>
      <c r="G140"/>
      <c r="H140"/>
      <c r="I140"/>
      <c r="J140"/>
      <c r="L140"/>
      <c r="M140"/>
      <c r="N140"/>
      <c r="O140"/>
    </row>
    <row r="141" spans="1:15" s="502" customFormat="1" x14ac:dyDescent="0.25">
      <c r="A141" s="506" t="s">
        <v>587</v>
      </c>
      <c r="B141" s="506" t="s">
        <v>588</v>
      </c>
      <c r="C141" s="513" t="s">
        <v>280</v>
      </c>
      <c r="D141" s="513"/>
      <c r="E141" s="508" t="s">
        <v>33</v>
      </c>
      <c r="F141" s="524"/>
      <c r="G141"/>
      <c r="H141"/>
      <c r="I141"/>
      <c r="J141"/>
      <c r="L141"/>
      <c r="M141"/>
      <c r="N141"/>
      <c r="O141"/>
    </row>
    <row r="142" spans="1:15" s="502" customFormat="1" x14ac:dyDescent="0.25">
      <c r="A142" s="506" t="s">
        <v>589</v>
      </c>
      <c r="B142" s="506" t="s">
        <v>590</v>
      </c>
      <c r="C142" s="513" t="s">
        <v>280</v>
      </c>
      <c r="D142" s="513"/>
      <c r="E142" s="508" t="s">
        <v>33</v>
      </c>
      <c r="F142" s="524"/>
      <c r="G142"/>
      <c r="H142"/>
      <c r="I142"/>
      <c r="J142"/>
      <c r="L142"/>
      <c r="M142"/>
      <c r="N142"/>
      <c r="O142"/>
    </row>
    <row r="143" spans="1:15" s="502" customFormat="1" x14ac:dyDescent="0.25">
      <c r="A143" s="506" t="s">
        <v>613</v>
      </c>
      <c r="B143" s="506" t="s">
        <v>614</v>
      </c>
      <c r="C143" s="513" t="s">
        <v>280</v>
      </c>
      <c r="D143" s="513"/>
      <c r="E143" s="508" t="s">
        <v>33</v>
      </c>
      <c r="F143" s="524"/>
      <c r="G143"/>
      <c r="H143"/>
      <c r="I143"/>
      <c r="J143"/>
      <c r="L143"/>
      <c r="M143"/>
      <c r="N143"/>
      <c r="O143"/>
    </row>
    <row r="144" spans="1:15" s="502" customFormat="1" x14ac:dyDescent="0.25">
      <c r="A144" s="506" t="s">
        <v>591</v>
      </c>
      <c r="B144" s="506" t="s">
        <v>592</v>
      </c>
      <c r="C144" s="513" t="s">
        <v>280</v>
      </c>
      <c r="D144" s="513"/>
      <c r="E144" s="508" t="s">
        <v>39</v>
      </c>
      <c r="F144" s="524"/>
      <c r="G144"/>
      <c r="H144"/>
      <c r="I144"/>
      <c r="J144"/>
      <c r="L144"/>
      <c r="M144"/>
      <c r="N144"/>
      <c r="O144"/>
    </row>
    <row r="145" spans="1:15" s="503" customFormat="1" x14ac:dyDescent="0.25">
      <c r="A145" s="506" t="s">
        <v>615</v>
      </c>
      <c r="B145" s="506" t="s">
        <v>616</v>
      </c>
      <c r="C145" s="513" t="s">
        <v>280</v>
      </c>
      <c r="D145" s="513"/>
      <c r="E145" s="508" t="s">
        <v>33</v>
      </c>
      <c r="F145" s="524"/>
      <c r="G145"/>
      <c r="H145"/>
      <c r="I145"/>
      <c r="J145"/>
      <c r="K145" s="502"/>
      <c r="L145"/>
      <c r="M145"/>
      <c r="N145"/>
      <c r="O145"/>
    </row>
    <row r="146" spans="1:15" s="503" customFormat="1" x14ac:dyDescent="0.25">
      <c r="A146" s="506" t="s">
        <v>593</v>
      </c>
      <c r="B146" s="506" t="s">
        <v>594</v>
      </c>
      <c r="C146" s="513" t="s">
        <v>280</v>
      </c>
      <c r="D146" s="513"/>
      <c r="E146" s="508" t="s">
        <v>33</v>
      </c>
      <c r="F146" s="524"/>
      <c r="G146"/>
      <c r="H146"/>
      <c r="I146"/>
      <c r="J146"/>
      <c r="K146" s="502"/>
      <c r="L146"/>
      <c r="M146"/>
      <c r="N146"/>
      <c r="O146"/>
    </row>
    <row r="147" spans="1:15" s="503" customFormat="1" x14ac:dyDescent="0.25">
      <c r="A147" s="506" t="s">
        <v>617</v>
      </c>
      <c r="B147" s="506" t="s">
        <v>618</v>
      </c>
      <c r="C147" s="513" t="s">
        <v>280</v>
      </c>
      <c r="D147" s="513"/>
      <c r="E147" s="508" t="s">
        <v>33</v>
      </c>
      <c r="F147" s="524"/>
      <c r="G147"/>
      <c r="H147"/>
      <c r="I147"/>
      <c r="J147"/>
      <c r="K147" s="502"/>
      <c r="L147"/>
      <c r="M147"/>
      <c r="N147"/>
      <c r="O147"/>
    </row>
    <row r="148" spans="1:15" s="503" customFormat="1" x14ac:dyDescent="0.25">
      <c r="A148" s="506" t="s">
        <v>619</v>
      </c>
      <c r="B148" s="506" t="s">
        <v>620</v>
      </c>
      <c r="C148" s="513" t="s">
        <v>280</v>
      </c>
      <c r="D148" s="513"/>
      <c r="E148" s="508" t="s">
        <v>44</v>
      </c>
      <c r="F148" s="524"/>
      <c r="G148"/>
      <c r="H148"/>
      <c r="I148"/>
      <c r="J148"/>
      <c r="K148" s="502"/>
      <c r="L148"/>
      <c r="M148"/>
      <c r="N148"/>
      <c r="O148"/>
    </row>
    <row r="149" spans="1:15" x14ac:dyDescent="0.25">
      <c r="A149" s="506" t="s">
        <v>621</v>
      </c>
      <c r="B149" s="506" t="s">
        <v>622</v>
      </c>
      <c r="C149" s="513" t="s">
        <v>280</v>
      </c>
      <c r="D149" s="509"/>
      <c r="E149" s="508" t="s">
        <v>44</v>
      </c>
      <c r="F149" s="524"/>
    </row>
    <row r="150" spans="1:15" x14ac:dyDescent="0.25">
      <c r="A150" s="506" t="s">
        <v>595</v>
      </c>
      <c r="B150" s="506" t="s">
        <v>596</v>
      </c>
      <c r="C150" s="513" t="s">
        <v>280</v>
      </c>
      <c r="D150" s="509"/>
      <c r="E150" s="508" t="s">
        <v>44</v>
      </c>
      <c r="F150" s="524"/>
    </row>
    <row r="151" spans="1:15" x14ac:dyDescent="0.25">
      <c r="A151" s="506" t="s">
        <v>597</v>
      </c>
      <c r="B151" s="506" t="s">
        <v>598</v>
      </c>
      <c r="C151" s="513" t="s">
        <v>280</v>
      </c>
      <c r="D151" s="509"/>
      <c r="E151" s="508" t="s">
        <v>39</v>
      </c>
      <c r="F151" s="524"/>
    </row>
    <row r="152" spans="1:15" x14ac:dyDescent="0.25">
      <c r="A152" s="506" t="s">
        <v>599</v>
      </c>
      <c r="B152" s="506" t="s">
        <v>600</v>
      </c>
      <c r="C152" s="513" t="s">
        <v>280</v>
      </c>
      <c r="D152" s="509"/>
      <c r="E152" s="508" t="s">
        <v>39</v>
      </c>
      <c r="F152" s="524"/>
    </row>
    <row r="153" spans="1:15" x14ac:dyDescent="0.25">
      <c r="A153" s="506" t="s">
        <v>601</v>
      </c>
      <c r="B153" s="506" t="s">
        <v>602</v>
      </c>
      <c r="C153" s="513" t="s">
        <v>280</v>
      </c>
      <c r="D153" s="509"/>
      <c r="E153" s="508" t="s">
        <v>44</v>
      </c>
      <c r="F153" s="524"/>
    </row>
    <row r="154" spans="1:15" x14ac:dyDescent="0.25">
      <c r="A154" s="506" t="s">
        <v>605</v>
      </c>
      <c r="B154" s="506" t="s">
        <v>606</v>
      </c>
      <c r="C154" s="513" t="s">
        <v>280</v>
      </c>
      <c r="D154" s="509"/>
      <c r="E154" s="508" t="s">
        <v>39</v>
      </c>
      <c r="F154" s="524"/>
    </row>
    <row r="155" spans="1:15" x14ac:dyDescent="0.25">
      <c r="A155" s="506" t="s">
        <v>623</v>
      </c>
      <c r="B155" s="506" t="s">
        <v>624</v>
      </c>
      <c r="C155" s="513" t="s">
        <v>280</v>
      </c>
      <c r="D155" s="509"/>
      <c r="E155" s="508" t="s">
        <v>39</v>
      </c>
      <c r="F155" s="524"/>
    </row>
    <row r="156" spans="1:15" x14ac:dyDescent="0.25">
      <c r="A156" s="506" t="s">
        <v>607</v>
      </c>
      <c r="B156" s="506" t="s">
        <v>608</v>
      </c>
      <c r="C156" s="513" t="s">
        <v>280</v>
      </c>
      <c r="D156" s="509"/>
      <c r="E156" s="508" t="s">
        <v>33</v>
      </c>
      <c r="F156" s="524"/>
    </row>
    <row r="157" spans="1:15" x14ac:dyDescent="0.25">
      <c r="A157" s="521" t="s">
        <v>625</v>
      </c>
      <c r="B157" s="521" t="s">
        <v>626</v>
      </c>
      <c r="C157" s="522" t="s">
        <v>280</v>
      </c>
      <c r="D157" s="509"/>
      <c r="E157" s="508" t="s">
        <v>33</v>
      </c>
      <c r="F157" s="524"/>
    </row>
    <row r="158" spans="1:15" x14ac:dyDescent="0.25">
      <c r="A158" s="521" t="s">
        <v>627</v>
      </c>
      <c r="B158" s="521" t="s">
        <v>628</v>
      </c>
      <c r="C158" s="522" t="s">
        <v>280</v>
      </c>
      <c r="D158" s="509"/>
      <c r="E158" s="508" t="s">
        <v>33</v>
      </c>
      <c r="F158" s="524"/>
    </row>
  </sheetData>
  <autoFilter ref="A2:E148" xr:uid="{2E753270-8E41-4CC5-97C2-EE4540C41FD1}"/>
  <mergeCells count="5">
    <mergeCell ref="A1:I1"/>
    <mergeCell ref="G4:G6"/>
    <mergeCell ref="G7:G10"/>
    <mergeCell ref="G11:G13"/>
    <mergeCell ref="H14:I14"/>
  </mergeCells>
  <phoneticPr fontId="30" type="noConversion"/>
  <conditionalFormatting sqref="E3:F158">
    <cfRule type="cellIs" dxfId="4" priority="1" operator="equal">
      <formula>"new"</formula>
    </cfRule>
    <cfRule type="cellIs" dxfId="3" priority="2" operator="equal">
      <formula>"existing"</formula>
    </cfRule>
    <cfRule type="cellIs" dxfId="2" priority="3" operator="equal">
      <formula>"incremental"</formula>
    </cfRule>
    <cfRule type="cellIs" dxfId="1" priority="4" operator="equal">
      <formula>"no longer supported"</formula>
    </cfRule>
    <cfRule type="cellIs" dxfId="0" priority="5" operator="equal">
      <formula>"n/a"</formula>
    </cfRule>
  </conditionalFormatting>
  <dataValidations count="1">
    <dataValidation type="list" errorStyle="warning" allowBlank="1" showInputMessage="1" showErrorMessage="1" errorTitle="Error" error="Set a valid value" sqref="E3:F156" xr:uid="{645B2492-BCE4-4859-9369-4D126FBBC874}">
      <formula1>LookupTypeRange424</formula1>
    </dataValidation>
  </dataValidations>
  <pageMargins left="0.7" right="0.7" top="0.75" bottom="0.75" header="0.3" footer="0.3"/>
  <pageSetup orientation="portrait" r:id="rId1"/>
  <headerFooter>
    <oddHeader>&amp;L&amp;"Arial"&amp;10&amp;K0000FF[AMD Official Use Only]&amp;1#</oddHead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A07D9F5-1B6E-45B4-BB69-9170BC73FEC9}">
          <x14:formula1>
            <xm:f>'List Options'!$I$1:$I$4</xm:f>
          </x14:formula1>
          <xm:sqref>D3:D148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AI315"/>
  <sheetViews>
    <sheetView tabSelected="1" zoomScale="85" zoomScaleNormal="85" workbookViewId="0">
      <pane xSplit="2" ySplit="5" topLeftCell="C282" activePane="bottomRight" state="frozen"/>
      <selection pane="topRight" activeCell="C1" sqref="C1"/>
      <selection pane="bottomLeft" activeCell="A4" sqref="A4"/>
      <selection pane="bottomRight" activeCell="A5" sqref="A5:AH300"/>
    </sheetView>
  </sheetViews>
  <sheetFormatPr defaultColWidth="9.140625" defaultRowHeight="15" x14ac:dyDescent="0.25"/>
  <cols>
    <col min="1" max="1" width="15.42578125" style="173" customWidth="1"/>
    <col min="2" max="2" width="43.42578125" style="170" customWidth="1"/>
    <col min="3" max="3" width="6.42578125" style="170" customWidth="1"/>
    <col min="4" max="4" width="6.42578125" style="174" customWidth="1"/>
    <col min="5" max="5" width="6.42578125" style="170" customWidth="1"/>
    <col min="6" max="6" width="22.7109375" style="170" customWidth="1"/>
    <col min="7" max="7" width="13.140625" style="170" customWidth="1"/>
    <col min="8" max="8" width="13" style="174" customWidth="1"/>
    <col min="9" max="9" width="9.85546875" style="174" customWidth="1"/>
    <col min="10" max="10" width="8.5703125" style="170" customWidth="1"/>
    <col min="11" max="11" width="9.42578125" style="170" customWidth="1"/>
    <col min="12" max="12" width="16" style="170" customWidth="1"/>
    <col min="13" max="13" width="14.7109375" style="170" customWidth="1"/>
    <col min="14" max="14" width="17" style="170" customWidth="1"/>
    <col min="15" max="15" width="16.28515625" style="170" customWidth="1"/>
    <col min="16" max="16" width="16" style="170" customWidth="1"/>
    <col min="17" max="17" width="17.140625" style="170" customWidth="1"/>
    <col min="18" max="18" width="23.5703125" style="176" customWidth="1"/>
    <col min="19" max="19" width="14.7109375" style="176" customWidth="1"/>
    <col min="20" max="20" width="13.140625" style="175" customWidth="1"/>
    <col min="21" max="21" width="7.5703125" style="175" customWidth="1"/>
    <col min="22" max="23" width="6.42578125" style="175" customWidth="1"/>
    <col min="24" max="24" width="11.42578125" style="175" customWidth="1"/>
    <col min="25" max="25" width="18.42578125" style="176" customWidth="1"/>
    <col min="26" max="26" width="6.42578125" style="176" customWidth="1"/>
    <col min="27" max="27" width="16.7109375" style="175" customWidth="1"/>
    <col min="28" max="28" width="15.7109375" style="175" customWidth="1"/>
    <col min="29" max="30" width="6.42578125" style="175" customWidth="1"/>
    <col min="31" max="31" width="12.140625" style="175" customWidth="1"/>
    <col min="32" max="34" width="6.42578125" style="170" customWidth="1"/>
    <col min="35" max="35" width="24.5703125" style="170" customWidth="1"/>
    <col min="36" max="16384" width="9.140625" style="170"/>
  </cols>
  <sheetData>
    <row r="1" spans="1:35" ht="19.5" thickBot="1" x14ac:dyDescent="0.3">
      <c r="A1" s="590" t="s">
        <v>629</v>
      </c>
      <c r="B1" s="591"/>
      <c r="C1" s="591"/>
      <c r="D1" s="591"/>
      <c r="E1" s="591"/>
      <c r="F1" s="591"/>
      <c r="G1" s="591"/>
      <c r="H1" s="591"/>
      <c r="I1" s="591"/>
      <c r="J1" s="591"/>
      <c r="K1" s="591"/>
      <c r="L1" s="591"/>
      <c r="M1" s="591"/>
      <c r="N1" s="591"/>
      <c r="O1" s="591"/>
      <c r="P1" s="591"/>
      <c r="Q1" s="591"/>
      <c r="R1" s="591"/>
      <c r="S1" s="591"/>
      <c r="T1" s="591"/>
      <c r="U1" s="591"/>
      <c r="V1" s="591"/>
      <c r="W1" s="591"/>
      <c r="X1" s="591"/>
      <c r="Y1" s="591"/>
      <c r="Z1" s="591"/>
      <c r="AA1" s="591"/>
      <c r="AB1" s="591"/>
      <c r="AC1" s="591"/>
      <c r="AD1" s="591"/>
      <c r="AE1" s="591"/>
      <c r="AF1" s="591"/>
      <c r="AG1" s="591"/>
      <c r="AH1" s="592"/>
    </row>
    <row r="2" spans="1:35" ht="19.5" thickBot="1" x14ac:dyDescent="0.3">
      <c r="A2" s="593" t="s">
        <v>630</v>
      </c>
      <c r="B2" s="594"/>
      <c r="C2" s="594"/>
      <c r="D2" s="594"/>
      <c r="E2" s="594"/>
      <c r="F2" s="594"/>
      <c r="G2" s="594"/>
      <c r="H2" s="594"/>
      <c r="I2" s="594"/>
      <c r="J2" s="595"/>
      <c r="K2" s="378">
        <f>SUM(K6:K310)</f>
        <v>506</v>
      </c>
      <c r="L2" s="378">
        <f>SUM(L6:L310)</f>
        <v>4786</v>
      </c>
      <c r="M2" s="379"/>
      <c r="N2" s="423">
        <f>SUMPRODUCT(K6:K310,N6:N310)/K313</f>
        <v>1</v>
      </c>
      <c r="O2" s="424">
        <f>SUM(O6:O310)</f>
        <v>4780</v>
      </c>
      <c r="P2" s="425">
        <f>SUMPRODUCT(K6:K310,P6:P310)/K313</f>
        <v>0.99407114624505932</v>
      </c>
      <c r="Q2" s="380"/>
      <c r="R2" s="381">
        <f t="shared" ref="R2:W2" si="0">SUM(R6:R310)</f>
        <v>3966</v>
      </c>
      <c r="S2" s="426">
        <f t="shared" si="0"/>
        <v>3773</v>
      </c>
      <c r="T2" s="426">
        <f t="shared" si="0"/>
        <v>3620</v>
      </c>
      <c r="U2" s="426">
        <f t="shared" si="0"/>
        <v>0</v>
      </c>
      <c r="V2" s="426">
        <f t="shared" si="0"/>
        <v>110</v>
      </c>
      <c r="W2" s="426">
        <f t="shared" si="0"/>
        <v>33</v>
      </c>
      <c r="X2" s="427">
        <f>IF((S313=0),0,((T313+U313)/S313*100%))</f>
        <v>0.95944871455075542</v>
      </c>
      <c r="Y2" s="382"/>
      <c r="Z2" s="437">
        <f>SUM(Z6:Z310)</f>
        <v>0</v>
      </c>
      <c r="AA2" s="438">
        <f>SUM(AA6:AA310)</f>
        <v>0</v>
      </c>
      <c r="AB2" s="438">
        <f>SUM(AB6:AB310)</f>
        <v>0</v>
      </c>
      <c r="AC2" s="438">
        <f>SUM(AC6:AC310)</f>
        <v>0</v>
      </c>
      <c r="AD2" s="438">
        <f>SUM(AD6:AD310)</f>
        <v>0</v>
      </c>
      <c r="AE2" s="430">
        <f>IF((Z313=0),0,((AA313+AB313)/Z313*100%))</f>
        <v>0</v>
      </c>
      <c r="AF2" s="383"/>
      <c r="AG2" s="383"/>
      <c r="AH2" s="384"/>
    </row>
    <row r="3" spans="1:35" ht="19.5" customHeight="1" thickBot="1" x14ac:dyDescent="0.3">
      <c r="A3" s="590" t="s">
        <v>631</v>
      </c>
      <c r="B3" s="591"/>
      <c r="C3" s="591"/>
      <c r="D3" s="591"/>
      <c r="E3" s="591"/>
      <c r="F3" s="591"/>
      <c r="G3" s="591"/>
      <c r="H3" s="591"/>
      <c r="I3" s="591"/>
      <c r="J3" s="591"/>
      <c r="K3" s="591"/>
      <c r="L3" s="591"/>
      <c r="M3" s="591"/>
      <c r="N3" s="591"/>
      <c r="O3" s="591"/>
      <c r="P3" s="591"/>
      <c r="Q3" s="591"/>
      <c r="R3" s="591"/>
      <c r="S3" s="591"/>
      <c r="T3" s="591"/>
      <c r="U3" s="591"/>
      <c r="V3" s="591"/>
      <c r="W3" s="591"/>
      <c r="X3" s="591"/>
      <c r="Y3" s="591"/>
      <c r="Z3" s="591"/>
      <c r="AA3" s="591"/>
      <c r="AB3" s="591"/>
      <c r="AC3" s="591"/>
      <c r="AD3" s="591"/>
      <c r="AE3" s="591"/>
      <c r="AF3" s="591"/>
      <c r="AG3" s="591"/>
      <c r="AH3" s="592"/>
    </row>
    <row r="4" spans="1:35" ht="31.5" customHeight="1" x14ac:dyDescent="0.25">
      <c r="A4" s="596" t="s">
        <v>76</v>
      </c>
      <c r="B4" s="597"/>
      <c r="C4" s="597"/>
      <c r="D4" s="597"/>
      <c r="E4" s="597"/>
      <c r="F4" s="597"/>
      <c r="G4" s="597"/>
      <c r="H4" s="597"/>
      <c r="I4" s="597"/>
      <c r="J4" s="597"/>
      <c r="K4" s="597"/>
      <c r="L4" s="597"/>
      <c r="M4" s="598"/>
      <c r="N4" s="599" t="s">
        <v>632</v>
      </c>
      <c r="O4" s="600"/>
      <c r="P4" s="601"/>
      <c r="Q4" s="606" t="s">
        <v>633</v>
      </c>
      <c r="R4" s="607"/>
      <c r="S4" s="607"/>
      <c r="T4" s="607"/>
      <c r="U4" s="607"/>
      <c r="V4" s="607"/>
      <c r="W4" s="607"/>
      <c r="X4" s="607"/>
      <c r="Y4" s="608"/>
      <c r="Z4" s="602" t="s">
        <v>634</v>
      </c>
      <c r="AA4" s="603"/>
      <c r="AB4" s="603"/>
      <c r="AC4" s="603"/>
      <c r="AD4" s="603"/>
      <c r="AE4" s="604"/>
      <c r="AF4" s="604"/>
      <c r="AG4" s="604"/>
      <c r="AH4" s="605"/>
    </row>
    <row r="5" spans="1:35" s="171" customFormat="1" x14ac:dyDescent="0.25">
      <c r="A5" s="688" t="s">
        <v>77</v>
      </c>
      <c r="B5" s="688" t="s">
        <v>81</v>
      </c>
      <c r="C5" s="688" t="s">
        <v>84</v>
      </c>
      <c r="D5" s="688" t="s">
        <v>88</v>
      </c>
      <c r="E5" s="688" t="s">
        <v>91</v>
      </c>
      <c r="F5" s="688" t="s">
        <v>94</v>
      </c>
      <c r="G5" s="688" t="s">
        <v>96</v>
      </c>
      <c r="H5" s="688" t="s">
        <v>99</v>
      </c>
      <c r="I5" s="688" t="s">
        <v>635</v>
      </c>
      <c r="J5" s="688" t="s">
        <v>102</v>
      </c>
      <c r="K5" s="688" t="s">
        <v>105</v>
      </c>
      <c r="L5" s="688" t="s">
        <v>108</v>
      </c>
      <c r="M5" s="688" t="s">
        <v>1</v>
      </c>
      <c r="N5" s="688" t="s">
        <v>114</v>
      </c>
      <c r="O5" s="688" t="s">
        <v>118</v>
      </c>
      <c r="P5" s="688" t="s">
        <v>121</v>
      </c>
      <c r="Q5" s="688" t="s">
        <v>125</v>
      </c>
      <c r="R5" s="688" t="s">
        <v>128</v>
      </c>
      <c r="S5" s="688" t="s">
        <v>132</v>
      </c>
      <c r="T5" s="688" t="s">
        <v>30</v>
      </c>
      <c r="U5" s="688" t="s">
        <v>135</v>
      </c>
      <c r="V5" s="688" t="s">
        <v>36</v>
      </c>
      <c r="W5" s="688" t="s">
        <v>138</v>
      </c>
      <c r="X5" s="688" t="s">
        <v>140</v>
      </c>
      <c r="Y5" s="688" t="s">
        <v>142</v>
      </c>
      <c r="Z5" s="688" t="s">
        <v>1048</v>
      </c>
      <c r="AA5" s="688" t="s">
        <v>1049</v>
      </c>
      <c r="AB5" s="688" t="s">
        <v>1050</v>
      </c>
      <c r="AC5" s="688" t="s">
        <v>1051</v>
      </c>
      <c r="AD5" s="688" t="s">
        <v>1052</v>
      </c>
      <c r="AE5" s="688" t="s">
        <v>1053</v>
      </c>
      <c r="AF5" s="688" t="s">
        <v>155</v>
      </c>
      <c r="AG5" s="688" t="s">
        <v>157</v>
      </c>
      <c r="AH5" s="688" t="s">
        <v>160</v>
      </c>
    </row>
    <row r="6" spans="1:35" x14ac:dyDescent="0.25">
      <c r="A6" t="s">
        <v>353</v>
      </c>
      <c r="B6" t="s">
        <v>354</v>
      </c>
      <c r="C6" t="s">
        <v>1054</v>
      </c>
      <c r="D6" t="s">
        <v>264</v>
      </c>
      <c r="E6" t="s">
        <v>1054</v>
      </c>
      <c r="F6" t="s">
        <v>636</v>
      </c>
      <c r="G6" t="s">
        <v>280</v>
      </c>
      <c r="H6" t="s">
        <v>1055</v>
      </c>
      <c r="I6" t="s">
        <v>35</v>
      </c>
      <c r="J6" t="s">
        <v>1054</v>
      </c>
      <c r="K6">
        <v>1</v>
      </c>
      <c r="L6">
        <v>36</v>
      </c>
      <c r="M6" t="s">
        <v>39</v>
      </c>
      <c r="N6">
        <v>1</v>
      </c>
      <c r="O6">
        <v>36</v>
      </c>
      <c r="P6">
        <v>1</v>
      </c>
      <c r="Q6" t="s">
        <v>38</v>
      </c>
      <c r="R6">
        <v>1</v>
      </c>
      <c r="S6">
        <v>1</v>
      </c>
      <c r="T6">
        <v>1</v>
      </c>
      <c r="U6" t="s">
        <v>1054</v>
      </c>
      <c r="V6" t="s">
        <v>1054</v>
      </c>
      <c r="W6" t="s">
        <v>1054</v>
      </c>
      <c r="X6">
        <v>1</v>
      </c>
      <c r="Y6" t="s">
        <v>1054</v>
      </c>
      <c r="Z6">
        <v>0</v>
      </c>
      <c r="AA6">
        <v>0</v>
      </c>
      <c r="AB6">
        <v>0</v>
      </c>
      <c r="AC6">
        <v>0</v>
      </c>
      <c r="AD6">
        <v>0</v>
      </c>
      <c r="AE6">
        <v>0</v>
      </c>
      <c r="AF6" t="s">
        <v>1054</v>
      </c>
      <c r="AG6" t="s">
        <v>1054</v>
      </c>
      <c r="AH6" t="s">
        <v>1054</v>
      </c>
      <c r="AI6" s="173"/>
    </row>
    <row r="7" spans="1:35" x14ac:dyDescent="0.25">
      <c r="A7" t="s">
        <v>361</v>
      </c>
      <c r="B7" t="s">
        <v>362</v>
      </c>
      <c r="C7" t="s">
        <v>1054</v>
      </c>
      <c r="D7" t="s">
        <v>264</v>
      </c>
      <c r="E7" t="s">
        <v>1054</v>
      </c>
      <c r="F7" t="s">
        <v>636</v>
      </c>
      <c r="G7" t="s">
        <v>280</v>
      </c>
      <c r="H7" t="s">
        <v>1055</v>
      </c>
      <c r="I7" t="s">
        <v>35</v>
      </c>
      <c r="J7" t="s">
        <v>1054</v>
      </c>
      <c r="K7">
        <v>1</v>
      </c>
      <c r="L7">
        <v>36</v>
      </c>
      <c r="M7" t="s">
        <v>39</v>
      </c>
      <c r="N7">
        <v>1</v>
      </c>
      <c r="O7">
        <v>36</v>
      </c>
      <c r="P7">
        <v>1</v>
      </c>
      <c r="Q7" t="s">
        <v>38</v>
      </c>
      <c r="R7">
        <v>1</v>
      </c>
      <c r="S7">
        <v>1</v>
      </c>
      <c r="T7">
        <v>1</v>
      </c>
      <c r="U7" t="s">
        <v>1054</v>
      </c>
      <c r="V7" t="s">
        <v>1054</v>
      </c>
      <c r="W7" t="s">
        <v>1054</v>
      </c>
      <c r="X7">
        <v>1</v>
      </c>
      <c r="Y7" t="s">
        <v>1054</v>
      </c>
      <c r="Z7">
        <v>0</v>
      </c>
      <c r="AA7">
        <v>0</v>
      </c>
      <c r="AB7">
        <v>0</v>
      </c>
      <c r="AC7">
        <v>0</v>
      </c>
      <c r="AD7">
        <v>0</v>
      </c>
      <c r="AE7">
        <v>0</v>
      </c>
      <c r="AF7" t="s">
        <v>1054</v>
      </c>
      <c r="AG7" t="s">
        <v>1054</v>
      </c>
      <c r="AH7" t="s">
        <v>1054</v>
      </c>
      <c r="AI7" s="173"/>
    </row>
    <row r="8" spans="1:35" x14ac:dyDescent="0.25">
      <c r="A8" t="s">
        <v>527</v>
      </c>
      <c r="B8" t="s">
        <v>528</v>
      </c>
      <c r="C8" t="s">
        <v>1054</v>
      </c>
      <c r="D8" t="s">
        <v>264</v>
      </c>
      <c r="E8" t="s">
        <v>1054</v>
      </c>
      <c r="F8" t="s">
        <v>636</v>
      </c>
      <c r="G8" t="s">
        <v>280</v>
      </c>
      <c r="H8" t="s">
        <v>1055</v>
      </c>
      <c r="I8" t="s">
        <v>35</v>
      </c>
      <c r="J8" t="s">
        <v>1054</v>
      </c>
      <c r="K8">
        <v>1</v>
      </c>
      <c r="L8">
        <v>36</v>
      </c>
      <c r="M8" t="s">
        <v>39</v>
      </c>
      <c r="N8">
        <v>1</v>
      </c>
      <c r="O8">
        <v>36</v>
      </c>
      <c r="P8">
        <v>1</v>
      </c>
      <c r="Q8" t="s">
        <v>38</v>
      </c>
      <c r="R8">
        <v>1</v>
      </c>
      <c r="S8">
        <v>1</v>
      </c>
      <c r="T8">
        <v>1</v>
      </c>
      <c r="U8" t="s">
        <v>1054</v>
      </c>
      <c r="V8" t="s">
        <v>1054</v>
      </c>
      <c r="W8" t="s">
        <v>1054</v>
      </c>
      <c r="X8">
        <v>1</v>
      </c>
      <c r="Y8" t="s">
        <v>1054</v>
      </c>
      <c r="Z8">
        <v>0</v>
      </c>
      <c r="AA8">
        <v>0</v>
      </c>
      <c r="AB8">
        <v>0</v>
      </c>
      <c r="AC8">
        <v>0</v>
      </c>
      <c r="AD8">
        <v>0</v>
      </c>
      <c r="AE8">
        <v>0</v>
      </c>
      <c r="AF8" t="s">
        <v>1054</v>
      </c>
      <c r="AG8" t="s">
        <v>1054</v>
      </c>
      <c r="AH8" t="s">
        <v>1054</v>
      </c>
      <c r="AI8" s="173"/>
    </row>
    <row r="9" spans="1:35" x14ac:dyDescent="0.25">
      <c r="A9" t="s">
        <v>389</v>
      </c>
      <c r="B9" t="s">
        <v>390</v>
      </c>
      <c r="C9" t="s">
        <v>1054</v>
      </c>
      <c r="D9" t="s">
        <v>264</v>
      </c>
      <c r="E9" t="s">
        <v>1054</v>
      </c>
      <c r="F9" t="s">
        <v>638</v>
      </c>
      <c r="G9" t="s">
        <v>280</v>
      </c>
      <c r="H9" t="s">
        <v>1056</v>
      </c>
      <c r="I9" t="s">
        <v>35</v>
      </c>
      <c r="J9" t="s">
        <v>1054</v>
      </c>
      <c r="K9">
        <v>1</v>
      </c>
      <c r="L9">
        <v>14</v>
      </c>
      <c r="M9" t="s">
        <v>33</v>
      </c>
      <c r="N9">
        <v>1</v>
      </c>
      <c r="O9">
        <v>14</v>
      </c>
      <c r="P9">
        <v>1</v>
      </c>
      <c r="Q9" t="s">
        <v>48</v>
      </c>
      <c r="R9">
        <v>14</v>
      </c>
      <c r="S9">
        <v>14</v>
      </c>
      <c r="T9">
        <v>14</v>
      </c>
      <c r="U9" t="s">
        <v>1054</v>
      </c>
      <c r="V9" t="s">
        <v>1054</v>
      </c>
      <c r="W9" t="s">
        <v>1054</v>
      </c>
      <c r="X9">
        <v>1</v>
      </c>
      <c r="Y9" t="s">
        <v>639</v>
      </c>
      <c r="Z9">
        <v>0</v>
      </c>
      <c r="AA9">
        <v>0</v>
      </c>
      <c r="AB9">
        <v>0</v>
      </c>
      <c r="AC9">
        <v>0</v>
      </c>
      <c r="AD9">
        <v>0</v>
      </c>
      <c r="AE9">
        <v>0</v>
      </c>
      <c r="AF9" t="s">
        <v>1054</v>
      </c>
      <c r="AG9" t="s">
        <v>1054</v>
      </c>
      <c r="AH9" t="s">
        <v>1054</v>
      </c>
    </row>
    <row r="10" spans="1:35" x14ac:dyDescent="0.25">
      <c r="A10" t="s">
        <v>593</v>
      </c>
      <c r="B10" t="s">
        <v>594</v>
      </c>
      <c r="C10" t="s">
        <v>1054</v>
      </c>
      <c r="D10" t="s">
        <v>264</v>
      </c>
      <c r="E10" t="s">
        <v>1054</v>
      </c>
      <c r="F10" t="s">
        <v>638</v>
      </c>
      <c r="G10" t="s">
        <v>280</v>
      </c>
      <c r="H10" t="s">
        <v>1056</v>
      </c>
      <c r="I10" t="s">
        <v>35</v>
      </c>
      <c r="J10" t="s">
        <v>1054</v>
      </c>
      <c r="K10">
        <v>1</v>
      </c>
      <c r="L10">
        <v>14</v>
      </c>
      <c r="M10" t="s">
        <v>33</v>
      </c>
      <c r="N10">
        <v>1</v>
      </c>
      <c r="O10">
        <v>14</v>
      </c>
      <c r="P10">
        <v>1</v>
      </c>
      <c r="Q10" t="s">
        <v>48</v>
      </c>
      <c r="R10">
        <v>14</v>
      </c>
      <c r="S10">
        <v>14</v>
      </c>
      <c r="T10">
        <v>14</v>
      </c>
      <c r="U10" t="s">
        <v>1054</v>
      </c>
      <c r="V10" t="s">
        <v>1054</v>
      </c>
      <c r="W10" t="s">
        <v>1054</v>
      </c>
      <c r="X10">
        <v>1</v>
      </c>
      <c r="Y10" t="s">
        <v>639</v>
      </c>
      <c r="Z10">
        <v>0</v>
      </c>
      <c r="AA10">
        <v>0</v>
      </c>
      <c r="AB10">
        <v>0</v>
      </c>
      <c r="AC10">
        <v>0</v>
      </c>
      <c r="AD10">
        <v>0</v>
      </c>
      <c r="AE10">
        <v>0</v>
      </c>
      <c r="AF10" t="s">
        <v>1054</v>
      </c>
      <c r="AG10" t="s">
        <v>1054</v>
      </c>
      <c r="AH10" t="s">
        <v>1054</v>
      </c>
    </row>
    <row r="11" spans="1:35" x14ac:dyDescent="0.25">
      <c r="A11" t="s">
        <v>1057</v>
      </c>
      <c r="B11" t="s">
        <v>637</v>
      </c>
      <c r="C11" t="s">
        <v>1054</v>
      </c>
      <c r="D11" t="s">
        <v>264</v>
      </c>
      <c r="E11" t="s">
        <v>1054</v>
      </c>
      <c r="F11" t="s">
        <v>638</v>
      </c>
      <c r="G11" t="s">
        <v>1054</v>
      </c>
      <c r="H11" t="s">
        <v>1056</v>
      </c>
      <c r="I11" t="s">
        <v>35</v>
      </c>
      <c r="J11" t="s">
        <v>1054</v>
      </c>
      <c r="K11">
        <v>1</v>
      </c>
      <c r="L11">
        <v>14</v>
      </c>
      <c r="M11" t="s">
        <v>33</v>
      </c>
      <c r="N11">
        <v>1</v>
      </c>
      <c r="O11">
        <v>14</v>
      </c>
      <c r="P11">
        <v>1</v>
      </c>
      <c r="Q11" t="s">
        <v>48</v>
      </c>
      <c r="R11">
        <v>14</v>
      </c>
      <c r="S11">
        <v>14</v>
      </c>
      <c r="T11">
        <v>14</v>
      </c>
      <c r="U11" t="s">
        <v>1054</v>
      </c>
      <c r="V11" t="s">
        <v>1054</v>
      </c>
      <c r="W11" t="s">
        <v>1054</v>
      </c>
      <c r="X11">
        <v>1</v>
      </c>
      <c r="Y11" t="s">
        <v>639</v>
      </c>
      <c r="Z11">
        <v>0</v>
      </c>
      <c r="AA11">
        <v>0</v>
      </c>
      <c r="AB11">
        <v>0</v>
      </c>
      <c r="AC11">
        <v>0</v>
      </c>
      <c r="AD11">
        <v>0</v>
      </c>
      <c r="AE11">
        <v>0</v>
      </c>
      <c r="AF11" t="s">
        <v>1054</v>
      </c>
      <c r="AG11" t="s">
        <v>1054</v>
      </c>
      <c r="AH11" t="s">
        <v>1054</v>
      </c>
    </row>
    <row r="12" spans="1:35" x14ac:dyDescent="0.25">
      <c r="A12" t="s">
        <v>363</v>
      </c>
      <c r="B12" t="s">
        <v>364</v>
      </c>
      <c r="C12" t="s">
        <v>1054</v>
      </c>
      <c r="D12" t="s">
        <v>264</v>
      </c>
      <c r="E12" t="s">
        <v>1054</v>
      </c>
      <c r="F12" t="s">
        <v>638</v>
      </c>
      <c r="G12" t="s">
        <v>280</v>
      </c>
      <c r="H12" t="s">
        <v>1056</v>
      </c>
      <c r="I12" t="s">
        <v>35</v>
      </c>
      <c r="J12" t="s">
        <v>1054</v>
      </c>
      <c r="K12">
        <v>1</v>
      </c>
      <c r="L12">
        <v>14</v>
      </c>
      <c r="M12" t="s">
        <v>33</v>
      </c>
      <c r="N12">
        <v>1</v>
      </c>
      <c r="O12">
        <v>14</v>
      </c>
      <c r="P12">
        <v>1</v>
      </c>
      <c r="Q12" t="s">
        <v>48</v>
      </c>
      <c r="R12">
        <v>14</v>
      </c>
      <c r="S12">
        <v>14</v>
      </c>
      <c r="T12">
        <v>14</v>
      </c>
      <c r="U12" t="s">
        <v>1054</v>
      </c>
      <c r="V12" t="s">
        <v>1054</v>
      </c>
      <c r="W12" t="s">
        <v>1054</v>
      </c>
      <c r="X12">
        <v>1</v>
      </c>
      <c r="Y12" t="s">
        <v>639</v>
      </c>
      <c r="Z12">
        <v>0</v>
      </c>
      <c r="AA12">
        <v>0</v>
      </c>
      <c r="AB12">
        <v>0</v>
      </c>
      <c r="AC12">
        <v>0</v>
      </c>
      <c r="AD12">
        <v>0</v>
      </c>
      <c r="AE12">
        <v>0</v>
      </c>
      <c r="AF12" t="s">
        <v>1054</v>
      </c>
      <c r="AG12" t="s">
        <v>1054</v>
      </c>
      <c r="AH12" t="s">
        <v>1054</v>
      </c>
      <c r="AI12" s="173"/>
    </row>
    <row r="13" spans="1:35" x14ac:dyDescent="0.25">
      <c r="A13" t="s">
        <v>365</v>
      </c>
      <c r="B13" t="s">
        <v>366</v>
      </c>
      <c r="C13" t="s">
        <v>1054</v>
      </c>
      <c r="D13" t="s">
        <v>264</v>
      </c>
      <c r="E13" t="s">
        <v>1054</v>
      </c>
      <c r="F13" t="s">
        <v>638</v>
      </c>
      <c r="G13" t="s">
        <v>280</v>
      </c>
      <c r="H13" t="s">
        <v>1056</v>
      </c>
      <c r="I13" t="s">
        <v>35</v>
      </c>
      <c r="J13" t="s">
        <v>1054</v>
      </c>
      <c r="K13">
        <v>1</v>
      </c>
      <c r="L13">
        <v>14</v>
      </c>
      <c r="M13" t="s">
        <v>33</v>
      </c>
      <c r="N13">
        <v>1</v>
      </c>
      <c r="O13">
        <v>14</v>
      </c>
      <c r="P13">
        <v>1</v>
      </c>
      <c r="Q13" t="s">
        <v>48</v>
      </c>
      <c r="R13">
        <v>14</v>
      </c>
      <c r="S13">
        <v>14</v>
      </c>
      <c r="T13">
        <v>14</v>
      </c>
      <c r="U13" t="s">
        <v>1054</v>
      </c>
      <c r="V13" t="s">
        <v>1054</v>
      </c>
      <c r="W13" t="s">
        <v>1054</v>
      </c>
      <c r="X13">
        <v>1</v>
      </c>
      <c r="Y13" t="s">
        <v>639</v>
      </c>
      <c r="Z13">
        <v>0</v>
      </c>
      <c r="AA13">
        <v>0</v>
      </c>
      <c r="AB13">
        <v>0</v>
      </c>
      <c r="AC13">
        <v>0</v>
      </c>
      <c r="AD13">
        <v>0</v>
      </c>
      <c r="AE13">
        <v>0</v>
      </c>
      <c r="AF13" t="s">
        <v>1054</v>
      </c>
      <c r="AG13" t="s">
        <v>1054</v>
      </c>
      <c r="AH13" t="s">
        <v>1054</v>
      </c>
    </row>
    <row r="14" spans="1:35" x14ac:dyDescent="0.25">
      <c r="A14" t="s">
        <v>545</v>
      </c>
      <c r="B14" t="s">
        <v>546</v>
      </c>
      <c r="C14" t="s">
        <v>1054</v>
      </c>
      <c r="D14" t="s">
        <v>264</v>
      </c>
      <c r="E14" t="s">
        <v>1054</v>
      </c>
      <c r="F14" t="s">
        <v>638</v>
      </c>
      <c r="G14" t="s">
        <v>280</v>
      </c>
      <c r="H14" t="s">
        <v>1056</v>
      </c>
      <c r="I14" t="s">
        <v>35</v>
      </c>
      <c r="J14" t="s">
        <v>1054</v>
      </c>
      <c r="K14">
        <v>1</v>
      </c>
      <c r="L14">
        <v>14</v>
      </c>
      <c r="M14" t="s">
        <v>33</v>
      </c>
      <c r="N14">
        <v>1</v>
      </c>
      <c r="O14">
        <v>14</v>
      </c>
      <c r="P14">
        <v>1</v>
      </c>
      <c r="Q14" t="s">
        <v>48</v>
      </c>
      <c r="R14">
        <v>14</v>
      </c>
      <c r="S14">
        <v>14</v>
      </c>
      <c r="T14">
        <v>14</v>
      </c>
      <c r="U14" t="s">
        <v>1054</v>
      </c>
      <c r="V14" t="s">
        <v>1054</v>
      </c>
      <c r="W14" t="s">
        <v>1054</v>
      </c>
      <c r="X14">
        <v>1</v>
      </c>
      <c r="Y14" t="s">
        <v>639</v>
      </c>
      <c r="Z14">
        <v>0</v>
      </c>
      <c r="AA14">
        <v>0</v>
      </c>
      <c r="AB14">
        <v>0</v>
      </c>
      <c r="AC14">
        <v>0</v>
      </c>
      <c r="AD14">
        <v>0</v>
      </c>
      <c r="AE14">
        <v>0</v>
      </c>
      <c r="AF14" t="s">
        <v>1054</v>
      </c>
      <c r="AG14" t="s">
        <v>1054</v>
      </c>
      <c r="AH14" t="s">
        <v>1054</v>
      </c>
    </row>
    <row r="15" spans="1:35" x14ac:dyDescent="0.25">
      <c r="A15" t="s">
        <v>363</v>
      </c>
      <c r="B15" t="s">
        <v>364</v>
      </c>
      <c r="C15" t="s">
        <v>1054</v>
      </c>
      <c r="D15" t="s">
        <v>264</v>
      </c>
      <c r="E15" t="s">
        <v>1054</v>
      </c>
      <c r="F15" t="s">
        <v>640</v>
      </c>
      <c r="G15" t="s">
        <v>280</v>
      </c>
      <c r="H15" t="s">
        <v>1058</v>
      </c>
      <c r="I15" t="s">
        <v>41</v>
      </c>
      <c r="J15" t="s">
        <v>1054</v>
      </c>
      <c r="K15">
        <v>1</v>
      </c>
      <c r="L15">
        <v>20</v>
      </c>
      <c r="M15" t="s">
        <v>33</v>
      </c>
      <c r="N15">
        <v>1</v>
      </c>
      <c r="O15">
        <v>20</v>
      </c>
      <c r="P15">
        <v>1</v>
      </c>
      <c r="Q15" t="s">
        <v>48</v>
      </c>
      <c r="R15">
        <v>20</v>
      </c>
      <c r="S15">
        <v>20</v>
      </c>
      <c r="T15">
        <v>20</v>
      </c>
      <c r="U15" t="s">
        <v>1054</v>
      </c>
      <c r="V15" t="s">
        <v>1054</v>
      </c>
      <c r="W15" t="s">
        <v>1054</v>
      </c>
      <c r="X15">
        <v>1</v>
      </c>
      <c r="Y15" t="s">
        <v>641</v>
      </c>
      <c r="Z15">
        <v>0</v>
      </c>
      <c r="AA15">
        <v>0</v>
      </c>
      <c r="AB15">
        <v>0</v>
      </c>
      <c r="AC15">
        <v>0</v>
      </c>
      <c r="AD15">
        <v>0</v>
      </c>
      <c r="AE15">
        <v>0</v>
      </c>
      <c r="AF15" t="s">
        <v>1054</v>
      </c>
      <c r="AG15" t="s">
        <v>1054</v>
      </c>
      <c r="AH15" t="s">
        <v>1054</v>
      </c>
    </row>
    <row r="16" spans="1:35" x14ac:dyDescent="0.25">
      <c r="A16" t="s">
        <v>365</v>
      </c>
      <c r="B16" t="s">
        <v>366</v>
      </c>
      <c r="C16" t="s">
        <v>1054</v>
      </c>
      <c r="D16" t="s">
        <v>264</v>
      </c>
      <c r="E16" t="s">
        <v>1054</v>
      </c>
      <c r="F16" t="s">
        <v>640</v>
      </c>
      <c r="G16" t="s">
        <v>280</v>
      </c>
      <c r="H16" t="s">
        <v>1058</v>
      </c>
      <c r="I16" t="s">
        <v>41</v>
      </c>
      <c r="J16" t="s">
        <v>1054</v>
      </c>
      <c r="K16">
        <v>1</v>
      </c>
      <c r="L16">
        <v>20</v>
      </c>
      <c r="M16" t="s">
        <v>33</v>
      </c>
      <c r="N16">
        <v>1</v>
      </c>
      <c r="O16">
        <v>20</v>
      </c>
      <c r="P16">
        <v>1</v>
      </c>
      <c r="Q16" t="s">
        <v>48</v>
      </c>
      <c r="R16">
        <v>20</v>
      </c>
      <c r="S16">
        <v>20</v>
      </c>
      <c r="T16">
        <v>20</v>
      </c>
      <c r="U16" t="s">
        <v>1054</v>
      </c>
      <c r="V16" t="s">
        <v>1054</v>
      </c>
      <c r="W16" t="s">
        <v>1054</v>
      </c>
      <c r="X16">
        <v>1</v>
      </c>
      <c r="Y16" t="s">
        <v>641</v>
      </c>
      <c r="Z16">
        <v>0</v>
      </c>
      <c r="AA16">
        <v>0</v>
      </c>
      <c r="AB16">
        <v>0</v>
      </c>
      <c r="AC16">
        <v>0</v>
      </c>
      <c r="AD16">
        <v>0</v>
      </c>
      <c r="AE16">
        <v>0</v>
      </c>
      <c r="AF16" t="s">
        <v>1054</v>
      </c>
      <c r="AG16" t="s">
        <v>1054</v>
      </c>
      <c r="AH16" t="s">
        <v>1054</v>
      </c>
    </row>
    <row r="17" spans="1:35" x14ac:dyDescent="0.25">
      <c r="A17" t="s">
        <v>367</v>
      </c>
      <c r="B17" t="s">
        <v>368</v>
      </c>
      <c r="C17" t="s">
        <v>1054</v>
      </c>
      <c r="D17" t="s">
        <v>264</v>
      </c>
      <c r="E17" t="s">
        <v>1054</v>
      </c>
      <c r="F17" t="s">
        <v>642</v>
      </c>
      <c r="G17" t="s">
        <v>280</v>
      </c>
      <c r="H17" t="s">
        <v>1059</v>
      </c>
      <c r="I17" t="s">
        <v>41</v>
      </c>
      <c r="J17" t="s">
        <v>1054</v>
      </c>
      <c r="K17">
        <v>1</v>
      </c>
      <c r="L17">
        <v>11</v>
      </c>
      <c r="M17" t="s">
        <v>33</v>
      </c>
      <c r="N17">
        <v>1</v>
      </c>
      <c r="O17">
        <v>11</v>
      </c>
      <c r="P17">
        <v>1</v>
      </c>
      <c r="Q17" t="s">
        <v>48</v>
      </c>
      <c r="R17">
        <v>11</v>
      </c>
      <c r="S17">
        <v>11</v>
      </c>
      <c r="T17">
        <v>11</v>
      </c>
      <c r="U17" t="s">
        <v>1054</v>
      </c>
      <c r="V17" t="s">
        <v>1054</v>
      </c>
      <c r="W17" t="s">
        <v>1054</v>
      </c>
      <c r="X17">
        <v>1</v>
      </c>
      <c r="Y17" t="s">
        <v>1054</v>
      </c>
      <c r="Z17">
        <v>0</v>
      </c>
      <c r="AA17">
        <v>0</v>
      </c>
      <c r="AB17">
        <v>0</v>
      </c>
      <c r="AC17">
        <v>0</v>
      </c>
      <c r="AD17">
        <v>0</v>
      </c>
      <c r="AE17">
        <v>0</v>
      </c>
      <c r="AF17" t="s">
        <v>1054</v>
      </c>
      <c r="AG17" t="s">
        <v>1054</v>
      </c>
      <c r="AH17" t="s">
        <v>1054</v>
      </c>
    </row>
    <row r="18" spans="1:35" x14ac:dyDescent="0.25">
      <c r="A18" t="s">
        <v>361</v>
      </c>
      <c r="B18" t="s">
        <v>362</v>
      </c>
      <c r="C18" t="s">
        <v>1054</v>
      </c>
      <c r="D18" t="s">
        <v>264</v>
      </c>
      <c r="E18" t="s">
        <v>1054</v>
      </c>
      <c r="F18" t="s">
        <v>642</v>
      </c>
      <c r="G18" t="s">
        <v>280</v>
      </c>
      <c r="H18" t="s">
        <v>1059</v>
      </c>
      <c r="I18" t="s">
        <v>41</v>
      </c>
      <c r="J18" t="s">
        <v>1054</v>
      </c>
      <c r="K18">
        <v>1</v>
      </c>
      <c r="L18">
        <v>11</v>
      </c>
      <c r="M18" t="s">
        <v>33</v>
      </c>
      <c r="N18">
        <v>1</v>
      </c>
      <c r="O18">
        <v>11</v>
      </c>
      <c r="P18">
        <v>1</v>
      </c>
      <c r="Q18" t="s">
        <v>48</v>
      </c>
      <c r="R18">
        <v>11</v>
      </c>
      <c r="S18">
        <v>11</v>
      </c>
      <c r="T18">
        <v>11</v>
      </c>
      <c r="U18" t="s">
        <v>1054</v>
      </c>
      <c r="V18" t="s">
        <v>1054</v>
      </c>
      <c r="W18" t="s">
        <v>1054</v>
      </c>
      <c r="X18">
        <v>1</v>
      </c>
      <c r="Y18" t="s">
        <v>1054</v>
      </c>
      <c r="Z18">
        <v>0</v>
      </c>
      <c r="AA18">
        <v>0</v>
      </c>
      <c r="AB18">
        <v>0</v>
      </c>
      <c r="AC18">
        <v>0</v>
      </c>
      <c r="AD18">
        <v>0</v>
      </c>
      <c r="AE18">
        <v>0</v>
      </c>
      <c r="AF18" t="s">
        <v>1054</v>
      </c>
      <c r="AG18" t="s">
        <v>1054</v>
      </c>
      <c r="AH18" t="s">
        <v>1054</v>
      </c>
    </row>
    <row r="19" spans="1:35" ht="144" customHeight="1" x14ac:dyDescent="0.25">
      <c r="A19" t="s">
        <v>567</v>
      </c>
      <c r="B19" t="s">
        <v>568</v>
      </c>
      <c r="C19" t="s">
        <v>1054</v>
      </c>
      <c r="D19" t="s">
        <v>264</v>
      </c>
      <c r="E19" t="s">
        <v>1054</v>
      </c>
      <c r="F19" t="s">
        <v>642</v>
      </c>
      <c r="G19" t="s">
        <v>280</v>
      </c>
      <c r="H19" t="s">
        <v>1059</v>
      </c>
      <c r="I19" t="s">
        <v>41</v>
      </c>
      <c r="J19" t="s">
        <v>1054</v>
      </c>
      <c r="K19">
        <v>1</v>
      </c>
      <c r="L19">
        <v>11</v>
      </c>
      <c r="M19" t="s">
        <v>33</v>
      </c>
      <c r="N19">
        <v>1</v>
      </c>
      <c r="O19">
        <v>11</v>
      </c>
      <c r="P19">
        <v>1</v>
      </c>
      <c r="Q19" t="s">
        <v>48</v>
      </c>
      <c r="R19">
        <v>11</v>
      </c>
      <c r="S19">
        <v>11</v>
      </c>
      <c r="T19">
        <v>11</v>
      </c>
      <c r="U19" t="s">
        <v>1054</v>
      </c>
      <c r="V19" t="s">
        <v>1054</v>
      </c>
      <c r="W19" t="s">
        <v>1054</v>
      </c>
      <c r="X19">
        <v>1</v>
      </c>
      <c r="Y19" t="s">
        <v>1054</v>
      </c>
      <c r="Z19">
        <v>0</v>
      </c>
      <c r="AA19">
        <v>0</v>
      </c>
      <c r="AB19">
        <v>0</v>
      </c>
      <c r="AC19">
        <v>0</v>
      </c>
      <c r="AD19">
        <v>0</v>
      </c>
      <c r="AE19">
        <v>0</v>
      </c>
      <c r="AF19" t="s">
        <v>1054</v>
      </c>
      <c r="AG19" t="s">
        <v>1054</v>
      </c>
      <c r="AH19" t="s">
        <v>1054</v>
      </c>
    </row>
    <row r="20" spans="1:35" ht="33.75" customHeight="1" x14ac:dyDescent="0.25">
      <c r="A20" t="s">
        <v>363</v>
      </c>
      <c r="B20" t="s">
        <v>364</v>
      </c>
      <c r="C20" t="s">
        <v>1054</v>
      </c>
      <c r="D20" t="s">
        <v>264</v>
      </c>
      <c r="E20" t="s">
        <v>1054</v>
      </c>
      <c r="F20" t="s">
        <v>643</v>
      </c>
      <c r="G20" t="s">
        <v>280</v>
      </c>
      <c r="H20" t="s">
        <v>1060</v>
      </c>
      <c r="I20" t="s">
        <v>41</v>
      </c>
      <c r="J20" t="s">
        <v>1054</v>
      </c>
      <c r="K20">
        <v>1</v>
      </c>
      <c r="L20">
        <v>4</v>
      </c>
      <c r="M20" t="s">
        <v>33</v>
      </c>
      <c r="N20">
        <v>1</v>
      </c>
      <c r="O20">
        <v>4</v>
      </c>
      <c r="P20">
        <v>1</v>
      </c>
      <c r="Q20" t="s">
        <v>38</v>
      </c>
      <c r="R20">
        <v>1</v>
      </c>
      <c r="S20">
        <v>1</v>
      </c>
      <c r="T20" t="s">
        <v>1054</v>
      </c>
      <c r="U20" t="s">
        <v>1054</v>
      </c>
      <c r="V20">
        <v>1</v>
      </c>
      <c r="W20" t="s">
        <v>1054</v>
      </c>
      <c r="X20">
        <v>0</v>
      </c>
      <c r="Y20" t="s">
        <v>644</v>
      </c>
      <c r="Z20">
        <v>0</v>
      </c>
      <c r="AA20">
        <v>0</v>
      </c>
      <c r="AB20">
        <v>0</v>
      </c>
      <c r="AC20">
        <v>0</v>
      </c>
      <c r="AD20">
        <v>0</v>
      </c>
      <c r="AE20">
        <v>0</v>
      </c>
      <c r="AF20" t="s">
        <v>1054</v>
      </c>
      <c r="AG20" t="s">
        <v>1054</v>
      </c>
      <c r="AH20" t="s">
        <v>1054</v>
      </c>
    </row>
    <row r="21" spans="1:35" ht="46.5" customHeight="1" x14ac:dyDescent="0.25">
      <c r="A21" t="s">
        <v>365</v>
      </c>
      <c r="B21" t="s">
        <v>366</v>
      </c>
      <c r="C21" t="s">
        <v>1054</v>
      </c>
      <c r="D21" t="s">
        <v>264</v>
      </c>
      <c r="E21" t="s">
        <v>1054</v>
      </c>
      <c r="F21" t="s">
        <v>643</v>
      </c>
      <c r="G21" t="s">
        <v>280</v>
      </c>
      <c r="H21" t="s">
        <v>1060</v>
      </c>
      <c r="I21" t="s">
        <v>41</v>
      </c>
      <c r="J21" t="s">
        <v>1054</v>
      </c>
      <c r="K21">
        <v>1</v>
      </c>
      <c r="L21">
        <v>4</v>
      </c>
      <c r="M21" t="s">
        <v>33</v>
      </c>
      <c r="N21">
        <v>1</v>
      </c>
      <c r="O21">
        <v>4</v>
      </c>
      <c r="P21">
        <v>1</v>
      </c>
      <c r="Q21" t="s">
        <v>38</v>
      </c>
      <c r="R21">
        <v>1</v>
      </c>
      <c r="S21">
        <v>1</v>
      </c>
      <c r="T21" t="s">
        <v>1054</v>
      </c>
      <c r="U21" t="s">
        <v>1054</v>
      </c>
      <c r="V21">
        <v>1</v>
      </c>
      <c r="W21" t="s">
        <v>1054</v>
      </c>
      <c r="X21">
        <v>0</v>
      </c>
      <c r="Y21" t="s">
        <v>644</v>
      </c>
      <c r="Z21">
        <v>0</v>
      </c>
      <c r="AA21">
        <v>0</v>
      </c>
      <c r="AB21">
        <v>0</v>
      </c>
      <c r="AC21">
        <v>0</v>
      </c>
      <c r="AD21">
        <v>0</v>
      </c>
      <c r="AE21">
        <v>0</v>
      </c>
      <c r="AF21" t="s">
        <v>1054</v>
      </c>
      <c r="AG21" t="s">
        <v>1054</v>
      </c>
      <c r="AH21" t="s">
        <v>1054</v>
      </c>
    </row>
    <row r="22" spans="1:35" x14ac:dyDescent="0.25">
      <c r="A22" t="s">
        <v>645</v>
      </c>
      <c r="B22" t="s">
        <v>646</v>
      </c>
      <c r="C22" t="s">
        <v>1054</v>
      </c>
      <c r="D22" t="s">
        <v>264</v>
      </c>
      <c r="E22" t="s">
        <v>1054</v>
      </c>
      <c r="F22" t="s">
        <v>647</v>
      </c>
      <c r="G22" t="s">
        <v>1054</v>
      </c>
      <c r="H22" t="s">
        <v>1061</v>
      </c>
      <c r="I22" t="s">
        <v>41</v>
      </c>
      <c r="J22" t="s">
        <v>1054</v>
      </c>
      <c r="K22">
        <v>1</v>
      </c>
      <c r="L22">
        <v>4</v>
      </c>
      <c r="M22" t="s">
        <v>33</v>
      </c>
      <c r="N22">
        <v>1</v>
      </c>
      <c r="O22">
        <v>4</v>
      </c>
      <c r="P22">
        <v>1</v>
      </c>
      <c r="Q22" t="s">
        <v>38</v>
      </c>
      <c r="R22">
        <v>1</v>
      </c>
      <c r="S22">
        <v>1</v>
      </c>
      <c r="T22">
        <v>1</v>
      </c>
      <c r="U22" t="s">
        <v>1054</v>
      </c>
      <c r="V22" t="s">
        <v>1054</v>
      </c>
      <c r="W22" t="s">
        <v>1054</v>
      </c>
      <c r="X22">
        <v>1</v>
      </c>
      <c r="Y22" t="s">
        <v>1054</v>
      </c>
      <c r="Z22">
        <v>0</v>
      </c>
      <c r="AA22">
        <v>0</v>
      </c>
      <c r="AB22">
        <v>0</v>
      </c>
      <c r="AC22">
        <v>0</v>
      </c>
      <c r="AD22">
        <v>0</v>
      </c>
      <c r="AE22">
        <v>0</v>
      </c>
      <c r="AF22" t="s">
        <v>1054</v>
      </c>
      <c r="AG22" t="s">
        <v>1054</v>
      </c>
      <c r="AH22" t="s">
        <v>1054</v>
      </c>
    </row>
    <row r="23" spans="1:35" x14ac:dyDescent="0.25">
      <c r="A23" t="s">
        <v>371</v>
      </c>
      <c r="B23" t="s">
        <v>372</v>
      </c>
      <c r="C23" t="s">
        <v>1054</v>
      </c>
      <c r="D23" t="s">
        <v>264</v>
      </c>
      <c r="E23" t="s">
        <v>1054</v>
      </c>
      <c r="F23" t="s">
        <v>648</v>
      </c>
      <c r="G23" t="s">
        <v>280</v>
      </c>
      <c r="H23" t="s">
        <v>1062</v>
      </c>
      <c r="I23" t="s">
        <v>35</v>
      </c>
      <c r="J23" t="s">
        <v>1054</v>
      </c>
      <c r="K23">
        <v>1</v>
      </c>
      <c r="L23">
        <v>259</v>
      </c>
      <c r="M23" t="s">
        <v>33</v>
      </c>
      <c r="N23">
        <v>1</v>
      </c>
      <c r="O23">
        <v>259</v>
      </c>
      <c r="P23">
        <v>1</v>
      </c>
      <c r="Q23" t="s">
        <v>48</v>
      </c>
      <c r="R23">
        <v>259</v>
      </c>
      <c r="S23">
        <v>259</v>
      </c>
      <c r="T23">
        <v>259</v>
      </c>
      <c r="U23" t="s">
        <v>1054</v>
      </c>
      <c r="V23" t="s">
        <v>1054</v>
      </c>
      <c r="W23" t="s">
        <v>1054</v>
      </c>
      <c r="X23">
        <v>1</v>
      </c>
      <c r="Y23" t="s">
        <v>649</v>
      </c>
      <c r="Z23">
        <v>0</v>
      </c>
      <c r="AA23">
        <v>0</v>
      </c>
      <c r="AB23">
        <v>0</v>
      </c>
      <c r="AC23">
        <v>0</v>
      </c>
      <c r="AD23">
        <v>0</v>
      </c>
      <c r="AE23">
        <v>0</v>
      </c>
      <c r="AF23" t="s">
        <v>1054</v>
      </c>
      <c r="AG23" t="s">
        <v>1054</v>
      </c>
      <c r="AH23" t="s">
        <v>1054</v>
      </c>
    </row>
    <row r="24" spans="1:35" x14ac:dyDescent="0.25">
      <c r="A24" t="s">
        <v>369</v>
      </c>
      <c r="B24" t="s">
        <v>370</v>
      </c>
      <c r="C24" t="s">
        <v>1054</v>
      </c>
      <c r="D24" t="s">
        <v>264</v>
      </c>
      <c r="E24" t="s">
        <v>1054</v>
      </c>
      <c r="F24" t="s">
        <v>648</v>
      </c>
      <c r="G24" t="s">
        <v>280</v>
      </c>
      <c r="H24" t="s">
        <v>1062</v>
      </c>
      <c r="I24" t="s">
        <v>35</v>
      </c>
      <c r="J24" t="s">
        <v>1054</v>
      </c>
      <c r="K24">
        <v>1</v>
      </c>
      <c r="L24">
        <v>259</v>
      </c>
      <c r="M24" t="s">
        <v>33</v>
      </c>
      <c r="N24">
        <v>1</v>
      </c>
      <c r="O24">
        <v>259</v>
      </c>
      <c r="P24">
        <v>1</v>
      </c>
      <c r="Q24" t="s">
        <v>48</v>
      </c>
      <c r="R24">
        <v>259</v>
      </c>
      <c r="S24">
        <v>259</v>
      </c>
      <c r="T24">
        <v>259</v>
      </c>
      <c r="U24" t="s">
        <v>1054</v>
      </c>
      <c r="V24" t="s">
        <v>1054</v>
      </c>
      <c r="W24" t="s">
        <v>1054</v>
      </c>
      <c r="X24">
        <v>1</v>
      </c>
      <c r="Y24" t="s">
        <v>649</v>
      </c>
      <c r="Z24">
        <v>0</v>
      </c>
      <c r="AA24">
        <v>0</v>
      </c>
      <c r="AB24">
        <v>0</v>
      </c>
      <c r="AC24">
        <v>0</v>
      </c>
      <c r="AD24">
        <v>0</v>
      </c>
      <c r="AE24">
        <v>0</v>
      </c>
      <c r="AF24" t="s">
        <v>1054</v>
      </c>
      <c r="AG24" t="s">
        <v>1054</v>
      </c>
      <c r="AH24" t="s">
        <v>1054</v>
      </c>
    </row>
    <row r="25" spans="1:35" ht="409.5" customHeight="1" x14ac:dyDescent="0.25">
      <c r="A25" t="s">
        <v>375</v>
      </c>
      <c r="B25" t="s">
        <v>376</v>
      </c>
      <c r="C25" t="s">
        <v>1054</v>
      </c>
      <c r="D25" t="s">
        <v>264</v>
      </c>
      <c r="E25" t="s">
        <v>1054</v>
      </c>
      <c r="F25" t="s">
        <v>650</v>
      </c>
      <c r="G25" t="s">
        <v>280</v>
      </c>
      <c r="H25" t="s">
        <v>651</v>
      </c>
      <c r="I25" t="s">
        <v>652</v>
      </c>
      <c r="J25" t="s">
        <v>1054</v>
      </c>
      <c r="K25">
        <v>5</v>
      </c>
      <c r="L25">
        <v>1</v>
      </c>
      <c r="M25" t="s">
        <v>33</v>
      </c>
      <c r="N25">
        <v>1</v>
      </c>
      <c r="O25">
        <v>1</v>
      </c>
      <c r="P25">
        <v>1</v>
      </c>
      <c r="Q25" t="s">
        <v>48</v>
      </c>
      <c r="R25">
        <v>1</v>
      </c>
      <c r="S25">
        <v>1</v>
      </c>
      <c r="T25">
        <v>1</v>
      </c>
      <c r="U25" t="s">
        <v>1054</v>
      </c>
      <c r="V25" t="s">
        <v>1054</v>
      </c>
      <c r="W25" t="s">
        <v>1054</v>
      </c>
      <c r="X25">
        <v>1</v>
      </c>
      <c r="Y25" t="s">
        <v>1054</v>
      </c>
      <c r="Z25">
        <v>0</v>
      </c>
      <c r="AA25">
        <v>0</v>
      </c>
      <c r="AB25" t="s">
        <v>1054</v>
      </c>
      <c r="AC25">
        <v>0</v>
      </c>
      <c r="AD25">
        <v>0</v>
      </c>
      <c r="AE25">
        <v>0</v>
      </c>
      <c r="AF25" t="s">
        <v>1054</v>
      </c>
      <c r="AG25" t="s">
        <v>1054</v>
      </c>
      <c r="AH25" t="s">
        <v>1054</v>
      </c>
      <c r="AI25" s="173"/>
    </row>
    <row r="26" spans="1:35" x14ac:dyDescent="0.25">
      <c r="A26" t="s">
        <v>379</v>
      </c>
      <c r="B26" t="s">
        <v>380</v>
      </c>
      <c r="C26" t="s">
        <v>1054</v>
      </c>
      <c r="D26" t="s">
        <v>264</v>
      </c>
      <c r="E26" t="s">
        <v>1054</v>
      </c>
      <c r="F26" t="s">
        <v>650</v>
      </c>
      <c r="G26" t="s">
        <v>280</v>
      </c>
      <c r="H26" t="s">
        <v>651</v>
      </c>
      <c r="I26" t="s">
        <v>652</v>
      </c>
      <c r="J26" t="s">
        <v>1054</v>
      </c>
      <c r="K26">
        <v>5</v>
      </c>
      <c r="L26">
        <v>1</v>
      </c>
      <c r="M26" t="s">
        <v>33</v>
      </c>
      <c r="N26">
        <v>1</v>
      </c>
      <c r="O26">
        <v>1</v>
      </c>
      <c r="P26">
        <v>1</v>
      </c>
      <c r="Q26" t="s">
        <v>48</v>
      </c>
      <c r="R26">
        <v>1</v>
      </c>
      <c r="S26">
        <v>1</v>
      </c>
      <c r="T26">
        <v>1</v>
      </c>
      <c r="U26" t="s">
        <v>1054</v>
      </c>
      <c r="V26" t="s">
        <v>1054</v>
      </c>
      <c r="W26" t="s">
        <v>1054</v>
      </c>
      <c r="X26">
        <v>1</v>
      </c>
      <c r="Y26" t="s">
        <v>1054</v>
      </c>
      <c r="Z26">
        <v>0</v>
      </c>
      <c r="AA26">
        <v>0</v>
      </c>
      <c r="AB26" t="s">
        <v>1054</v>
      </c>
      <c r="AC26">
        <v>0</v>
      </c>
      <c r="AD26">
        <v>0</v>
      </c>
      <c r="AE26">
        <v>0</v>
      </c>
      <c r="AF26" t="s">
        <v>1054</v>
      </c>
      <c r="AG26" t="s">
        <v>1054</v>
      </c>
      <c r="AH26" t="s">
        <v>1054</v>
      </c>
      <c r="AI26" s="173"/>
    </row>
    <row r="27" spans="1:35" x14ac:dyDescent="0.25">
      <c r="A27" t="s">
        <v>383</v>
      </c>
      <c r="B27" t="s">
        <v>384</v>
      </c>
      <c r="C27" t="s">
        <v>1054</v>
      </c>
      <c r="D27" t="s">
        <v>264</v>
      </c>
      <c r="E27" t="s">
        <v>1054</v>
      </c>
      <c r="F27" t="s">
        <v>650</v>
      </c>
      <c r="G27" t="s">
        <v>280</v>
      </c>
      <c r="H27" t="s">
        <v>651</v>
      </c>
      <c r="I27" t="s">
        <v>652</v>
      </c>
      <c r="J27" t="s">
        <v>1054</v>
      </c>
      <c r="K27">
        <v>5</v>
      </c>
      <c r="L27">
        <v>1</v>
      </c>
      <c r="M27" t="s">
        <v>33</v>
      </c>
      <c r="N27">
        <v>1</v>
      </c>
      <c r="O27">
        <v>1</v>
      </c>
      <c r="P27">
        <v>1</v>
      </c>
      <c r="Q27" t="s">
        <v>48</v>
      </c>
      <c r="R27">
        <v>1</v>
      </c>
      <c r="S27">
        <v>1</v>
      </c>
      <c r="T27">
        <v>1</v>
      </c>
      <c r="U27" t="s">
        <v>1054</v>
      </c>
      <c r="V27" t="s">
        <v>1054</v>
      </c>
      <c r="W27" t="s">
        <v>1054</v>
      </c>
      <c r="X27">
        <v>1</v>
      </c>
      <c r="Y27" t="s">
        <v>1054</v>
      </c>
      <c r="Z27">
        <v>0</v>
      </c>
      <c r="AA27">
        <v>0</v>
      </c>
      <c r="AB27" t="s">
        <v>1054</v>
      </c>
      <c r="AC27">
        <v>0</v>
      </c>
      <c r="AD27">
        <v>0</v>
      </c>
      <c r="AE27">
        <v>0</v>
      </c>
      <c r="AF27" t="s">
        <v>1054</v>
      </c>
      <c r="AG27" t="s">
        <v>1054</v>
      </c>
      <c r="AH27" t="s">
        <v>1054</v>
      </c>
    </row>
    <row r="28" spans="1:35" x14ac:dyDescent="0.25">
      <c r="A28" t="s">
        <v>597</v>
      </c>
      <c r="B28" t="s">
        <v>598</v>
      </c>
      <c r="C28" t="s">
        <v>1054</v>
      </c>
      <c r="D28" t="s">
        <v>264</v>
      </c>
      <c r="E28" t="s">
        <v>1054</v>
      </c>
      <c r="F28" t="s">
        <v>650</v>
      </c>
      <c r="G28" t="s">
        <v>280</v>
      </c>
      <c r="H28" t="s">
        <v>651</v>
      </c>
      <c r="I28" t="s">
        <v>652</v>
      </c>
      <c r="J28" t="s">
        <v>1054</v>
      </c>
      <c r="K28">
        <v>5</v>
      </c>
      <c r="L28">
        <v>1</v>
      </c>
      <c r="M28" t="s">
        <v>33</v>
      </c>
      <c r="N28">
        <v>1</v>
      </c>
      <c r="O28">
        <v>1</v>
      </c>
      <c r="P28">
        <v>1</v>
      </c>
      <c r="Q28" t="s">
        <v>48</v>
      </c>
      <c r="R28">
        <v>1</v>
      </c>
      <c r="S28">
        <v>1</v>
      </c>
      <c r="T28">
        <v>1</v>
      </c>
      <c r="U28" t="s">
        <v>1054</v>
      </c>
      <c r="V28" t="s">
        <v>1054</v>
      </c>
      <c r="W28" t="s">
        <v>1054</v>
      </c>
      <c r="X28">
        <v>1</v>
      </c>
      <c r="Y28" t="s">
        <v>1054</v>
      </c>
      <c r="Z28">
        <v>0</v>
      </c>
      <c r="AA28">
        <v>0</v>
      </c>
      <c r="AB28" t="s">
        <v>1054</v>
      </c>
      <c r="AC28">
        <v>0</v>
      </c>
      <c r="AD28">
        <v>0</v>
      </c>
      <c r="AE28">
        <v>0</v>
      </c>
      <c r="AF28" t="s">
        <v>1054</v>
      </c>
      <c r="AG28" t="s">
        <v>1054</v>
      </c>
      <c r="AH28" t="s">
        <v>1054</v>
      </c>
    </row>
    <row r="29" spans="1:35" x14ac:dyDescent="0.25">
      <c r="A29" t="s">
        <v>375</v>
      </c>
      <c r="B29" t="s">
        <v>376</v>
      </c>
      <c r="C29" t="s">
        <v>1054</v>
      </c>
      <c r="D29" t="s">
        <v>264</v>
      </c>
      <c r="E29" t="s">
        <v>1054</v>
      </c>
      <c r="F29" t="s">
        <v>653</v>
      </c>
      <c r="G29" t="s">
        <v>280</v>
      </c>
      <c r="H29" t="s">
        <v>654</v>
      </c>
      <c r="I29" t="s">
        <v>41</v>
      </c>
      <c r="J29" t="s">
        <v>1054</v>
      </c>
      <c r="K29">
        <v>5</v>
      </c>
      <c r="L29">
        <v>1</v>
      </c>
      <c r="M29" t="s">
        <v>33</v>
      </c>
      <c r="N29">
        <v>1</v>
      </c>
      <c r="O29">
        <v>1</v>
      </c>
      <c r="P29">
        <v>1</v>
      </c>
      <c r="Q29" t="s">
        <v>50</v>
      </c>
      <c r="R29">
        <v>1</v>
      </c>
      <c r="S29">
        <v>1</v>
      </c>
      <c r="T29">
        <v>1</v>
      </c>
      <c r="U29" t="s">
        <v>1054</v>
      </c>
      <c r="V29" t="s">
        <v>1054</v>
      </c>
      <c r="W29" t="s">
        <v>1054</v>
      </c>
      <c r="X29">
        <v>1</v>
      </c>
      <c r="Y29" t="s">
        <v>1054</v>
      </c>
      <c r="Z29">
        <v>0</v>
      </c>
      <c r="AA29">
        <v>0</v>
      </c>
      <c r="AB29" t="s">
        <v>1054</v>
      </c>
      <c r="AC29">
        <v>0</v>
      </c>
      <c r="AD29">
        <v>0</v>
      </c>
      <c r="AE29">
        <v>0</v>
      </c>
      <c r="AF29" t="s">
        <v>1054</v>
      </c>
      <c r="AG29" t="s">
        <v>1054</v>
      </c>
      <c r="AH29" t="s">
        <v>1054</v>
      </c>
    </row>
    <row r="30" spans="1:35" x14ac:dyDescent="0.25">
      <c r="A30" t="s">
        <v>389</v>
      </c>
      <c r="B30" t="s">
        <v>390</v>
      </c>
      <c r="C30" t="s">
        <v>1054</v>
      </c>
      <c r="D30" t="s">
        <v>264</v>
      </c>
      <c r="E30" t="s">
        <v>1054</v>
      </c>
      <c r="F30" t="s">
        <v>656</v>
      </c>
      <c r="G30" t="s">
        <v>280</v>
      </c>
      <c r="H30" t="s">
        <v>1063</v>
      </c>
      <c r="I30" t="s">
        <v>41</v>
      </c>
      <c r="J30" t="s">
        <v>1054</v>
      </c>
      <c r="K30">
        <v>1</v>
      </c>
      <c r="L30">
        <v>11</v>
      </c>
      <c r="M30" t="s">
        <v>33</v>
      </c>
      <c r="N30">
        <v>1</v>
      </c>
      <c r="O30">
        <v>11</v>
      </c>
      <c r="P30">
        <v>1</v>
      </c>
      <c r="Q30" t="s">
        <v>48</v>
      </c>
      <c r="R30">
        <v>11</v>
      </c>
      <c r="S30">
        <v>11</v>
      </c>
      <c r="T30">
        <v>10</v>
      </c>
      <c r="U30">
        <v>0</v>
      </c>
      <c r="V30">
        <v>1</v>
      </c>
      <c r="W30">
        <v>0</v>
      </c>
      <c r="X30">
        <v>0.90909090909090906</v>
      </c>
      <c r="Y30" t="s">
        <v>657</v>
      </c>
      <c r="Z30">
        <v>0</v>
      </c>
      <c r="AA30">
        <v>0</v>
      </c>
      <c r="AB30">
        <v>0</v>
      </c>
      <c r="AC30">
        <v>0</v>
      </c>
      <c r="AD30">
        <v>0</v>
      </c>
      <c r="AE30">
        <v>0</v>
      </c>
      <c r="AF30" t="s">
        <v>1054</v>
      </c>
      <c r="AG30" t="s">
        <v>1054</v>
      </c>
      <c r="AH30" t="s">
        <v>1054</v>
      </c>
    </row>
    <row r="31" spans="1:35" x14ac:dyDescent="0.25">
      <c r="A31" t="s">
        <v>1057</v>
      </c>
      <c r="B31" t="s">
        <v>655</v>
      </c>
      <c r="C31" t="s">
        <v>1054</v>
      </c>
      <c r="D31" t="s">
        <v>264</v>
      </c>
      <c r="E31" t="s">
        <v>1054</v>
      </c>
      <c r="F31" t="s">
        <v>656</v>
      </c>
      <c r="G31" t="s">
        <v>1054</v>
      </c>
      <c r="H31" t="s">
        <v>1063</v>
      </c>
      <c r="I31" t="s">
        <v>41</v>
      </c>
      <c r="J31" t="s">
        <v>1054</v>
      </c>
      <c r="K31">
        <v>1</v>
      </c>
      <c r="L31">
        <v>11</v>
      </c>
      <c r="M31" t="s">
        <v>33</v>
      </c>
      <c r="N31">
        <v>1</v>
      </c>
      <c r="O31">
        <v>11</v>
      </c>
      <c r="P31">
        <v>1</v>
      </c>
      <c r="Q31" t="s">
        <v>48</v>
      </c>
      <c r="R31">
        <v>11</v>
      </c>
      <c r="S31">
        <v>11</v>
      </c>
      <c r="T31">
        <v>10</v>
      </c>
      <c r="U31">
        <v>0</v>
      </c>
      <c r="V31">
        <v>1</v>
      </c>
      <c r="W31">
        <v>0</v>
      </c>
      <c r="X31">
        <v>0.90909090909090906</v>
      </c>
      <c r="Y31" t="s">
        <v>657</v>
      </c>
      <c r="Z31">
        <v>0</v>
      </c>
      <c r="AA31">
        <v>0</v>
      </c>
      <c r="AB31">
        <v>0</v>
      </c>
      <c r="AC31">
        <v>0</v>
      </c>
      <c r="AD31">
        <v>0</v>
      </c>
      <c r="AE31">
        <v>0</v>
      </c>
      <c r="AF31" t="s">
        <v>1054</v>
      </c>
      <c r="AG31" t="s">
        <v>1054</v>
      </c>
      <c r="AH31" t="s">
        <v>1054</v>
      </c>
    </row>
    <row r="32" spans="1:35" x14ac:dyDescent="0.25">
      <c r="A32" t="s">
        <v>363</v>
      </c>
      <c r="B32" t="s">
        <v>364</v>
      </c>
      <c r="C32" t="s">
        <v>1054</v>
      </c>
      <c r="D32" t="s">
        <v>264</v>
      </c>
      <c r="E32" t="s">
        <v>1054</v>
      </c>
      <c r="F32" t="s">
        <v>656</v>
      </c>
      <c r="G32" t="s">
        <v>280</v>
      </c>
      <c r="H32" t="s">
        <v>1063</v>
      </c>
      <c r="I32" t="s">
        <v>41</v>
      </c>
      <c r="J32" t="s">
        <v>1054</v>
      </c>
      <c r="K32">
        <v>1</v>
      </c>
      <c r="L32">
        <v>11</v>
      </c>
      <c r="M32" t="s">
        <v>33</v>
      </c>
      <c r="N32">
        <v>1</v>
      </c>
      <c r="O32">
        <v>11</v>
      </c>
      <c r="P32">
        <v>1</v>
      </c>
      <c r="Q32" t="s">
        <v>48</v>
      </c>
      <c r="R32">
        <v>11</v>
      </c>
      <c r="S32">
        <v>11</v>
      </c>
      <c r="T32">
        <v>10</v>
      </c>
      <c r="U32">
        <v>0</v>
      </c>
      <c r="V32">
        <v>1</v>
      </c>
      <c r="W32">
        <v>0</v>
      </c>
      <c r="X32">
        <v>0.90909090909090906</v>
      </c>
      <c r="Y32" t="s">
        <v>657</v>
      </c>
      <c r="Z32">
        <v>0</v>
      </c>
      <c r="AA32">
        <v>0</v>
      </c>
      <c r="AB32">
        <v>0</v>
      </c>
      <c r="AC32">
        <v>0</v>
      </c>
      <c r="AD32">
        <v>0</v>
      </c>
      <c r="AE32">
        <v>0</v>
      </c>
      <c r="AF32" t="s">
        <v>1054</v>
      </c>
      <c r="AG32" t="s">
        <v>1054</v>
      </c>
      <c r="AH32" t="s">
        <v>1054</v>
      </c>
    </row>
    <row r="33" spans="1:34" x14ac:dyDescent="0.25">
      <c r="A33" t="s">
        <v>365</v>
      </c>
      <c r="B33" t="s">
        <v>366</v>
      </c>
      <c r="C33" t="s">
        <v>1054</v>
      </c>
      <c r="D33" t="s">
        <v>264</v>
      </c>
      <c r="E33" t="s">
        <v>1054</v>
      </c>
      <c r="F33" t="s">
        <v>656</v>
      </c>
      <c r="G33" t="s">
        <v>280</v>
      </c>
      <c r="H33" t="s">
        <v>1063</v>
      </c>
      <c r="I33" t="s">
        <v>41</v>
      </c>
      <c r="J33" t="s">
        <v>1054</v>
      </c>
      <c r="K33">
        <v>1</v>
      </c>
      <c r="L33">
        <v>11</v>
      </c>
      <c r="M33" t="s">
        <v>33</v>
      </c>
      <c r="N33">
        <v>1</v>
      </c>
      <c r="O33">
        <v>11</v>
      </c>
      <c r="P33">
        <v>1</v>
      </c>
      <c r="Q33" t="s">
        <v>48</v>
      </c>
      <c r="R33">
        <v>11</v>
      </c>
      <c r="S33">
        <v>11</v>
      </c>
      <c r="T33">
        <v>10</v>
      </c>
      <c r="U33">
        <v>0</v>
      </c>
      <c r="V33">
        <v>1</v>
      </c>
      <c r="W33">
        <v>0</v>
      </c>
      <c r="X33">
        <v>0.90909090909090906</v>
      </c>
      <c r="Y33" t="s">
        <v>657</v>
      </c>
      <c r="Z33">
        <v>0</v>
      </c>
      <c r="AA33">
        <v>0</v>
      </c>
      <c r="AB33">
        <v>0</v>
      </c>
      <c r="AC33">
        <v>0</v>
      </c>
      <c r="AD33">
        <v>0</v>
      </c>
      <c r="AE33">
        <v>0</v>
      </c>
      <c r="AF33" t="s">
        <v>1054</v>
      </c>
      <c r="AG33" t="s">
        <v>1054</v>
      </c>
      <c r="AH33" t="s">
        <v>1054</v>
      </c>
    </row>
    <row r="34" spans="1:34" x14ac:dyDescent="0.25">
      <c r="A34" t="s">
        <v>373</v>
      </c>
      <c r="B34" t="s">
        <v>374</v>
      </c>
      <c r="C34" t="s">
        <v>1054</v>
      </c>
      <c r="D34" t="s">
        <v>264</v>
      </c>
      <c r="E34" t="s">
        <v>1054</v>
      </c>
      <c r="F34" t="s">
        <v>658</v>
      </c>
      <c r="G34" t="s">
        <v>280</v>
      </c>
      <c r="H34" t="s">
        <v>1064</v>
      </c>
      <c r="I34" t="s">
        <v>41</v>
      </c>
      <c r="J34" t="s">
        <v>1054</v>
      </c>
      <c r="K34">
        <v>1</v>
      </c>
      <c r="L34">
        <v>5</v>
      </c>
      <c r="M34" t="s">
        <v>33</v>
      </c>
      <c r="N34">
        <v>1</v>
      </c>
      <c r="O34">
        <v>5</v>
      </c>
      <c r="P34">
        <v>1</v>
      </c>
      <c r="Q34" t="s">
        <v>1054</v>
      </c>
      <c r="R34">
        <v>0</v>
      </c>
      <c r="S34">
        <v>1</v>
      </c>
      <c r="T34">
        <v>1</v>
      </c>
      <c r="U34" t="s">
        <v>1054</v>
      </c>
      <c r="V34" t="s">
        <v>1054</v>
      </c>
      <c r="W34" t="s">
        <v>1054</v>
      </c>
      <c r="X34">
        <v>1</v>
      </c>
      <c r="Y34" t="s">
        <v>659</v>
      </c>
      <c r="Z34">
        <v>0</v>
      </c>
      <c r="AA34">
        <v>0</v>
      </c>
      <c r="AB34">
        <v>0</v>
      </c>
      <c r="AC34">
        <v>0</v>
      </c>
      <c r="AD34">
        <v>0</v>
      </c>
      <c r="AE34">
        <v>0</v>
      </c>
      <c r="AF34" t="s">
        <v>1054</v>
      </c>
      <c r="AG34" t="s">
        <v>926</v>
      </c>
      <c r="AH34" t="s">
        <v>1054</v>
      </c>
    </row>
    <row r="35" spans="1:34" x14ac:dyDescent="0.25">
      <c r="A35" t="s">
        <v>367</v>
      </c>
      <c r="B35" t="s">
        <v>368</v>
      </c>
      <c r="C35" t="s">
        <v>1054</v>
      </c>
      <c r="D35" t="s">
        <v>264</v>
      </c>
      <c r="E35" t="s">
        <v>1054</v>
      </c>
      <c r="F35" t="s">
        <v>660</v>
      </c>
      <c r="G35" t="s">
        <v>280</v>
      </c>
      <c r="H35" t="s">
        <v>661</v>
      </c>
      <c r="I35" t="s">
        <v>41</v>
      </c>
      <c r="J35" t="s">
        <v>1054</v>
      </c>
      <c r="K35">
        <v>1</v>
      </c>
      <c r="L35">
        <v>1</v>
      </c>
      <c r="M35" t="s">
        <v>33</v>
      </c>
      <c r="N35">
        <v>1</v>
      </c>
      <c r="O35">
        <v>1</v>
      </c>
      <c r="P35">
        <v>1</v>
      </c>
      <c r="Q35" t="s">
        <v>38</v>
      </c>
      <c r="R35">
        <v>1</v>
      </c>
      <c r="S35" t="s">
        <v>1054</v>
      </c>
      <c r="T35" t="s">
        <v>1054</v>
      </c>
      <c r="U35" t="s">
        <v>1054</v>
      </c>
      <c r="V35" t="s">
        <v>1054</v>
      </c>
      <c r="W35" t="s">
        <v>1054</v>
      </c>
      <c r="X35">
        <v>0</v>
      </c>
      <c r="Y35" t="s">
        <v>662</v>
      </c>
      <c r="Z35">
        <v>0</v>
      </c>
      <c r="AA35">
        <v>0</v>
      </c>
      <c r="AB35">
        <v>0</v>
      </c>
      <c r="AC35">
        <v>0</v>
      </c>
      <c r="AD35">
        <v>0</v>
      </c>
      <c r="AE35">
        <v>0</v>
      </c>
      <c r="AF35" t="s">
        <v>1054</v>
      </c>
      <c r="AG35" t="s">
        <v>926</v>
      </c>
      <c r="AH35" t="s">
        <v>1054</v>
      </c>
    </row>
    <row r="36" spans="1:34" x14ac:dyDescent="0.25">
      <c r="A36" t="s">
        <v>389</v>
      </c>
      <c r="B36" t="s">
        <v>390</v>
      </c>
      <c r="C36" t="s">
        <v>1054</v>
      </c>
      <c r="D36" t="s">
        <v>264</v>
      </c>
      <c r="E36" t="s">
        <v>1054</v>
      </c>
      <c r="F36" t="s">
        <v>663</v>
      </c>
      <c r="G36" t="s">
        <v>280</v>
      </c>
      <c r="H36" t="s">
        <v>1065</v>
      </c>
      <c r="I36" t="s">
        <v>41</v>
      </c>
      <c r="J36" t="s">
        <v>1054</v>
      </c>
      <c r="K36">
        <v>1</v>
      </c>
      <c r="L36">
        <v>24</v>
      </c>
      <c r="M36" t="s">
        <v>33</v>
      </c>
      <c r="N36">
        <v>1</v>
      </c>
      <c r="O36">
        <v>24</v>
      </c>
      <c r="P36">
        <v>1</v>
      </c>
      <c r="Q36" t="s">
        <v>48</v>
      </c>
      <c r="R36">
        <v>24</v>
      </c>
      <c r="S36">
        <v>24</v>
      </c>
      <c r="T36">
        <v>5</v>
      </c>
      <c r="U36" t="s">
        <v>1054</v>
      </c>
      <c r="V36">
        <v>16</v>
      </c>
      <c r="W36" t="s">
        <v>1054</v>
      </c>
      <c r="X36">
        <v>0.20833333333333329</v>
      </c>
      <c r="Y36" t="s">
        <v>664</v>
      </c>
      <c r="Z36">
        <v>0</v>
      </c>
      <c r="AA36">
        <v>0</v>
      </c>
      <c r="AB36">
        <v>0</v>
      </c>
      <c r="AC36">
        <v>0</v>
      </c>
      <c r="AD36">
        <v>0</v>
      </c>
      <c r="AE36">
        <v>0</v>
      </c>
      <c r="AF36" t="s">
        <v>1054</v>
      </c>
      <c r="AG36" t="s">
        <v>1054</v>
      </c>
      <c r="AH36" t="s">
        <v>1054</v>
      </c>
    </row>
    <row r="37" spans="1:34" x14ac:dyDescent="0.25">
      <c r="A37" t="s">
        <v>593</v>
      </c>
      <c r="B37" t="s">
        <v>594</v>
      </c>
      <c r="C37" t="s">
        <v>1054</v>
      </c>
      <c r="D37" t="s">
        <v>264</v>
      </c>
      <c r="E37" t="s">
        <v>1054</v>
      </c>
      <c r="F37" t="s">
        <v>663</v>
      </c>
      <c r="G37" t="s">
        <v>280</v>
      </c>
      <c r="H37" t="s">
        <v>1065</v>
      </c>
      <c r="I37" t="s">
        <v>41</v>
      </c>
      <c r="J37" t="s">
        <v>1054</v>
      </c>
      <c r="K37">
        <v>1</v>
      </c>
      <c r="L37">
        <v>24</v>
      </c>
      <c r="M37" t="s">
        <v>33</v>
      </c>
      <c r="N37">
        <v>1</v>
      </c>
      <c r="O37">
        <v>24</v>
      </c>
      <c r="P37">
        <v>1</v>
      </c>
      <c r="Q37" t="s">
        <v>48</v>
      </c>
      <c r="R37">
        <v>24</v>
      </c>
      <c r="S37">
        <v>24</v>
      </c>
      <c r="T37">
        <v>5</v>
      </c>
      <c r="U37" t="s">
        <v>1054</v>
      </c>
      <c r="V37">
        <v>16</v>
      </c>
      <c r="W37" t="s">
        <v>1054</v>
      </c>
      <c r="X37">
        <v>0.20833333333333329</v>
      </c>
      <c r="Y37" t="s">
        <v>664</v>
      </c>
      <c r="Z37">
        <v>0</v>
      </c>
      <c r="AA37">
        <v>0</v>
      </c>
      <c r="AB37">
        <v>0</v>
      </c>
      <c r="AC37">
        <v>0</v>
      </c>
      <c r="AD37">
        <v>0</v>
      </c>
      <c r="AE37">
        <v>0</v>
      </c>
      <c r="AF37" t="s">
        <v>1054</v>
      </c>
      <c r="AG37" t="s">
        <v>1054</v>
      </c>
      <c r="AH37" t="s">
        <v>1054</v>
      </c>
    </row>
    <row r="38" spans="1:34" x14ac:dyDescent="0.25">
      <c r="A38" t="s">
        <v>311</v>
      </c>
      <c r="B38" t="s">
        <v>312</v>
      </c>
      <c r="C38" t="s">
        <v>1054</v>
      </c>
      <c r="D38" t="s">
        <v>665</v>
      </c>
      <c r="E38" t="s">
        <v>1054</v>
      </c>
      <c r="F38" t="s">
        <v>666</v>
      </c>
      <c r="G38" t="s">
        <v>280</v>
      </c>
      <c r="H38" t="s">
        <v>667</v>
      </c>
      <c r="I38" t="s">
        <v>35</v>
      </c>
      <c r="J38" t="s">
        <v>1054</v>
      </c>
      <c r="K38">
        <v>3</v>
      </c>
      <c r="L38">
        <v>3</v>
      </c>
      <c r="M38" t="s">
        <v>44</v>
      </c>
      <c r="N38">
        <v>1</v>
      </c>
      <c r="O38">
        <v>3</v>
      </c>
      <c r="P38">
        <v>1</v>
      </c>
      <c r="Q38" t="s">
        <v>1054</v>
      </c>
      <c r="R38">
        <v>0</v>
      </c>
      <c r="S38" t="s">
        <v>1054</v>
      </c>
      <c r="T38" t="s">
        <v>1054</v>
      </c>
      <c r="U38" t="s">
        <v>1054</v>
      </c>
      <c r="V38" t="s">
        <v>1054</v>
      </c>
      <c r="W38" t="s">
        <v>1054</v>
      </c>
      <c r="X38" t="s">
        <v>1054</v>
      </c>
      <c r="Y38" t="s">
        <v>1054</v>
      </c>
      <c r="Z38" t="s">
        <v>1054</v>
      </c>
      <c r="AA38" t="s">
        <v>1054</v>
      </c>
      <c r="AB38" t="s">
        <v>1054</v>
      </c>
      <c r="AC38" t="s">
        <v>1054</v>
      </c>
      <c r="AD38" t="s">
        <v>1054</v>
      </c>
      <c r="AE38" t="s">
        <v>1054</v>
      </c>
      <c r="AF38" t="s">
        <v>1054</v>
      </c>
      <c r="AG38" t="s">
        <v>1054</v>
      </c>
      <c r="AH38" t="s">
        <v>1054</v>
      </c>
    </row>
    <row r="39" spans="1:34" ht="111.95" customHeight="1" x14ac:dyDescent="0.25">
      <c r="A39" t="s">
        <v>314</v>
      </c>
      <c r="B39" t="s">
        <v>315</v>
      </c>
      <c r="C39" t="s">
        <v>1054</v>
      </c>
      <c r="D39" t="s">
        <v>665</v>
      </c>
      <c r="E39" t="s">
        <v>1054</v>
      </c>
      <c r="F39" t="s">
        <v>666</v>
      </c>
      <c r="G39" t="s">
        <v>280</v>
      </c>
      <c r="H39" t="s">
        <v>667</v>
      </c>
      <c r="I39" t="s">
        <v>35</v>
      </c>
      <c r="J39" t="s">
        <v>1054</v>
      </c>
      <c r="K39">
        <v>3</v>
      </c>
      <c r="L39">
        <v>3</v>
      </c>
      <c r="M39" t="s">
        <v>44</v>
      </c>
      <c r="N39">
        <v>1</v>
      </c>
      <c r="O39">
        <v>3</v>
      </c>
      <c r="P39">
        <v>1</v>
      </c>
      <c r="Q39" t="s">
        <v>1054</v>
      </c>
      <c r="R39">
        <v>0</v>
      </c>
      <c r="S39" t="s">
        <v>1054</v>
      </c>
      <c r="T39" t="s">
        <v>1054</v>
      </c>
      <c r="U39" t="s">
        <v>1054</v>
      </c>
      <c r="V39" t="s">
        <v>1054</v>
      </c>
      <c r="W39" t="s">
        <v>1054</v>
      </c>
      <c r="X39" t="s">
        <v>1054</v>
      </c>
      <c r="Y39" t="s">
        <v>1054</v>
      </c>
      <c r="Z39" t="s">
        <v>1054</v>
      </c>
      <c r="AA39" t="s">
        <v>1054</v>
      </c>
      <c r="AB39" t="s">
        <v>1054</v>
      </c>
      <c r="AC39" t="s">
        <v>1054</v>
      </c>
      <c r="AD39" t="s">
        <v>1054</v>
      </c>
      <c r="AE39" t="s">
        <v>1054</v>
      </c>
      <c r="AF39" t="s">
        <v>1054</v>
      </c>
      <c r="AG39" t="s">
        <v>1054</v>
      </c>
      <c r="AH39" t="s">
        <v>1054</v>
      </c>
    </row>
    <row r="40" spans="1:34" ht="269.10000000000002" customHeight="1" x14ac:dyDescent="0.25">
      <c r="A40" t="s">
        <v>587</v>
      </c>
      <c r="B40" t="s">
        <v>588</v>
      </c>
      <c r="C40" t="s">
        <v>1054</v>
      </c>
      <c r="D40" t="s">
        <v>665</v>
      </c>
      <c r="E40" t="s">
        <v>1054</v>
      </c>
      <c r="F40" t="s">
        <v>666</v>
      </c>
      <c r="G40" t="s">
        <v>280</v>
      </c>
      <c r="H40" t="s">
        <v>667</v>
      </c>
      <c r="I40" t="s">
        <v>35</v>
      </c>
      <c r="J40" t="s">
        <v>1054</v>
      </c>
      <c r="K40">
        <v>3</v>
      </c>
      <c r="L40">
        <v>3</v>
      </c>
      <c r="M40" t="s">
        <v>44</v>
      </c>
      <c r="N40">
        <v>1</v>
      </c>
      <c r="O40">
        <v>3</v>
      </c>
      <c r="P40">
        <v>1</v>
      </c>
      <c r="Q40" t="s">
        <v>1054</v>
      </c>
      <c r="R40">
        <v>0</v>
      </c>
      <c r="S40" t="s">
        <v>1054</v>
      </c>
      <c r="T40" t="s">
        <v>1054</v>
      </c>
      <c r="U40" t="s">
        <v>1054</v>
      </c>
      <c r="V40" t="s">
        <v>1054</v>
      </c>
      <c r="W40" t="s">
        <v>1054</v>
      </c>
      <c r="X40" t="s">
        <v>1054</v>
      </c>
      <c r="Y40" t="s">
        <v>1054</v>
      </c>
      <c r="Z40" t="s">
        <v>1054</v>
      </c>
      <c r="AA40" t="s">
        <v>1054</v>
      </c>
      <c r="AB40" t="s">
        <v>1054</v>
      </c>
      <c r="AC40" t="s">
        <v>1054</v>
      </c>
      <c r="AD40" t="s">
        <v>1054</v>
      </c>
      <c r="AE40" t="s">
        <v>1054</v>
      </c>
      <c r="AF40" t="s">
        <v>1054</v>
      </c>
      <c r="AG40" t="s">
        <v>1054</v>
      </c>
      <c r="AH40" t="s">
        <v>1054</v>
      </c>
    </row>
    <row r="41" spans="1:34" x14ac:dyDescent="0.25">
      <c r="A41" t="s">
        <v>317</v>
      </c>
      <c r="B41" t="s">
        <v>318</v>
      </c>
      <c r="C41" t="s">
        <v>1054</v>
      </c>
      <c r="D41" t="s">
        <v>665</v>
      </c>
      <c r="E41" t="s">
        <v>1054</v>
      </c>
      <c r="F41" t="s">
        <v>666</v>
      </c>
      <c r="G41" t="s">
        <v>280</v>
      </c>
      <c r="H41" t="s">
        <v>667</v>
      </c>
      <c r="I41" t="s">
        <v>35</v>
      </c>
      <c r="J41" t="s">
        <v>1054</v>
      </c>
      <c r="K41">
        <v>3</v>
      </c>
      <c r="L41">
        <v>3</v>
      </c>
      <c r="M41" t="s">
        <v>44</v>
      </c>
      <c r="N41">
        <v>1</v>
      </c>
      <c r="O41">
        <v>3</v>
      </c>
      <c r="P41">
        <v>1</v>
      </c>
      <c r="Q41" t="s">
        <v>1054</v>
      </c>
      <c r="R41">
        <v>0</v>
      </c>
      <c r="S41" t="s">
        <v>1054</v>
      </c>
      <c r="T41" t="s">
        <v>1054</v>
      </c>
      <c r="U41" t="s">
        <v>1054</v>
      </c>
      <c r="V41" t="s">
        <v>1054</v>
      </c>
      <c r="W41" t="s">
        <v>1054</v>
      </c>
      <c r="X41" t="s">
        <v>1054</v>
      </c>
      <c r="Y41" t="s">
        <v>1054</v>
      </c>
      <c r="Z41" t="s">
        <v>1054</v>
      </c>
      <c r="AA41" t="s">
        <v>1054</v>
      </c>
      <c r="AB41" t="s">
        <v>1054</v>
      </c>
      <c r="AC41" t="s">
        <v>1054</v>
      </c>
      <c r="AD41" t="s">
        <v>1054</v>
      </c>
      <c r="AE41" t="s">
        <v>1054</v>
      </c>
      <c r="AF41" t="s">
        <v>1054</v>
      </c>
      <c r="AG41" t="s">
        <v>1054</v>
      </c>
      <c r="AH41" t="s">
        <v>1054</v>
      </c>
    </row>
    <row r="42" spans="1:34" x14ac:dyDescent="0.25">
      <c r="A42" t="s">
        <v>355</v>
      </c>
      <c r="B42" t="s">
        <v>356</v>
      </c>
      <c r="C42" t="s">
        <v>1054</v>
      </c>
      <c r="D42" t="s">
        <v>665</v>
      </c>
      <c r="E42" t="s">
        <v>1054</v>
      </c>
      <c r="F42" t="s">
        <v>666</v>
      </c>
      <c r="G42" t="s">
        <v>280</v>
      </c>
      <c r="H42" t="s">
        <v>667</v>
      </c>
      <c r="I42" t="s">
        <v>35</v>
      </c>
      <c r="J42" t="s">
        <v>1054</v>
      </c>
      <c r="K42">
        <v>3</v>
      </c>
      <c r="L42">
        <v>3</v>
      </c>
      <c r="M42" t="s">
        <v>44</v>
      </c>
      <c r="N42">
        <v>1</v>
      </c>
      <c r="O42">
        <v>3</v>
      </c>
      <c r="P42">
        <v>1</v>
      </c>
      <c r="Q42" t="s">
        <v>1054</v>
      </c>
      <c r="R42">
        <v>0</v>
      </c>
      <c r="S42" t="s">
        <v>1054</v>
      </c>
      <c r="T42" t="s">
        <v>1054</v>
      </c>
      <c r="U42" t="s">
        <v>1054</v>
      </c>
      <c r="V42" t="s">
        <v>1054</v>
      </c>
      <c r="W42" t="s">
        <v>1054</v>
      </c>
      <c r="X42" t="s">
        <v>1054</v>
      </c>
      <c r="Y42" t="s">
        <v>1054</v>
      </c>
      <c r="Z42" t="s">
        <v>1054</v>
      </c>
      <c r="AA42" t="s">
        <v>1054</v>
      </c>
      <c r="AB42" t="s">
        <v>1054</v>
      </c>
      <c r="AC42" t="s">
        <v>1054</v>
      </c>
      <c r="AD42" t="s">
        <v>1054</v>
      </c>
      <c r="AE42" t="s">
        <v>1054</v>
      </c>
      <c r="AF42" t="s">
        <v>1054</v>
      </c>
      <c r="AG42" t="s">
        <v>1054</v>
      </c>
      <c r="AH42" t="s">
        <v>1054</v>
      </c>
    </row>
    <row r="43" spans="1:34" x14ac:dyDescent="0.25">
      <c r="A43" t="s">
        <v>357</v>
      </c>
      <c r="B43" t="s">
        <v>358</v>
      </c>
      <c r="C43" t="s">
        <v>1054</v>
      </c>
      <c r="D43" t="s">
        <v>665</v>
      </c>
      <c r="E43" t="s">
        <v>1054</v>
      </c>
      <c r="F43" t="s">
        <v>666</v>
      </c>
      <c r="G43" t="s">
        <v>280</v>
      </c>
      <c r="H43" t="s">
        <v>667</v>
      </c>
      <c r="I43" t="s">
        <v>35</v>
      </c>
      <c r="J43" t="s">
        <v>1054</v>
      </c>
      <c r="K43">
        <v>3</v>
      </c>
      <c r="L43">
        <v>3</v>
      </c>
      <c r="M43" t="s">
        <v>44</v>
      </c>
      <c r="N43">
        <v>1</v>
      </c>
      <c r="O43">
        <v>3</v>
      </c>
      <c r="P43">
        <v>1</v>
      </c>
      <c r="Q43" t="s">
        <v>1054</v>
      </c>
      <c r="R43">
        <v>0</v>
      </c>
      <c r="S43" t="s">
        <v>1054</v>
      </c>
      <c r="T43" t="s">
        <v>1054</v>
      </c>
      <c r="U43" t="s">
        <v>1054</v>
      </c>
      <c r="V43" t="s">
        <v>1054</v>
      </c>
      <c r="W43" t="s">
        <v>1054</v>
      </c>
      <c r="X43" t="s">
        <v>1054</v>
      </c>
      <c r="Y43" t="s">
        <v>1054</v>
      </c>
      <c r="Z43" t="s">
        <v>1054</v>
      </c>
      <c r="AA43" t="s">
        <v>1054</v>
      </c>
      <c r="AB43" t="s">
        <v>1054</v>
      </c>
      <c r="AC43" t="s">
        <v>1054</v>
      </c>
      <c r="AD43" t="s">
        <v>1054</v>
      </c>
      <c r="AE43" t="s">
        <v>1054</v>
      </c>
      <c r="AF43" t="s">
        <v>1054</v>
      </c>
      <c r="AG43" t="s">
        <v>1054</v>
      </c>
      <c r="AH43" t="s">
        <v>1054</v>
      </c>
    </row>
    <row r="44" spans="1:34" x14ac:dyDescent="0.25">
      <c r="A44" t="s">
        <v>326</v>
      </c>
      <c r="B44" t="s">
        <v>327</v>
      </c>
      <c r="C44" t="s">
        <v>1054</v>
      </c>
      <c r="D44" t="s">
        <v>665</v>
      </c>
      <c r="E44" t="s">
        <v>1054</v>
      </c>
      <c r="F44" t="s">
        <v>666</v>
      </c>
      <c r="G44" t="s">
        <v>280</v>
      </c>
      <c r="H44" t="s">
        <v>667</v>
      </c>
      <c r="I44" t="s">
        <v>35</v>
      </c>
      <c r="J44" t="s">
        <v>1054</v>
      </c>
      <c r="K44">
        <v>3</v>
      </c>
      <c r="L44">
        <v>3</v>
      </c>
      <c r="M44" t="s">
        <v>44</v>
      </c>
      <c r="N44">
        <v>1</v>
      </c>
      <c r="O44">
        <v>3</v>
      </c>
      <c r="P44">
        <v>1</v>
      </c>
      <c r="Q44" t="s">
        <v>1054</v>
      </c>
      <c r="R44">
        <v>0</v>
      </c>
      <c r="S44" t="s">
        <v>1054</v>
      </c>
      <c r="T44" t="s">
        <v>1054</v>
      </c>
      <c r="U44" t="s">
        <v>1054</v>
      </c>
      <c r="V44" t="s">
        <v>1054</v>
      </c>
      <c r="W44" t="s">
        <v>1054</v>
      </c>
      <c r="X44" t="s">
        <v>1054</v>
      </c>
      <c r="Y44" t="s">
        <v>1054</v>
      </c>
      <c r="Z44" t="s">
        <v>1054</v>
      </c>
      <c r="AA44" t="s">
        <v>1054</v>
      </c>
      <c r="AB44" t="s">
        <v>1054</v>
      </c>
      <c r="AC44" t="s">
        <v>1054</v>
      </c>
      <c r="AD44" t="s">
        <v>1054</v>
      </c>
      <c r="AE44" t="s">
        <v>1054</v>
      </c>
      <c r="AF44" t="s">
        <v>1054</v>
      </c>
      <c r="AG44" t="s">
        <v>1054</v>
      </c>
      <c r="AH44" t="s">
        <v>1054</v>
      </c>
    </row>
    <row r="45" spans="1:34" x14ac:dyDescent="0.25">
      <c r="A45" t="s">
        <v>581</v>
      </c>
      <c r="B45" t="s">
        <v>582</v>
      </c>
      <c r="C45" t="s">
        <v>1054</v>
      </c>
      <c r="D45" t="s">
        <v>665</v>
      </c>
      <c r="E45" t="s">
        <v>1054</v>
      </c>
      <c r="F45" t="s">
        <v>666</v>
      </c>
      <c r="G45" t="s">
        <v>280</v>
      </c>
      <c r="H45" t="s">
        <v>667</v>
      </c>
      <c r="I45" t="s">
        <v>35</v>
      </c>
      <c r="J45" t="s">
        <v>1054</v>
      </c>
      <c r="K45">
        <v>3</v>
      </c>
      <c r="L45">
        <v>3</v>
      </c>
      <c r="M45" t="s">
        <v>44</v>
      </c>
      <c r="N45">
        <v>1</v>
      </c>
      <c r="O45">
        <v>3</v>
      </c>
      <c r="P45">
        <v>1</v>
      </c>
      <c r="Q45" t="s">
        <v>1054</v>
      </c>
      <c r="R45">
        <v>0</v>
      </c>
      <c r="S45" t="s">
        <v>1054</v>
      </c>
      <c r="T45" t="s">
        <v>1054</v>
      </c>
      <c r="U45" t="s">
        <v>1054</v>
      </c>
      <c r="V45" t="s">
        <v>1054</v>
      </c>
      <c r="W45" t="s">
        <v>1054</v>
      </c>
      <c r="X45" t="s">
        <v>1054</v>
      </c>
      <c r="Y45" t="s">
        <v>1054</v>
      </c>
      <c r="Z45" t="s">
        <v>1054</v>
      </c>
      <c r="AA45" t="s">
        <v>1054</v>
      </c>
      <c r="AB45" t="s">
        <v>1054</v>
      </c>
      <c r="AC45" t="s">
        <v>1054</v>
      </c>
      <c r="AD45" t="s">
        <v>1054</v>
      </c>
      <c r="AE45" t="s">
        <v>1054</v>
      </c>
      <c r="AF45" t="s">
        <v>1054</v>
      </c>
      <c r="AG45" t="s">
        <v>1054</v>
      </c>
      <c r="AH45" t="s">
        <v>1054</v>
      </c>
    </row>
    <row r="46" spans="1:34" x14ac:dyDescent="0.25">
      <c r="A46" t="s">
        <v>320</v>
      </c>
      <c r="B46" t="s">
        <v>321</v>
      </c>
      <c r="C46" t="s">
        <v>1054</v>
      </c>
      <c r="D46" t="s">
        <v>264</v>
      </c>
      <c r="E46" t="s">
        <v>1054</v>
      </c>
      <c r="F46" t="s">
        <v>668</v>
      </c>
      <c r="G46" t="s">
        <v>280</v>
      </c>
      <c r="H46" t="s">
        <v>669</v>
      </c>
      <c r="I46" t="s">
        <v>35</v>
      </c>
      <c r="J46" t="s">
        <v>1054</v>
      </c>
      <c r="K46">
        <v>1</v>
      </c>
      <c r="L46">
        <v>1</v>
      </c>
      <c r="M46" t="s">
        <v>44</v>
      </c>
      <c r="N46">
        <v>1</v>
      </c>
      <c r="O46">
        <v>0</v>
      </c>
      <c r="P46">
        <v>0</v>
      </c>
      <c r="Q46" t="s">
        <v>38</v>
      </c>
      <c r="R46" t="s">
        <v>1054</v>
      </c>
      <c r="S46" t="s">
        <v>1054</v>
      </c>
      <c r="T46" t="s">
        <v>1054</v>
      </c>
      <c r="U46" t="s">
        <v>1054</v>
      </c>
      <c r="V46" t="s">
        <v>1054</v>
      </c>
      <c r="W46" t="s">
        <v>1054</v>
      </c>
      <c r="X46" t="s">
        <v>1054</v>
      </c>
      <c r="Y46" t="s">
        <v>1054</v>
      </c>
      <c r="Z46" t="s">
        <v>1054</v>
      </c>
      <c r="AA46" t="s">
        <v>1054</v>
      </c>
      <c r="AB46" t="s">
        <v>1054</v>
      </c>
      <c r="AC46" t="s">
        <v>1054</v>
      </c>
      <c r="AD46" t="s">
        <v>1054</v>
      </c>
      <c r="AE46" t="s">
        <v>1054</v>
      </c>
      <c r="AF46" t="s">
        <v>1054</v>
      </c>
      <c r="AG46" t="s">
        <v>1054</v>
      </c>
      <c r="AH46" t="s">
        <v>1054</v>
      </c>
    </row>
    <row r="47" spans="1:34" x14ac:dyDescent="0.25">
      <c r="A47" t="s">
        <v>323</v>
      </c>
      <c r="B47" t="s">
        <v>324</v>
      </c>
      <c r="C47" t="s">
        <v>1054</v>
      </c>
      <c r="D47" t="s">
        <v>264</v>
      </c>
      <c r="E47" t="s">
        <v>1054</v>
      </c>
      <c r="F47" t="s">
        <v>670</v>
      </c>
      <c r="G47" t="s">
        <v>280</v>
      </c>
      <c r="H47" t="s">
        <v>671</v>
      </c>
      <c r="I47" t="s">
        <v>41</v>
      </c>
      <c r="J47" t="s">
        <v>1054</v>
      </c>
      <c r="K47">
        <v>1</v>
      </c>
      <c r="L47">
        <v>1</v>
      </c>
      <c r="M47" t="s">
        <v>44</v>
      </c>
      <c r="N47">
        <v>1</v>
      </c>
      <c r="O47">
        <v>0</v>
      </c>
      <c r="P47">
        <v>0</v>
      </c>
      <c r="Q47" t="s">
        <v>50</v>
      </c>
      <c r="R47" t="s">
        <v>1054</v>
      </c>
      <c r="S47" t="s">
        <v>1054</v>
      </c>
      <c r="T47" t="s">
        <v>1054</v>
      </c>
      <c r="U47" t="s">
        <v>1054</v>
      </c>
      <c r="V47" t="s">
        <v>1054</v>
      </c>
      <c r="W47" t="s">
        <v>1054</v>
      </c>
      <c r="X47" t="s">
        <v>1054</v>
      </c>
      <c r="Y47" t="s">
        <v>1054</v>
      </c>
      <c r="Z47">
        <v>0</v>
      </c>
      <c r="AA47">
        <v>0</v>
      </c>
      <c r="AB47">
        <v>0</v>
      </c>
      <c r="AC47">
        <v>0</v>
      </c>
      <c r="AD47">
        <v>0</v>
      </c>
      <c r="AE47">
        <v>0</v>
      </c>
      <c r="AF47" t="s">
        <v>1054</v>
      </c>
      <c r="AG47" t="s">
        <v>1054</v>
      </c>
      <c r="AH47" t="s">
        <v>1054</v>
      </c>
    </row>
    <row r="48" spans="1:34" x14ac:dyDescent="0.25">
      <c r="A48" t="s">
        <v>391</v>
      </c>
      <c r="B48" t="s">
        <v>392</v>
      </c>
      <c r="C48" t="s">
        <v>1054</v>
      </c>
      <c r="D48" t="s">
        <v>665</v>
      </c>
      <c r="E48" t="s">
        <v>1054</v>
      </c>
      <c r="F48" t="s">
        <v>672</v>
      </c>
      <c r="G48" t="s">
        <v>280</v>
      </c>
      <c r="H48" t="s">
        <v>1066</v>
      </c>
      <c r="I48" t="s">
        <v>35</v>
      </c>
      <c r="J48" t="s">
        <v>1054</v>
      </c>
      <c r="K48">
        <v>1</v>
      </c>
      <c r="L48">
        <v>7</v>
      </c>
      <c r="M48" t="s">
        <v>33</v>
      </c>
      <c r="N48">
        <v>1</v>
      </c>
      <c r="O48">
        <v>7</v>
      </c>
      <c r="P48">
        <v>1</v>
      </c>
      <c r="Q48" t="s">
        <v>38</v>
      </c>
      <c r="R48">
        <v>7</v>
      </c>
      <c r="S48">
        <v>7</v>
      </c>
      <c r="T48">
        <v>7</v>
      </c>
      <c r="U48" t="s">
        <v>1054</v>
      </c>
      <c r="V48" t="s">
        <v>1054</v>
      </c>
      <c r="W48" t="s">
        <v>1054</v>
      </c>
      <c r="X48">
        <v>1</v>
      </c>
      <c r="Y48" t="s">
        <v>1054</v>
      </c>
      <c r="Z48">
        <v>0</v>
      </c>
      <c r="AA48">
        <v>0</v>
      </c>
      <c r="AB48">
        <v>0</v>
      </c>
      <c r="AC48">
        <v>0</v>
      </c>
      <c r="AD48">
        <v>0</v>
      </c>
      <c r="AE48">
        <v>0</v>
      </c>
      <c r="AF48" t="s">
        <v>1054</v>
      </c>
      <c r="AG48" t="s">
        <v>925</v>
      </c>
      <c r="AH48" t="s">
        <v>1054</v>
      </c>
    </row>
    <row r="49" spans="1:35" x14ac:dyDescent="0.25">
      <c r="A49" t="s">
        <v>393</v>
      </c>
      <c r="B49" t="s">
        <v>394</v>
      </c>
      <c r="C49" t="s">
        <v>1054</v>
      </c>
      <c r="D49" t="s">
        <v>665</v>
      </c>
      <c r="E49" t="s">
        <v>1054</v>
      </c>
      <c r="F49" t="s">
        <v>673</v>
      </c>
      <c r="G49" t="s">
        <v>280</v>
      </c>
      <c r="H49" t="s">
        <v>1067</v>
      </c>
      <c r="I49" t="s">
        <v>35</v>
      </c>
      <c r="J49" t="s">
        <v>1054</v>
      </c>
      <c r="K49">
        <v>1</v>
      </c>
      <c r="L49">
        <v>3</v>
      </c>
      <c r="M49" t="s">
        <v>33</v>
      </c>
      <c r="N49">
        <v>1</v>
      </c>
      <c r="O49">
        <v>3</v>
      </c>
      <c r="P49">
        <v>1</v>
      </c>
      <c r="Q49" t="s">
        <v>38</v>
      </c>
      <c r="R49">
        <v>1</v>
      </c>
      <c r="S49" t="s">
        <v>1054</v>
      </c>
      <c r="T49" t="s">
        <v>1054</v>
      </c>
      <c r="U49" t="s">
        <v>1054</v>
      </c>
      <c r="V49" t="s">
        <v>1054</v>
      </c>
      <c r="W49" t="s">
        <v>1054</v>
      </c>
      <c r="X49">
        <v>0</v>
      </c>
      <c r="Y49" t="s">
        <v>1054</v>
      </c>
      <c r="Z49">
        <v>0</v>
      </c>
      <c r="AA49">
        <v>0</v>
      </c>
      <c r="AB49">
        <v>0</v>
      </c>
      <c r="AC49">
        <v>0</v>
      </c>
      <c r="AD49">
        <v>0</v>
      </c>
      <c r="AE49">
        <v>0</v>
      </c>
      <c r="AF49" t="s">
        <v>1054</v>
      </c>
      <c r="AG49" t="s">
        <v>923</v>
      </c>
      <c r="AH49" t="s">
        <v>1054</v>
      </c>
      <c r="AI49" s="173"/>
    </row>
    <row r="50" spans="1:35" ht="21.95" customHeight="1" x14ac:dyDescent="0.25">
      <c r="A50" t="s">
        <v>573</v>
      </c>
      <c r="B50" t="s">
        <v>574</v>
      </c>
      <c r="C50" t="s">
        <v>1054</v>
      </c>
      <c r="D50" t="s">
        <v>665</v>
      </c>
      <c r="E50" t="s">
        <v>1054</v>
      </c>
      <c r="F50" t="s">
        <v>674</v>
      </c>
      <c r="G50" t="s">
        <v>280</v>
      </c>
      <c r="H50" t="s">
        <v>1068</v>
      </c>
      <c r="I50" t="s">
        <v>41</v>
      </c>
      <c r="J50" t="s">
        <v>1054</v>
      </c>
      <c r="K50">
        <v>1</v>
      </c>
      <c r="L50">
        <v>2</v>
      </c>
      <c r="M50" t="s">
        <v>33</v>
      </c>
      <c r="N50">
        <v>1</v>
      </c>
      <c r="O50">
        <v>2</v>
      </c>
      <c r="P50">
        <v>1</v>
      </c>
      <c r="Q50" t="s">
        <v>38</v>
      </c>
      <c r="R50">
        <v>1</v>
      </c>
      <c r="S50">
        <v>1</v>
      </c>
      <c r="T50">
        <v>1</v>
      </c>
      <c r="U50" t="s">
        <v>1054</v>
      </c>
      <c r="V50" t="s">
        <v>1054</v>
      </c>
      <c r="W50" t="s">
        <v>1054</v>
      </c>
      <c r="X50">
        <v>1</v>
      </c>
      <c r="Y50" t="s">
        <v>1054</v>
      </c>
      <c r="Z50">
        <v>0</v>
      </c>
      <c r="AA50">
        <v>0</v>
      </c>
      <c r="AB50">
        <v>0</v>
      </c>
      <c r="AC50">
        <v>0</v>
      </c>
      <c r="AD50">
        <v>0</v>
      </c>
      <c r="AE50">
        <v>0</v>
      </c>
      <c r="AF50" t="s">
        <v>1054</v>
      </c>
      <c r="AG50" t="s">
        <v>925</v>
      </c>
      <c r="AH50" t="s">
        <v>1054</v>
      </c>
    </row>
    <row r="51" spans="1:35" ht="39.950000000000003" customHeight="1" x14ac:dyDescent="0.25">
      <c r="A51" t="s">
        <v>421</v>
      </c>
      <c r="B51" t="s">
        <v>422</v>
      </c>
      <c r="C51" t="s">
        <v>1054</v>
      </c>
      <c r="D51" t="s">
        <v>665</v>
      </c>
      <c r="E51" t="s">
        <v>1054</v>
      </c>
      <c r="F51" t="s">
        <v>676</v>
      </c>
      <c r="G51" t="s">
        <v>280</v>
      </c>
      <c r="H51" t="s">
        <v>1069</v>
      </c>
      <c r="I51" t="s">
        <v>35</v>
      </c>
      <c r="J51" t="s">
        <v>1054</v>
      </c>
      <c r="K51">
        <v>1</v>
      </c>
      <c r="L51">
        <v>43</v>
      </c>
      <c r="M51" t="s">
        <v>39</v>
      </c>
      <c r="N51">
        <v>1</v>
      </c>
      <c r="O51">
        <v>43</v>
      </c>
      <c r="P51">
        <v>1</v>
      </c>
      <c r="Q51" t="s">
        <v>38</v>
      </c>
      <c r="R51">
        <v>43</v>
      </c>
      <c r="S51">
        <v>43</v>
      </c>
      <c r="T51">
        <v>43</v>
      </c>
      <c r="U51">
        <v>0</v>
      </c>
      <c r="V51">
        <v>0</v>
      </c>
      <c r="W51">
        <v>0</v>
      </c>
      <c r="X51">
        <v>1</v>
      </c>
      <c r="Y51" t="s">
        <v>677</v>
      </c>
      <c r="Z51">
        <v>0</v>
      </c>
      <c r="AA51">
        <v>0</v>
      </c>
      <c r="AB51">
        <v>0</v>
      </c>
      <c r="AC51">
        <v>0</v>
      </c>
      <c r="AD51">
        <v>0</v>
      </c>
      <c r="AE51">
        <v>0</v>
      </c>
      <c r="AF51" t="s">
        <v>1054</v>
      </c>
      <c r="AG51" t="s">
        <v>1054</v>
      </c>
      <c r="AH51" t="s">
        <v>1054</v>
      </c>
      <c r="AI51" s="173"/>
    </row>
    <row r="52" spans="1:35" ht="30.6" customHeight="1" x14ac:dyDescent="0.25">
      <c r="A52" t="s">
        <v>425</v>
      </c>
      <c r="B52" t="s">
        <v>426</v>
      </c>
      <c r="C52" t="s">
        <v>1054</v>
      </c>
      <c r="D52" t="s">
        <v>665</v>
      </c>
      <c r="E52" t="s">
        <v>1054</v>
      </c>
      <c r="F52" t="s">
        <v>676</v>
      </c>
      <c r="G52" t="s">
        <v>280</v>
      </c>
      <c r="H52" t="s">
        <v>1069</v>
      </c>
      <c r="I52" t="s">
        <v>35</v>
      </c>
      <c r="J52" t="s">
        <v>1054</v>
      </c>
      <c r="K52">
        <v>1</v>
      </c>
      <c r="L52">
        <v>43</v>
      </c>
      <c r="M52" t="s">
        <v>39</v>
      </c>
      <c r="N52">
        <v>1</v>
      </c>
      <c r="O52">
        <v>43</v>
      </c>
      <c r="P52">
        <v>1</v>
      </c>
      <c r="Q52" t="s">
        <v>38</v>
      </c>
      <c r="R52">
        <v>43</v>
      </c>
      <c r="S52">
        <v>43</v>
      </c>
      <c r="T52">
        <v>43</v>
      </c>
      <c r="U52">
        <v>0</v>
      </c>
      <c r="V52">
        <v>0</v>
      </c>
      <c r="W52">
        <v>0</v>
      </c>
      <c r="X52">
        <v>1</v>
      </c>
      <c r="Y52" t="s">
        <v>677</v>
      </c>
      <c r="Z52">
        <v>0</v>
      </c>
      <c r="AA52">
        <v>0</v>
      </c>
      <c r="AB52">
        <v>0</v>
      </c>
      <c r="AC52">
        <v>0</v>
      </c>
      <c r="AD52">
        <v>0</v>
      </c>
      <c r="AE52">
        <v>0</v>
      </c>
      <c r="AF52" t="s">
        <v>1054</v>
      </c>
      <c r="AG52" t="s">
        <v>1054</v>
      </c>
      <c r="AH52" t="s">
        <v>1054</v>
      </c>
    </row>
    <row r="53" spans="1:35" x14ac:dyDescent="0.25">
      <c r="A53" t="s">
        <v>409</v>
      </c>
      <c r="B53" t="s">
        <v>410</v>
      </c>
      <c r="C53" t="s">
        <v>1054</v>
      </c>
      <c r="D53" t="s">
        <v>665</v>
      </c>
      <c r="E53" t="s">
        <v>1054</v>
      </c>
      <c r="F53" t="s">
        <v>676</v>
      </c>
      <c r="G53" t="s">
        <v>280</v>
      </c>
      <c r="H53" t="s">
        <v>1069</v>
      </c>
      <c r="I53" t="s">
        <v>35</v>
      </c>
      <c r="J53" t="s">
        <v>1054</v>
      </c>
      <c r="K53">
        <v>1</v>
      </c>
      <c r="L53">
        <v>43</v>
      </c>
      <c r="M53" t="s">
        <v>39</v>
      </c>
      <c r="N53">
        <v>1</v>
      </c>
      <c r="O53">
        <v>43</v>
      </c>
      <c r="P53">
        <v>1</v>
      </c>
      <c r="Q53" t="s">
        <v>38</v>
      </c>
      <c r="R53">
        <v>43</v>
      </c>
      <c r="S53">
        <v>43</v>
      </c>
      <c r="T53">
        <v>43</v>
      </c>
      <c r="U53">
        <v>0</v>
      </c>
      <c r="V53">
        <v>0</v>
      </c>
      <c r="W53">
        <v>0</v>
      </c>
      <c r="X53">
        <v>1</v>
      </c>
      <c r="Y53" t="s">
        <v>677</v>
      </c>
      <c r="Z53">
        <v>0</v>
      </c>
      <c r="AA53">
        <v>0</v>
      </c>
      <c r="AB53">
        <v>0</v>
      </c>
      <c r="AC53">
        <v>0</v>
      </c>
      <c r="AD53">
        <v>0</v>
      </c>
      <c r="AE53">
        <v>0</v>
      </c>
      <c r="AF53" t="s">
        <v>1054</v>
      </c>
      <c r="AG53" t="s">
        <v>1054</v>
      </c>
      <c r="AH53" t="s">
        <v>1054</v>
      </c>
    </row>
    <row r="54" spans="1:35" x14ac:dyDescent="0.25">
      <c r="A54" t="s">
        <v>407</v>
      </c>
      <c r="B54" t="s">
        <v>408</v>
      </c>
      <c r="C54" t="s">
        <v>1054</v>
      </c>
      <c r="D54" t="s">
        <v>665</v>
      </c>
      <c r="E54" t="s">
        <v>1054</v>
      </c>
      <c r="F54" t="s">
        <v>676</v>
      </c>
      <c r="G54" t="s">
        <v>280</v>
      </c>
      <c r="H54" t="s">
        <v>1069</v>
      </c>
      <c r="I54" t="s">
        <v>35</v>
      </c>
      <c r="J54" t="s">
        <v>1054</v>
      </c>
      <c r="K54">
        <v>1</v>
      </c>
      <c r="L54">
        <v>43</v>
      </c>
      <c r="M54" t="s">
        <v>39</v>
      </c>
      <c r="N54">
        <v>1</v>
      </c>
      <c r="O54">
        <v>43</v>
      </c>
      <c r="P54">
        <v>1</v>
      </c>
      <c r="Q54" t="s">
        <v>38</v>
      </c>
      <c r="R54">
        <v>43</v>
      </c>
      <c r="S54">
        <v>43</v>
      </c>
      <c r="T54">
        <v>43</v>
      </c>
      <c r="U54">
        <v>0</v>
      </c>
      <c r="V54">
        <v>0</v>
      </c>
      <c r="W54">
        <v>0</v>
      </c>
      <c r="X54">
        <v>1</v>
      </c>
      <c r="Y54" t="s">
        <v>677</v>
      </c>
      <c r="Z54">
        <v>0</v>
      </c>
      <c r="AA54">
        <v>0</v>
      </c>
      <c r="AB54">
        <v>0</v>
      </c>
      <c r="AC54">
        <v>0</v>
      </c>
      <c r="AD54">
        <v>0</v>
      </c>
      <c r="AE54">
        <v>0</v>
      </c>
      <c r="AF54" t="s">
        <v>1054</v>
      </c>
      <c r="AG54" t="s">
        <v>1054</v>
      </c>
      <c r="AH54" t="s">
        <v>1054</v>
      </c>
      <c r="AI54" s="173"/>
    </row>
    <row r="55" spans="1:35" x14ac:dyDescent="0.25">
      <c r="A55" t="s">
        <v>549</v>
      </c>
      <c r="B55" t="s">
        <v>550</v>
      </c>
      <c r="C55" t="s">
        <v>1054</v>
      </c>
      <c r="D55" t="s">
        <v>665</v>
      </c>
      <c r="E55" t="s">
        <v>1054</v>
      </c>
      <c r="F55" t="s">
        <v>676</v>
      </c>
      <c r="G55" t="s">
        <v>280</v>
      </c>
      <c r="H55" t="s">
        <v>1069</v>
      </c>
      <c r="I55" t="s">
        <v>35</v>
      </c>
      <c r="J55" t="s">
        <v>1054</v>
      </c>
      <c r="K55">
        <v>1</v>
      </c>
      <c r="L55">
        <v>43</v>
      </c>
      <c r="M55" t="s">
        <v>39</v>
      </c>
      <c r="N55">
        <v>1</v>
      </c>
      <c r="O55">
        <v>43</v>
      </c>
      <c r="P55">
        <v>1</v>
      </c>
      <c r="Q55" t="s">
        <v>38</v>
      </c>
      <c r="R55">
        <v>43</v>
      </c>
      <c r="S55">
        <v>43</v>
      </c>
      <c r="T55">
        <v>43</v>
      </c>
      <c r="U55">
        <v>0</v>
      </c>
      <c r="V55">
        <v>0</v>
      </c>
      <c r="W55">
        <v>0</v>
      </c>
      <c r="X55">
        <v>1</v>
      </c>
      <c r="Y55" t="s">
        <v>677</v>
      </c>
      <c r="Z55">
        <v>0</v>
      </c>
      <c r="AA55">
        <v>0</v>
      </c>
      <c r="AB55">
        <v>0</v>
      </c>
      <c r="AC55">
        <v>0</v>
      </c>
      <c r="AD55">
        <v>0</v>
      </c>
      <c r="AE55">
        <v>0</v>
      </c>
      <c r="AF55" t="s">
        <v>1054</v>
      </c>
      <c r="AG55" t="s">
        <v>1054</v>
      </c>
      <c r="AH55" t="s">
        <v>1054</v>
      </c>
    </row>
    <row r="56" spans="1:35" x14ac:dyDescent="0.25">
      <c r="A56" t="s">
        <v>603</v>
      </c>
      <c r="B56" t="s">
        <v>675</v>
      </c>
      <c r="C56" t="s">
        <v>1054</v>
      </c>
      <c r="D56" t="s">
        <v>665</v>
      </c>
      <c r="E56" t="s">
        <v>1054</v>
      </c>
      <c r="F56" t="s">
        <v>676</v>
      </c>
      <c r="G56" t="s">
        <v>1054</v>
      </c>
      <c r="H56" t="s">
        <v>1069</v>
      </c>
      <c r="I56" t="s">
        <v>35</v>
      </c>
      <c r="J56" t="s">
        <v>1054</v>
      </c>
      <c r="K56">
        <v>1</v>
      </c>
      <c r="L56">
        <v>43</v>
      </c>
      <c r="M56" t="s">
        <v>39</v>
      </c>
      <c r="N56">
        <v>1</v>
      </c>
      <c r="O56">
        <v>43</v>
      </c>
      <c r="P56">
        <v>1</v>
      </c>
      <c r="Q56" t="s">
        <v>38</v>
      </c>
      <c r="R56">
        <v>43</v>
      </c>
      <c r="S56">
        <v>43</v>
      </c>
      <c r="T56">
        <v>43</v>
      </c>
      <c r="U56">
        <v>0</v>
      </c>
      <c r="V56">
        <v>0</v>
      </c>
      <c r="W56">
        <v>0</v>
      </c>
      <c r="X56">
        <v>1</v>
      </c>
      <c r="Y56" t="s">
        <v>677</v>
      </c>
      <c r="Z56">
        <v>0</v>
      </c>
      <c r="AA56">
        <v>0</v>
      </c>
      <c r="AB56">
        <v>0</v>
      </c>
      <c r="AC56">
        <v>0</v>
      </c>
      <c r="AD56">
        <v>0</v>
      </c>
      <c r="AE56">
        <v>0</v>
      </c>
      <c r="AF56" t="s">
        <v>1054</v>
      </c>
      <c r="AG56" t="s">
        <v>1054</v>
      </c>
      <c r="AH56" t="s">
        <v>1054</v>
      </c>
    </row>
    <row r="57" spans="1:35" x14ac:dyDescent="0.25">
      <c r="A57" t="s">
        <v>417</v>
      </c>
      <c r="B57" t="s">
        <v>418</v>
      </c>
      <c r="C57" t="s">
        <v>1054</v>
      </c>
      <c r="D57" t="s">
        <v>665</v>
      </c>
      <c r="E57" t="s">
        <v>1054</v>
      </c>
      <c r="F57" t="s">
        <v>676</v>
      </c>
      <c r="G57" t="s">
        <v>280</v>
      </c>
      <c r="H57" t="s">
        <v>1069</v>
      </c>
      <c r="I57" t="s">
        <v>35</v>
      </c>
      <c r="J57" t="s">
        <v>1054</v>
      </c>
      <c r="K57">
        <v>1</v>
      </c>
      <c r="L57">
        <v>43</v>
      </c>
      <c r="M57" t="s">
        <v>39</v>
      </c>
      <c r="N57">
        <v>1</v>
      </c>
      <c r="O57">
        <v>43</v>
      </c>
      <c r="P57">
        <v>1</v>
      </c>
      <c r="Q57" t="s">
        <v>38</v>
      </c>
      <c r="R57">
        <v>43</v>
      </c>
      <c r="S57">
        <v>43</v>
      </c>
      <c r="T57">
        <v>43</v>
      </c>
      <c r="U57">
        <v>0</v>
      </c>
      <c r="V57">
        <v>0</v>
      </c>
      <c r="W57">
        <v>0</v>
      </c>
      <c r="X57">
        <v>1</v>
      </c>
      <c r="Y57" t="s">
        <v>677</v>
      </c>
      <c r="Z57">
        <v>0</v>
      </c>
      <c r="AA57">
        <v>0</v>
      </c>
      <c r="AB57">
        <v>0</v>
      </c>
      <c r="AC57">
        <v>0</v>
      </c>
      <c r="AD57">
        <v>0</v>
      </c>
      <c r="AE57">
        <v>0</v>
      </c>
      <c r="AF57" t="s">
        <v>1054</v>
      </c>
      <c r="AG57" t="s">
        <v>1054</v>
      </c>
      <c r="AH57" t="s">
        <v>1054</v>
      </c>
    </row>
    <row r="58" spans="1:35" x14ac:dyDescent="0.25">
      <c r="A58" t="s">
        <v>415</v>
      </c>
      <c r="B58" t="s">
        <v>416</v>
      </c>
      <c r="C58" t="s">
        <v>1054</v>
      </c>
      <c r="D58" t="s">
        <v>665</v>
      </c>
      <c r="E58" t="s">
        <v>1054</v>
      </c>
      <c r="F58" t="s">
        <v>676</v>
      </c>
      <c r="G58" t="s">
        <v>280</v>
      </c>
      <c r="H58" t="s">
        <v>1069</v>
      </c>
      <c r="I58" t="s">
        <v>35</v>
      </c>
      <c r="J58" t="s">
        <v>1054</v>
      </c>
      <c r="K58">
        <v>1</v>
      </c>
      <c r="L58">
        <v>43</v>
      </c>
      <c r="M58" t="s">
        <v>39</v>
      </c>
      <c r="N58">
        <v>1</v>
      </c>
      <c r="O58">
        <v>43</v>
      </c>
      <c r="P58">
        <v>1</v>
      </c>
      <c r="Q58" t="s">
        <v>38</v>
      </c>
      <c r="R58">
        <v>43</v>
      </c>
      <c r="S58">
        <v>43</v>
      </c>
      <c r="T58">
        <v>43</v>
      </c>
      <c r="U58">
        <v>0</v>
      </c>
      <c r="V58">
        <v>0</v>
      </c>
      <c r="W58">
        <v>0</v>
      </c>
      <c r="X58">
        <v>1</v>
      </c>
      <c r="Y58" t="s">
        <v>677</v>
      </c>
      <c r="Z58">
        <v>0</v>
      </c>
      <c r="AA58">
        <v>0</v>
      </c>
      <c r="AB58">
        <v>0</v>
      </c>
      <c r="AC58">
        <v>0</v>
      </c>
      <c r="AD58">
        <v>0</v>
      </c>
      <c r="AE58">
        <v>0</v>
      </c>
      <c r="AF58" t="s">
        <v>1054</v>
      </c>
      <c r="AG58" t="s">
        <v>1054</v>
      </c>
      <c r="AH58" t="s">
        <v>1054</v>
      </c>
      <c r="AI58" s="173"/>
    </row>
    <row r="59" spans="1:35" x14ac:dyDescent="0.25">
      <c r="A59" t="s">
        <v>427</v>
      </c>
      <c r="B59" t="s">
        <v>428</v>
      </c>
      <c r="C59" t="s">
        <v>1054</v>
      </c>
      <c r="D59" t="s">
        <v>665</v>
      </c>
      <c r="E59" t="s">
        <v>1054</v>
      </c>
      <c r="F59" t="s">
        <v>678</v>
      </c>
      <c r="G59" t="s">
        <v>280</v>
      </c>
      <c r="H59" t="s">
        <v>1070</v>
      </c>
      <c r="I59" t="s">
        <v>41</v>
      </c>
      <c r="J59" t="s">
        <v>1054</v>
      </c>
      <c r="K59">
        <v>1</v>
      </c>
      <c r="L59">
        <v>35</v>
      </c>
      <c r="M59" t="s">
        <v>33</v>
      </c>
      <c r="N59">
        <v>1</v>
      </c>
      <c r="O59">
        <v>35</v>
      </c>
      <c r="P59">
        <v>1</v>
      </c>
      <c r="Q59" t="s">
        <v>38</v>
      </c>
      <c r="R59">
        <v>35</v>
      </c>
      <c r="S59">
        <v>35</v>
      </c>
      <c r="T59">
        <v>34</v>
      </c>
      <c r="U59" t="s">
        <v>1054</v>
      </c>
      <c r="V59">
        <v>1</v>
      </c>
      <c r="W59" t="s">
        <v>1054</v>
      </c>
      <c r="X59">
        <v>0.97142857142857142</v>
      </c>
      <c r="Y59" t="s">
        <v>679</v>
      </c>
      <c r="Z59">
        <v>0</v>
      </c>
      <c r="AA59">
        <v>0</v>
      </c>
      <c r="AB59">
        <v>0</v>
      </c>
      <c r="AC59">
        <v>0</v>
      </c>
      <c r="AD59">
        <v>0</v>
      </c>
      <c r="AE59">
        <v>0</v>
      </c>
      <c r="AF59" t="s">
        <v>1054</v>
      </c>
      <c r="AG59" t="s">
        <v>1054</v>
      </c>
      <c r="AH59" t="s">
        <v>1054</v>
      </c>
    </row>
    <row r="60" spans="1:35" x14ac:dyDescent="0.25">
      <c r="A60" t="s">
        <v>575</v>
      </c>
      <c r="B60" t="s">
        <v>610</v>
      </c>
      <c r="C60" t="s">
        <v>1054</v>
      </c>
      <c r="D60" t="s">
        <v>665</v>
      </c>
      <c r="E60" t="s">
        <v>1054</v>
      </c>
      <c r="F60" t="s">
        <v>678</v>
      </c>
      <c r="G60" t="s">
        <v>280</v>
      </c>
      <c r="H60" t="s">
        <v>1070</v>
      </c>
      <c r="I60" t="s">
        <v>41</v>
      </c>
      <c r="J60" t="s">
        <v>1054</v>
      </c>
      <c r="K60">
        <v>1</v>
      </c>
      <c r="L60">
        <v>35</v>
      </c>
      <c r="M60" t="s">
        <v>33</v>
      </c>
      <c r="N60">
        <v>1</v>
      </c>
      <c r="O60">
        <v>35</v>
      </c>
      <c r="P60">
        <v>1</v>
      </c>
      <c r="Q60" t="s">
        <v>38</v>
      </c>
      <c r="R60">
        <v>35</v>
      </c>
      <c r="S60">
        <v>35</v>
      </c>
      <c r="T60">
        <v>34</v>
      </c>
      <c r="U60" t="s">
        <v>1054</v>
      </c>
      <c r="V60">
        <v>1</v>
      </c>
      <c r="W60" t="s">
        <v>1054</v>
      </c>
      <c r="X60">
        <v>0.97142857142857142</v>
      </c>
      <c r="Y60" t="s">
        <v>679</v>
      </c>
      <c r="Z60">
        <v>0</v>
      </c>
      <c r="AA60">
        <v>0</v>
      </c>
      <c r="AB60">
        <v>0</v>
      </c>
      <c r="AC60">
        <v>0</v>
      </c>
      <c r="AD60">
        <v>0</v>
      </c>
      <c r="AE60">
        <v>0</v>
      </c>
      <c r="AF60" t="s">
        <v>1054</v>
      </c>
      <c r="AG60" t="s">
        <v>1054</v>
      </c>
      <c r="AH60" t="s">
        <v>1054</v>
      </c>
    </row>
    <row r="61" spans="1:35" x14ac:dyDescent="0.25">
      <c r="A61" t="s">
        <v>391</v>
      </c>
      <c r="B61" t="s">
        <v>392</v>
      </c>
      <c r="C61" t="s">
        <v>1054</v>
      </c>
      <c r="D61" t="s">
        <v>665</v>
      </c>
      <c r="E61" t="s">
        <v>1054</v>
      </c>
      <c r="F61" t="s">
        <v>680</v>
      </c>
      <c r="G61" t="s">
        <v>280</v>
      </c>
      <c r="H61" t="s">
        <v>681</v>
      </c>
      <c r="I61" t="s">
        <v>41</v>
      </c>
      <c r="J61" t="s">
        <v>1054</v>
      </c>
      <c r="K61">
        <v>1</v>
      </c>
      <c r="L61">
        <v>1</v>
      </c>
      <c r="M61" t="s">
        <v>33</v>
      </c>
      <c r="N61">
        <v>1</v>
      </c>
      <c r="O61">
        <v>1</v>
      </c>
      <c r="P61">
        <v>1</v>
      </c>
      <c r="Q61" t="s">
        <v>38</v>
      </c>
      <c r="R61">
        <v>1</v>
      </c>
      <c r="S61">
        <v>1</v>
      </c>
      <c r="T61">
        <v>1</v>
      </c>
      <c r="U61" t="s">
        <v>1054</v>
      </c>
      <c r="V61" t="s">
        <v>1054</v>
      </c>
      <c r="W61" t="s">
        <v>1054</v>
      </c>
      <c r="X61">
        <v>1</v>
      </c>
      <c r="Y61" t="s">
        <v>1054</v>
      </c>
      <c r="Z61">
        <v>0</v>
      </c>
      <c r="AA61">
        <v>0</v>
      </c>
      <c r="AB61">
        <v>0</v>
      </c>
      <c r="AC61">
        <v>0</v>
      </c>
      <c r="AD61">
        <v>0</v>
      </c>
      <c r="AE61">
        <v>0</v>
      </c>
      <c r="AF61" t="s">
        <v>1054</v>
      </c>
      <c r="AG61" t="s">
        <v>925</v>
      </c>
      <c r="AH61" t="s">
        <v>1054</v>
      </c>
    </row>
    <row r="62" spans="1:35" x14ac:dyDescent="0.25">
      <c r="A62" t="s">
        <v>391</v>
      </c>
      <c r="B62" t="s">
        <v>392</v>
      </c>
      <c r="C62" t="s">
        <v>1054</v>
      </c>
      <c r="D62" t="s">
        <v>665</v>
      </c>
      <c r="E62" t="s">
        <v>1054</v>
      </c>
      <c r="F62" t="s">
        <v>682</v>
      </c>
      <c r="G62" t="s">
        <v>280</v>
      </c>
      <c r="H62" t="s">
        <v>683</v>
      </c>
      <c r="I62" t="s">
        <v>41</v>
      </c>
      <c r="J62" t="s">
        <v>1054</v>
      </c>
      <c r="K62">
        <v>1</v>
      </c>
      <c r="L62">
        <v>1</v>
      </c>
      <c r="M62" t="s">
        <v>33</v>
      </c>
      <c r="N62">
        <v>1</v>
      </c>
      <c r="O62">
        <v>1</v>
      </c>
      <c r="P62">
        <v>1</v>
      </c>
      <c r="Q62" t="s">
        <v>38</v>
      </c>
      <c r="R62">
        <v>1</v>
      </c>
      <c r="S62">
        <v>1</v>
      </c>
      <c r="T62">
        <v>1</v>
      </c>
      <c r="U62" t="s">
        <v>1054</v>
      </c>
      <c r="V62" t="s">
        <v>1054</v>
      </c>
      <c r="W62" t="s">
        <v>1054</v>
      </c>
      <c r="X62">
        <v>1</v>
      </c>
      <c r="Y62" t="s">
        <v>1054</v>
      </c>
      <c r="Z62">
        <v>0</v>
      </c>
      <c r="AA62">
        <v>0</v>
      </c>
      <c r="AB62">
        <v>0</v>
      </c>
      <c r="AC62">
        <v>0</v>
      </c>
      <c r="AD62">
        <v>0</v>
      </c>
      <c r="AE62">
        <v>0</v>
      </c>
      <c r="AF62" t="s">
        <v>1054</v>
      </c>
      <c r="AG62" t="s">
        <v>925</v>
      </c>
      <c r="AH62" t="s">
        <v>1054</v>
      </c>
    </row>
    <row r="63" spans="1:35" x14ac:dyDescent="0.25">
      <c r="A63" t="s">
        <v>407</v>
      </c>
      <c r="B63" t="s">
        <v>408</v>
      </c>
      <c r="C63" t="s">
        <v>1054</v>
      </c>
      <c r="D63" t="s">
        <v>665</v>
      </c>
      <c r="E63" t="s">
        <v>1054</v>
      </c>
      <c r="F63" t="s">
        <v>684</v>
      </c>
      <c r="G63" t="s">
        <v>280</v>
      </c>
      <c r="H63" t="s">
        <v>1071</v>
      </c>
      <c r="I63" t="s">
        <v>41</v>
      </c>
      <c r="J63" t="s">
        <v>1054</v>
      </c>
      <c r="K63">
        <v>1</v>
      </c>
      <c r="L63">
        <v>13</v>
      </c>
      <c r="M63" t="s">
        <v>39</v>
      </c>
      <c r="N63">
        <v>1</v>
      </c>
      <c r="O63">
        <v>13</v>
      </c>
      <c r="P63">
        <v>1</v>
      </c>
      <c r="Q63" t="s">
        <v>38</v>
      </c>
      <c r="R63">
        <v>1</v>
      </c>
      <c r="S63">
        <v>1</v>
      </c>
      <c r="T63" t="s">
        <v>1054</v>
      </c>
      <c r="U63" t="s">
        <v>1054</v>
      </c>
      <c r="V63">
        <v>1</v>
      </c>
      <c r="W63" t="s">
        <v>1054</v>
      </c>
      <c r="X63">
        <v>0</v>
      </c>
      <c r="Y63" t="s">
        <v>685</v>
      </c>
      <c r="Z63">
        <v>0</v>
      </c>
      <c r="AA63">
        <v>0</v>
      </c>
      <c r="AB63">
        <v>0</v>
      </c>
      <c r="AC63">
        <v>0</v>
      </c>
      <c r="AD63">
        <v>0</v>
      </c>
      <c r="AE63">
        <v>0</v>
      </c>
      <c r="AF63" t="s">
        <v>1054</v>
      </c>
      <c r="AG63" t="s">
        <v>1054</v>
      </c>
      <c r="AH63" t="s">
        <v>1054</v>
      </c>
    </row>
    <row r="64" spans="1:35" x14ac:dyDescent="0.25">
      <c r="A64" t="s">
        <v>409</v>
      </c>
      <c r="B64" t="s">
        <v>410</v>
      </c>
      <c r="C64" t="s">
        <v>1054</v>
      </c>
      <c r="D64" t="s">
        <v>665</v>
      </c>
      <c r="E64" t="s">
        <v>1054</v>
      </c>
      <c r="F64" t="s">
        <v>684</v>
      </c>
      <c r="G64" t="s">
        <v>280</v>
      </c>
      <c r="H64" t="s">
        <v>1071</v>
      </c>
      <c r="I64" t="s">
        <v>41</v>
      </c>
      <c r="J64" t="s">
        <v>1054</v>
      </c>
      <c r="K64">
        <v>1</v>
      </c>
      <c r="L64">
        <v>13</v>
      </c>
      <c r="M64" t="s">
        <v>39</v>
      </c>
      <c r="N64">
        <v>1</v>
      </c>
      <c r="O64">
        <v>13</v>
      </c>
      <c r="P64">
        <v>1</v>
      </c>
      <c r="Q64" t="s">
        <v>38</v>
      </c>
      <c r="R64">
        <v>1</v>
      </c>
      <c r="S64">
        <v>1</v>
      </c>
      <c r="T64" t="s">
        <v>1054</v>
      </c>
      <c r="U64" t="s">
        <v>1054</v>
      </c>
      <c r="V64">
        <v>1</v>
      </c>
      <c r="W64" t="s">
        <v>1054</v>
      </c>
      <c r="X64">
        <v>0</v>
      </c>
      <c r="Y64" t="s">
        <v>685</v>
      </c>
      <c r="Z64">
        <v>0</v>
      </c>
      <c r="AA64">
        <v>0</v>
      </c>
      <c r="AB64">
        <v>0</v>
      </c>
      <c r="AC64">
        <v>0</v>
      </c>
      <c r="AD64">
        <v>0</v>
      </c>
      <c r="AE64">
        <v>0</v>
      </c>
      <c r="AF64" t="s">
        <v>1054</v>
      </c>
      <c r="AG64" t="s">
        <v>1054</v>
      </c>
      <c r="AH64" t="s">
        <v>1054</v>
      </c>
    </row>
    <row r="65" spans="1:35" x14ac:dyDescent="0.25">
      <c r="A65" t="s">
        <v>425</v>
      </c>
      <c r="B65" t="s">
        <v>426</v>
      </c>
      <c r="C65" t="s">
        <v>1054</v>
      </c>
      <c r="D65" t="s">
        <v>665</v>
      </c>
      <c r="E65" t="s">
        <v>1054</v>
      </c>
      <c r="F65" t="s">
        <v>684</v>
      </c>
      <c r="G65" t="s">
        <v>280</v>
      </c>
      <c r="H65" t="s">
        <v>1071</v>
      </c>
      <c r="I65" t="s">
        <v>41</v>
      </c>
      <c r="J65" t="s">
        <v>1054</v>
      </c>
      <c r="K65">
        <v>1</v>
      </c>
      <c r="L65">
        <v>13</v>
      </c>
      <c r="M65" t="s">
        <v>39</v>
      </c>
      <c r="N65">
        <v>1</v>
      </c>
      <c r="O65">
        <v>13</v>
      </c>
      <c r="P65">
        <v>1</v>
      </c>
      <c r="Q65" t="s">
        <v>38</v>
      </c>
      <c r="R65">
        <v>1</v>
      </c>
      <c r="S65">
        <v>1</v>
      </c>
      <c r="T65" t="s">
        <v>1054</v>
      </c>
      <c r="U65" t="s">
        <v>1054</v>
      </c>
      <c r="V65">
        <v>1</v>
      </c>
      <c r="W65" t="s">
        <v>1054</v>
      </c>
      <c r="X65">
        <v>0</v>
      </c>
      <c r="Y65" t="s">
        <v>685</v>
      </c>
      <c r="Z65">
        <v>0</v>
      </c>
      <c r="AA65">
        <v>0</v>
      </c>
      <c r="AB65">
        <v>0</v>
      </c>
      <c r="AC65">
        <v>0</v>
      </c>
      <c r="AD65">
        <v>0</v>
      </c>
      <c r="AE65">
        <v>0</v>
      </c>
      <c r="AF65" t="s">
        <v>1054</v>
      </c>
      <c r="AG65" t="s">
        <v>1054</v>
      </c>
      <c r="AH65" t="s">
        <v>1054</v>
      </c>
    </row>
    <row r="66" spans="1:35" x14ac:dyDescent="0.25">
      <c r="A66" t="s">
        <v>413</v>
      </c>
      <c r="B66" t="s">
        <v>414</v>
      </c>
      <c r="C66" t="s">
        <v>1054</v>
      </c>
      <c r="D66" t="s">
        <v>665</v>
      </c>
      <c r="E66" t="s">
        <v>1054</v>
      </c>
      <c r="F66" t="s">
        <v>684</v>
      </c>
      <c r="G66" t="s">
        <v>280</v>
      </c>
      <c r="H66" t="s">
        <v>1071</v>
      </c>
      <c r="I66" t="s">
        <v>41</v>
      </c>
      <c r="J66" t="s">
        <v>1054</v>
      </c>
      <c r="K66">
        <v>1</v>
      </c>
      <c r="L66">
        <v>13</v>
      </c>
      <c r="M66" t="s">
        <v>39</v>
      </c>
      <c r="N66">
        <v>1</v>
      </c>
      <c r="O66">
        <v>13</v>
      </c>
      <c r="P66">
        <v>1</v>
      </c>
      <c r="Q66" t="s">
        <v>38</v>
      </c>
      <c r="R66">
        <v>1</v>
      </c>
      <c r="S66">
        <v>1</v>
      </c>
      <c r="T66" t="s">
        <v>1054</v>
      </c>
      <c r="U66" t="s">
        <v>1054</v>
      </c>
      <c r="V66">
        <v>1</v>
      </c>
      <c r="W66" t="s">
        <v>1054</v>
      </c>
      <c r="X66">
        <v>0</v>
      </c>
      <c r="Y66" t="s">
        <v>685</v>
      </c>
      <c r="Z66">
        <v>0</v>
      </c>
      <c r="AA66">
        <v>0</v>
      </c>
      <c r="AB66">
        <v>0</v>
      </c>
      <c r="AC66">
        <v>0</v>
      </c>
      <c r="AD66">
        <v>0</v>
      </c>
      <c r="AE66">
        <v>0</v>
      </c>
      <c r="AF66" t="s">
        <v>1054</v>
      </c>
      <c r="AG66" t="s">
        <v>1054</v>
      </c>
      <c r="AH66" t="s">
        <v>1054</v>
      </c>
      <c r="AI66" s="173"/>
    </row>
    <row r="67" spans="1:35" ht="32.450000000000003" customHeight="1" x14ac:dyDescent="0.25">
      <c r="A67" t="s">
        <v>411</v>
      </c>
      <c r="B67" t="s">
        <v>412</v>
      </c>
      <c r="C67" t="s">
        <v>1054</v>
      </c>
      <c r="D67" t="s">
        <v>665</v>
      </c>
      <c r="E67" t="s">
        <v>1054</v>
      </c>
      <c r="F67" t="s">
        <v>684</v>
      </c>
      <c r="G67" t="s">
        <v>280</v>
      </c>
      <c r="H67" t="s">
        <v>1071</v>
      </c>
      <c r="I67" t="s">
        <v>41</v>
      </c>
      <c r="J67" t="s">
        <v>1054</v>
      </c>
      <c r="K67">
        <v>1</v>
      </c>
      <c r="L67">
        <v>13</v>
      </c>
      <c r="M67" t="s">
        <v>39</v>
      </c>
      <c r="N67">
        <v>1</v>
      </c>
      <c r="O67">
        <v>13</v>
      </c>
      <c r="P67">
        <v>1</v>
      </c>
      <c r="Q67" t="s">
        <v>38</v>
      </c>
      <c r="R67">
        <v>1</v>
      </c>
      <c r="S67">
        <v>1</v>
      </c>
      <c r="T67" t="s">
        <v>1054</v>
      </c>
      <c r="U67" t="s">
        <v>1054</v>
      </c>
      <c r="V67">
        <v>1</v>
      </c>
      <c r="W67" t="s">
        <v>1054</v>
      </c>
      <c r="X67">
        <v>0</v>
      </c>
      <c r="Y67" t="s">
        <v>685</v>
      </c>
      <c r="Z67">
        <v>0</v>
      </c>
      <c r="AA67">
        <v>0</v>
      </c>
      <c r="AB67">
        <v>0</v>
      </c>
      <c r="AC67">
        <v>0</v>
      </c>
      <c r="AD67">
        <v>0</v>
      </c>
      <c r="AE67">
        <v>0</v>
      </c>
      <c r="AF67" t="s">
        <v>1054</v>
      </c>
      <c r="AG67" t="s">
        <v>1054</v>
      </c>
      <c r="AH67" t="s">
        <v>1054</v>
      </c>
      <c r="AI67" s="173"/>
    </row>
    <row r="68" spans="1:35" ht="29.45" customHeight="1" x14ac:dyDescent="0.25">
      <c r="A68" t="s">
        <v>421</v>
      </c>
      <c r="B68" t="s">
        <v>422</v>
      </c>
      <c r="C68" t="s">
        <v>1054</v>
      </c>
      <c r="D68" t="s">
        <v>665</v>
      </c>
      <c r="E68" t="s">
        <v>1054</v>
      </c>
      <c r="F68" t="s">
        <v>684</v>
      </c>
      <c r="G68" t="s">
        <v>280</v>
      </c>
      <c r="H68" t="s">
        <v>1071</v>
      </c>
      <c r="I68" t="s">
        <v>41</v>
      </c>
      <c r="J68" t="s">
        <v>1054</v>
      </c>
      <c r="K68">
        <v>1</v>
      </c>
      <c r="L68">
        <v>13</v>
      </c>
      <c r="M68" t="s">
        <v>39</v>
      </c>
      <c r="N68">
        <v>1</v>
      </c>
      <c r="O68">
        <v>13</v>
      </c>
      <c r="P68">
        <v>1</v>
      </c>
      <c r="Q68" t="s">
        <v>38</v>
      </c>
      <c r="R68">
        <v>1</v>
      </c>
      <c r="S68">
        <v>1</v>
      </c>
      <c r="T68" t="s">
        <v>1054</v>
      </c>
      <c r="U68" t="s">
        <v>1054</v>
      </c>
      <c r="V68">
        <v>1</v>
      </c>
      <c r="W68" t="s">
        <v>1054</v>
      </c>
      <c r="X68">
        <v>0</v>
      </c>
      <c r="Y68" t="s">
        <v>685</v>
      </c>
      <c r="Z68">
        <v>0</v>
      </c>
      <c r="AA68">
        <v>0</v>
      </c>
      <c r="AB68">
        <v>0</v>
      </c>
      <c r="AC68">
        <v>0</v>
      </c>
      <c r="AD68">
        <v>0</v>
      </c>
      <c r="AE68">
        <v>0</v>
      </c>
      <c r="AF68" t="s">
        <v>1054</v>
      </c>
      <c r="AG68" t="s">
        <v>1054</v>
      </c>
      <c r="AH68" t="s">
        <v>1054</v>
      </c>
      <c r="AI68" s="173"/>
    </row>
    <row r="69" spans="1:35" x14ac:dyDescent="0.25">
      <c r="A69" t="s">
        <v>599</v>
      </c>
      <c r="B69" t="s">
        <v>600</v>
      </c>
      <c r="C69" t="s">
        <v>1054</v>
      </c>
      <c r="D69" t="s">
        <v>665</v>
      </c>
      <c r="E69" t="s">
        <v>1054</v>
      </c>
      <c r="F69" t="s">
        <v>684</v>
      </c>
      <c r="G69" t="s">
        <v>280</v>
      </c>
      <c r="H69" t="s">
        <v>1071</v>
      </c>
      <c r="I69" t="s">
        <v>41</v>
      </c>
      <c r="J69" t="s">
        <v>1054</v>
      </c>
      <c r="K69">
        <v>1</v>
      </c>
      <c r="L69">
        <v>13</v>
      </c>
      <c r="M69" t="s">
        <v>39</v>
      </c>
      <c r="N69">
        <v>1</v>
      </c>
      <c r="O69">
        <v>13</v>
      </c>
      <c r="P69">
        <v>1</v>
      </c>
      <c r="Q69" t="s">
        <v>38</v>
      </c>
      <c r="R69">
        <v>1</v>
      </c>
      <c r="S69">
        <v>1</v>
      </c>
      <c r="T69" t="s">
        <v>1054</v>
      </c>
      <c r="U69" t="s">
        <v>1054</v>
      </c>
      <c r="V69">
        <v>1</v>
      </c>
      <c r="W69" t="s">
        <v>1054</v>
      </c>
      <c r="X69">
        <v>0</v>
      </c>
      <c r="Y69" t="s">
        <v>685</v>
      </c>
      <c r="Z69">
        <v>0</v>
      </c>
      <c r="AA69">
        <v>0</v>
      </c>
      <c r="AB69">
        <v>0</v>
      </c>
      <c r="AC69">
        <v>0</v>
      </c>
      <c r="AD69">
        <v>0</v>
      </c>
      <c r="AE69">
        <v>0</v>
      </c>
      <c r="AF69" t="s">
        <v>1054</v>
      </c>
      <c r="AG69" t="s">
        <v>1054</v>
      </c>
      <c r="AH69" t="s">
        <v>1054</v>
      </c>
      <c r="AI69" s="173"/>
    </row>
    <row r="70" spans="1:35" x14ac:dyDescent="0.25">
      <c r="A70" t="s">
        <v>581</v>
      </c>
      <c r="B70" t="s">
        <v>582</v>
      </c>
      <c r="C70" t="s">
        <v>1054</v>
      </c>
      <c r="D70" t="s">
        <v>665</v>
      </c>
      <c r="E70" t="s">
        <v>1054</v>
      </c>
      <c r="F70" t="s">
        <v>684</v>
      </c>
      <c r="G70" t="s">
        <v>280</v>
      </c>
      <c r="H70" t="s">
        <v>1071</v>
      </c>
      <c r="I70" t="s">
        <v>41</v>
      </c>
      <c r="J70" t="s">
        <v>1054</v>
      </c>
      <c r="K70">
        <v>1</v>
      </c>
      <c r="L70">
        <v>13</v>
      </c>
      <c r="M70" t="s">
        <v>39</v>
      </c>
      <c r="N70">
        <v>1</v>
      </c>
      <c r="O70">
        <v>13</v>
      </c>
      <c r="P70">
        <v>1</v>
      </c>
      <c r="Q70" t="s">
        <v>38</v>
      </c>
      <c r="R70">
        <v>1</v>
      </c>
      <c r="S70">
        <v>1</v>
      </c>
      <c r="T70" t="s">
        <v>1054</v>
      </c>
      <c r="U70" t="s">
        <v>1054</v>
      </c>
      <c r="V70">
        <v>1</v>
      </c>
      <c r="W70" t="s">
        <v>1054</v>
      </c>
      <c r="X70">
        <v>0</v>
      </c>
      <c r="Y70" t="s">
        <v>685</v>
      </c>
      <c r="Z70">
        <v>0</v>
      </c>
      <c r="AA70">
        <v>0</v>
      </c>
      <c r="AB70">
        <v>0</v>
      </c>
      <c r="AC70">
        <v>0</v>
      </c>
      <c r="AD70">
        <v>0</v>
      </c>
      <c r="AE70">
        <v>0</v>
      </c>
      <c r="AF70" t="s">
        <v>1054</v>
      </c>
      <c r="AG70" t="s">
        <v>1054</v>
      </c>
      <c r="AH70" t="s">
        <v>1054</v>
      </c>
      <c r="AI70" s="173"/>
    </row>
    <row r="71" spans="1:35" x14ac:dyDescent="0.25">
      <c r="A71" t="s">
        <v>423</v>
      </c>
      <c r="B71" t="s">
        <v>424</v>
      </c>
      <c r="C71" t="s">
        <v>1054</v>
      </c>
      <c r="D71" t="s">
        <v>665</v>
      </c>
      <c r="E71" t="s">
        <v>1054</v>
      </c>
      <c r="F71" t="s">
        <v>686</v>
      </c>
      <c r="G71" t="s">
        <v>280</v>
      </c>
      <c r="H71" t="s">
        <v>1072</v>
      </c>
      <c r="I71" t="s">
        <v>41</v>
      </c>
      <c r="J71" t="s">
        <v>1054</v>
      </c>
      <c r="K71">
        <v>1</v>
      </c>
      <c r="L71">
        <v>2</v>
      </c>
      <c r="M71" t="s">
        <v>33</v>
      </c>
      <c r="N71">
        <v>1</v>
      </c>
      <c r="O71">
        <v>2</v>
      </c>
      <c r="P71">
        <v>1</v>
      </c>
      <c r="Q71" t="s">
        <v>38</v>
      </c>
      <c r="R71">
        <v>1</v>
      </c>
      <c r="S71">
        <v>1</v>
      </c>
      <c r="T71" t="s">
        <v>1054</v>
      </c>
      <c r="U71" t="s">
        <v>1054</v>
      </c>
      <c r="V71">
        <v>1</v>
      </c>
      <c r="W71" t="s">
        <v>1054</v>
      </c>
      <c r="X71">
        <v>0</v>
      </c>
      <c r="Y71" t="s">
        <v>687</v>
      </c>
      <c r="Z71">
        <v>0</v>
      </c>
      <c r="AA71">
        <v>0</v>
      </c>
      <c r="AB71">
        <v>0</v>
      </c>
      <c r="AC71">
        <v>0</v>
      </c>
      <c r="AD71">
        <v>0</v>
      </c>
      <c r="AE71">
        <v>0</v>
      </c>
      <c r="AF71" t="s">
        <v>1054</v>
      </c>
      <c r="AG71" t="s">
        <v>925</v>
      </c>
      <c r="AH71" t="s">
        <v>1054</v>
      </c>
      <c r="AI71" s="173"/>
    </row>
    <row r="72" spans="1:35" x14ac:dyDescent="0.25">
      <c r="A72" t="s">
        <v>397</v>
      </c>
      <c r="B72" t="s">
        <v>398</v>
      </c>
      <c r="C72" t="s">
        <v>1054</v>
      </c>
      <c r="D72" t="s">
        <v>665</v>
      </c>
      <c r="E72" t="s">
        <v>1054</v>
      </c>
      <c r="F72" t="s">
        <v>688</v>
      </c>
      <c r="G72" t="s">
        <v>280</v>
      </c>
      <c r="H72" t="s">
        <v>689</v>
      </c>
      <c r="I72" t="s">
        <v>41</v>
      </c>
      <c r="J72" t="s">
        <v>1054</v>
      </c>
      <c r="K72">
        <v>1</v>
      </c>
      <c r="L72">
        <v>1</v>
      </c>
      <c r="M72" t="s">
        <v>33</v>
      </c>
      <c r="N72">
        <v>1</v>
      </c>
      <c r="O72">
        <v>1</v>
      </c>
      <c r="P72">
        <v>1</v>
      </c>
      <c r="Q72" t="s">
        <v>38</v>
      </c>
      <c r="R72">
        <v>1</v>
      </c>
      <c r="S72">
        <v>1</v>
      </c>
      <c r="T72">
        <v>1</v>
      </c>
      <c r="U72" t="s">
        <v>1054</v>
      </c>
      <c r="V72" t="s">
        <v>1054</v>
      </c>
      <c r="W72" t="s">
        <v>1054</v>
      </c>
      <c r="X72">
        <v>1</v>
      </c>
      <c r="Y72" t="s">
        <v>1054</v>
      </c>
      <c r="Z72">
        <v>0</v>
      </c>
      <c r="AA72">
        <v>0</v>
      </c>
      <c r="AB72">
        <v>0</v>
      </c>
      <c r="AC72">
        <v>0</v>
      </c>
      <c r="AD72">
        <v>0</v>
      </c>
      <c r="AE72">
        <v>0</v>
      </c>
      <c r="AF72" t="s">
        <v>1054</v>
      </c>
      <c r="AG72" t="s">
        <v>923</v>
      </c>
      <c r="AH72" t="s">
        <v>1054</v>
      </c>
      <c r="AI72" s="173"/>
    </row>
    <row r="73" spans="1:35" x14ac:dyDescent="0.25">
      <c r="A73" t="s">
        <v>391</v>
      </c>
      <c r="B73" t="s">
        <v>392</v>
      </c>
      <c r="C73" t="s">
        <v>1054</v>
      </c>
      <c r="D73" t="s">
        <v>665</v>
      </c>
      <c r="E73" t="s">
        <v>1054</v>
      </c>
      <c r="F73" t="s">
        <v>690</v>
      </c>
      <c r="G73" t="s">
        <v>280</v>
      </c>
      <c r="H73" t="s">
        <v>1073</v>
      </c>
      <c r="I73" t="s">
        <v>41</v>
      </c>
      <c r="J73" t="s">
        <v>1054</v>
      </c>
      <c r="K73">
        <v>1</v>
      </c>
      <c r="L73">
        <v>4</v>
      </c>
      <c r="M73" t="s">
        <v>33</v>
      </c>
      <c r="N73">
        <v>1</v>
      </c>
      <c r="O73">
        <v>4</v>
      </c>
      <c r="P73">
        <v>1</v>
      </c>
      <c r="Q73" t="s">
        <v>38</v>
      </c>
      <c r="R73">
        <v>1</v>
      </c>
      <c r="S73">
        <v>1</v>
      </c>
      <c r="T73">
        <v>1</v>
      </c>
      <c r="U73" t="s">
        <v>1054</v>
      </c>
      <c r="V73" t="s">
        <v>1054</v>
      </c>
      <c r="W73" t="s">
        <v>1054</v>
      </c>
      <c r="X73">
        <v>1</v>
      </c>
      <c r="Y73" t="s">
        <v>1054</v>
      </c>
      <c r="Z73">
        <v>0</v>
      </c>
      <c r="AA73">
        <v>0</v>
      </c>
      <c r="AB73">
        <v>0</v>
      </c>
      <c r="AC73">
        <v>0</v>
      </c>
      <c r="AD73">
        <v>0</v>
      </c>
      <c r="AE73">
        <v>0</v>
      </c>
      <c r="AF73" t="s">
        <v>1054</v>
      </c>
      <c r="AG73" t="s">
        <v>925</v>
      </c>
      <c r="AH73" t="s">
        <v>1054</v>
      </c>
      <c r="AI73" s="173"/>
    </row>
    <row r="74" spans="1:35" x14ac:dyDescent="0.25">
      <c r="A74" t="s">
        <v>393</v>
      </c>
      <c r="B74" t="s">
        <v>394</v>
      </c>
      <c r="C74" t="s">
        <v>1054</v>
      </c>
      <c r="D74" t="s">
        <v>665</v>
      </c>
      <c r="E74" t="s">
        <v>1054</v>
      </c>
      <c r="F74" t="s">
        <v>691</v>
      </c>
      <c r="G74" t="s">
        <v>280</v>
      </c>
      <c r="H74" t="s">
        <v>1074</v>
      </c>
      <c r="I74" t="s">
        <v>41</v>
      </c>
      <c r="J74" t="s">
        <v>1054</v>
      </c>
      <c r="K74">
        <v>1</v>
      </c>
      <c r="L74">
        <v>4</v>
      </c>
      <c r="M74" t="s">
        <v>33</v>
      </c>
      <c r="N74">
        <v>1</v>
      </c>
      <c r="O74">
        <v>4</v>
      </c>
      <c r="P74">
        <v>1</v>
      </c>
      <c r="Q74" t="s">
        <v>38</v>
      </c>
      <c r="R74">
        <v>1</v>
      </c>
      <c r="S74">
        <v>1</v>
      </c>
      <c r="T74" t="s">
        <v>1054</v>
      </c>
      <c r="U74" t="s">
        <v>1054</v>
      </c>
      <c r="V74">
        <v>1</v>
      </c>
      <c r="W74" t="s">
        <v>1054</v>
      </c>
      <c r="X74">
        <v>0</v>
      </c>
      <c r="Y74" t="s">
        <v>692</v>
      </c>
      <c r="Z74">
        <v>0</v>
      </c>
      <c r="AA74">
        <v>0</v>
      </c>
      <c r="AB74">
        <v>0</v>
      </c>
      <c r="AC74">
        <v>0</v>
      </c>
      <c r="AD74">
        <v>0</v>
      </c>
      <c r="AE74">
        <v>0</v>
      </c>
      <c r="AF74" t="s">
        <v>1054</v>
      </c>
      <c r="AG74" t="s">
        <v>1054</v>
      </c>
      <c r="AH74" t="s">
        <v>1054</v>
      </c>
    </row>
    <row r="75" spans="1:35" x14ac:dyDescent="0.25">
      <c r="A75" t="s">
        <v>559</v>
      </c>
      <c r="B75" t="s">
        <v>560</v>
      </c>
      <c r="C75" t="s">
        <v>1054</v>
      </c>
      <c r="D75" t="s">
        <v>665</v>
      </c>
      <c r="E75" t="s">
        <v>1054</v>
      </c>
      <c r="F75" t="s">
        <v>693</v>
      </c>
      <c r="G75" t="s">
        <v>280</v>
      </c>
      <c r="H75" t="s">
        <v>694</v>
      </c>
      <c r="I75" t="s">
        <v>41</v>
      </c>
      <c r="J75" t="s">
        <v>1054</v>
      </c>
      <c r="K75">
        <v>1</v>
      </c>
      <c r="L75">
        <v>1</v>
      </c>
      <c r="M75" t="s">
        <v>33</v>
      </c>
      <c r="N75">
        <v>1</v>
      </c>
      <c r="O75">
        <v>1</v>
      </c>
      <c r="P75">
        <v>1</v>
      </c>
      <c r="Q75" t="s">
        <v>38</v>
      </c>
      <c r="R75">
        <v>1</v>
      </c>
      <c r="S75">
        <v>1</v>
      </c>
      <c r="T75">
        <v>1</v>
      </c>
      <c r="U75" t="s">
        <v>1054</v>
      </c>
      <c r="V75" t="s">
        <v>1054</v>
      </c>
      <c r="W75" t="s">
        <v>1054</v>
      </c>
      <c r="X75">
        <v>1</v>
      </c>
      <c r="Y75" t="s">
        <v>1054</v>
      </c>
      <c r="Z75">
        <v>0</v>
      </c>
      <c r="AA75">
        <v>0</v>
      </c>
      <c r="AB75">
        <v>0</v>
      </c>
      <c r="AC75">
        <v>0</v>
      </c>
      <c r="AD75">
        <v>0</v>
      </c>
      <c r="AE75">
        <v>0</v>
      </c>
      <c r="AF75" t="s">
        <v>1054</v>
      </c>
      <c r="AG75" t="s">
        <v>923</v>
      </c>
      <c r="AH75" t="s">
        <v>1054</v>
      </c>
    </row>
    <row r="76" spans="1:35" x14ac:dyDescent="0.25">
      <c r="A76" t="s">
        <v>399</v>
      </c>
      <c r="B76" t="s">
        <v>400</v>
      </c>
      <c r="C76" t="s">
        <v>1054</v>
      </c>
      <c r="D76" t="s">
        <v>665</v>
      </c>
      <c r="E76" t="s">
        <v>1054</v>
      </c>
      <c r="F76" t="s">
        <v>695</v>
      </c>
      <c r="G76" t="s">
        <v>280</v>
      </c>
      <c r="H76" t="s">
        <v>1075</v>
      </c>
      <c r="I76" t="s">
        <v>41</v>
      </c>
      <c r="J76" t="s">
        <v>1054</v>
      </c>
      <c r="K76">
        <v>1</v>
      </c>
      <c r="L76">
        <v>5</v>
      </c>
      <c r="M76" t="s">
        <v>33</v>
      </c>
      <c r="N76">
        <v>1</v>
      </c>
      <c r="O76">
        <v>5</v>
      </c>
      <c r="P76">
        <v>1</v>
      </c>
      <c r="Q76" t="s">
        <v>38</v>
      </c>
      <c r="R76">
        <v>1</v>
      </c>
      <c r="S76">
        <v>1</v>
      </c>
      <c r="T76">
        <v>1</v>
      </c>
      <c r="U76" t="s">
        <v>1054</v>
      </c>
      <c r="V76" t="s">
        <v>1054</v>
      </c>
      <c r="W76" t="s">
        <v>1054</v>
      </c>
      <c r="X76">
        <v>1</v>
      </c>
      <c r="Y76" t="s">
        <v>1054</v>
      </c>
      <c r="Z76">
        <v>0</v>
      </c>
      <c r="AA76">
        <v>0</v>
      </c>
      <c r="AB76">
        <v>0</v>
      </c>
      <c r="AC76">
        <v>0</v>
      </c>
      <c r="AD76">
        <v>0</v>
      </c>
      <c r="AE76">
        <v>0</v>
      </c>
      <c r="AF76" t="s">
        <v>1054</v>
      </c>
      <c r="AG76" t="s">
        <v>926</v>
      </c>
      <c r="AH76" t="s">
        <v>1054</v>
      </c>
      <c r="AI76" s="173"/>
    </row>
    <row r="77" spans="1:35" x14ac:dyDescent="0.25">
      <c r="A77" t="s">
        <v>399</v>
      </c>
      <c r="B77" t="s">
        <v>400</v>
      </c>
      <c r="C77" t="s">
        <v>1054</v>
      </c>
      <c r="D77" t="s">
        <v>665</v>
      </c>
      <c r="E77" t="s">
        <v>1054</v>
      </c>
      <c r="F77" t="s">
        <v>696</v>
      </c>
      <c r="G77" t="s">
        <v>280</v>
      </c>
      <c r="H77" t="s">
        <v>1076</v>
      </c>
      <c r="I77" t="s">
        <v>41</v>
      </c>
      <c r="J77" t="s">
        <v>1054</v>
      </c>
      <c r="K77">
        <v>1</v>
      </c>
      <c r="L77">
        <v>5</v>
      </c>
      <c r="M77" t="s">
        <v>33</v>
      </c>
      <c r="N77">
        <v>1</v>
      </c>
      <c r="O77">
        <v>5</v>
      </c>
      <c r="P77">
        <v>1</v>
      </c>
      <c r="Q77" t="s">
        <v>38</v>
      </c>
      <c r="R77">
        <v>1</v>
      </c>
      <c r="S77">
        <v>1</v>
      </c>
      <c r="T77">
        <v>1</v>
      </c>
      <c r="U77" t="s">
        <v>1054</v>
      </c>
      <c r="V77" t="s">
        <v>1054</v>
      </c>
      <c r="W77" t="s">
        <v>1054</v>
      </c>
      <c r="X77">
        <v>1</v>
      </c>
      <c r="Y77" t="s">
        <v>1054</v>
      </c>
      <c r="Z77">
        <v>0</v>
      </c>
      <c r="AA77">
        <v>0</v>
      </c>
      <c r="AB77">
        <v>0</v>
      </c>
      <c r="AC77">
        <v>0</v>
      </c>
      <c r="AD77">
        <v>0</v>
      </c>
      <c r="AE77">
        <v>0</v>
      </c>
      <c r="AF77" t="s">
        <v>1054</v>
      </c>
      <c r="AG77" t="s">
        <v>926</v>
      </c>
      <c r="AH77" t="s">
        <v>1054</v>
      </c>
    </row>
    <row r="78" spans="1:35" x14ac:dyDescent="0.25">
      <c r="A78" t="s">
        <v>435</v>
      </c>
      <c r="B78" t="s">
        <v>436</v>
      </c>
      <c r="C78" t="s">
        <v>1054</v>
      </c>
      <c r="D78" t="s">
        <v>665</v>
      </c>
      <c r="E78" t="s">
        <v>1054</v>
      </c>
      <c r="F78" t="s">
        <v>697</v>
      </c>
      <c r="G78" t="s">
        <v>280</v>
      </c>
      <c r="H78" t="s">
        <v>1077</v>
      </c>
      <c r="I78" t="s">
        <v>41</v>
      </c>
      <c r="J78" t="s">
        <v>1054</v>
      </c>
      <c r="K78">
        <v>1</v>
      </c>
      <c r="L78">
        <v>5</v>
      </c>
      <c r="M78" t="s">
        <v>33</v>
      </c>
      <c r="N78">
        <v>1</v>
      </c>
      <c r="O78">
        <v>5</v>
      </c>
      <c r="P78">
        <v>1</v>
      </c>
      <c r="Q78" t="s">
        <v>38</v>
      </c>
      <c r="R78">
        <v>1</v>
      </c>
      <c r="S78">
        <v>1</v>
      </c>
      <c r="T78">
        <v>1</v>
      </c>
      <c r="U78" t="s">
        <v>1054</v>
      </c>
      <c r="V78" t="s">
        <v>1054</v>
      </c>
      <c r="W78" t="s">
        <v>1054</v>
      </c>
      <c r="X78">
        <v>1</v>
      </c>
      <c r="Y78" t="s">
        <v>1054</v>
      </c>
      <c r="Z78">
        <v>0</v>
      </c>
      <c r="AA78">
        <v>0</v>
      </c>
      <c r="AB78">
        <v>0</v>
      </c>
      <c r="AC78">
        <v>0</v>
      </c>
      <c r="AD78">
        <v>0</v>
      </c>
      <c r="AE78">
        <v>0</v>
      </c>
      <c r="AF78" t="s">
        <v>1054</v>
      </c>
      <c r="AG78" t="s">
        <v>1054</v>
      </c>
      <c r="AH78" t="s">
        <v>1054</v>
      </c>
    </row>
    <row r="79" spans="1:35" x14ac:dyDescent="0.25">
      <c r="A79" t="s">
        <v>561</v>
      </c>
      <c r="B79" t="s">
        <v>562</v>
      </c>
      <c r="C79" t="s">
        <v>1054</v>
      </c>
      <c r="D79" t="s">
        <v>665</v>
      </c>
      <c r="E79" t="s">
        <v>1054</v>
      </c>
      <c r="F79" t="s">
        <v>697</v>
      </c>
      <c r="G79" t="s">
        <v>280</v>
      </c>
      <c r="H79" t="s">
        <v>1077</v>
      </c>
      <c r="I79" t="s">
        <v>41</v>
      </c>
      <c r="J79" t="s">
        <v>1054</v>
      </c>
      <c r="K79">
        <v>1</v>
      </c>
      <c r="L79">
        <v>5</v>
      </c>
      <c r="M79" t="s">
        <v>33</v>
      </c>
      <c r="N79">
        <v>1</v>
      </c>
      <c r="O79">
        <v>5</v>
      </c>
      <c r="P79">
        <v>1</v>
      </c>
      <c r="Q79" t="s">
        <v>38</v>
      </c>
      <c r="R79">
        <v>1</v>
      </c>
      <c r="S79">
        <v>1</v>
      </c>
      <c r="T79">
        <v>1</v>
      </c>
      <c r="U79" t="s">
        <v>1054</v>
      </c>
      <c r="V79" t="s">
        <v>1054</v>
      </c>
      <c r="W79" t="s">
        <v>1054</v>
      </c>
      <c r="X79">
        <v>1</v>
      </c>
      <c r="Y79" t="s">
        <v>1054</v>
      </c>
      <c r="Z79">
        <v>0</v>
      </c>
      <c r="AA79">
        <v>0</v>
      </c>
      <c r="AB79">
        <v>0</v>
      </c>
      <c r="AC79">
        <v>0</v>
      </c>
      <c r="AD79">
        <v>0</v>
      </c>
      <c r="AE79">
        <v>0</v>
      </c>
      <c r="AF79" t="s">
        <v>1054</v>
      </c>
      <c r="AG79" t="s">
        <v>1054</v>
      </c>
      <c r="AH79" t="s">
        <v>1054</v>
      </c>
    </row>
    <row r="80" spans="1:35" x14ac:dyDescent="0.25">
      <c r="A80" t="s">
        <v>435</v>
      </c>
      <c r="B80" t="s">
        <v>436</v>
      </c>
      <c r="C80" t="s">
        <v>1054</v>
      </c>
      <c r="D80" t="s">
        <v>665</v>
      </c>
      <c r="E80" t="s">
        <v>1054</v>
      </c>
      <c r="F80" t="s">
        <v>698</v>
      </c>
      <c r="G80" t="s">
        <v>280</v>
      </c>
      <c r="H80" t="s">
        <v>1078</v>
      </c>
      <c r="I80" t="s">
        <v>41</v>
      </c>
      <c r="J80" t="s">
        <v>1054</v>
      </c>
      <c r="K80">
        <v>1</v>
      </c>
      <c r="L80">
        <v>5</v>
      </c>
      <c r="M80" t="s">
        <v>33</v>
      </c>
      <c r="N80">
        <v>1</v>
      </c>
      <c r="O80">
        <v>5</v>
      </c>
      <c r="P80">
        <v>1</v>
      </c>
      <c r="Q80" t="s">
        <v>38</v>
      </c>
      <c r="R80">
        <v>1</v>
      </c>
      <c r="S80">
        <v>1</v>
      </c>
      <c r="T80">
        <v>1</v>
      </c>
      <c r="U80" t="s">
        <v>1054</v>
      </c>
      <c r="V80" t="s">
        <v>1054</v>
      </c>
      <c r="W80" t="s">
        <v>1054</v>
      </c>
      <c r="X80">
        <v>1</v>
      </c>
      <c r="Y80" t="s">
        <v>1054</v>
      </c>
      <c r="Z80">
        <v>0</v>
      </c>
      <c r="AA80">
        <v>0</v>
      </c>
      <c r="AB80">
        <v>0</v>
      </c>
      <c r="AC80">
        <v>0</v>
      </c>
      <c r="AD80">
        <v>0</v>
      </c>
      <c r="AE80">
        <v>0</v>
      </c>
      <c r="AF80" t="s">
        <v>1054</v>
      </c>
      <c r="AG80" t="s">
        <v>1054</v>
      </c>
      <c r="AH80" t="s">
        <v>1054</v>
      </c>
    </row>
    <row r="81" spans="1:34" x14ac:dyDescent="0.25">
      <c r="A81" t="s">
        <v>561</v>
      </c>
      <c r="B81" t="s">
        <v>562</v>
      </c>
      <c r="C81" t="s">
        <v>1054</v>
      </c>
      <c r="D81" t="s">
        <v>665</v>
      </c>
      <c r="E81" t="s">
        <v>1054</v>
      </c>
      <c r="F81" t="s">
        <v>698</v>
      </c>
      <c r="G81" t="s">
        <v>280</v>
      </c>
      <c r="H81" t="s">
        <v>1078</v>
      </c>
      <c r="I81" t="s">
        <v>41</v>
      </c>
      <c r="J81" t="s">
        <v>1054</v>
      </c>
      <c r="K81">
        <v>1</v>
      </c>
      <c r="L81">
        <v>5</v>
      </c>
      <c r="M81" t="s">
        <v>33</v>
      </c>
      <c r="N81">
        <v>1</v>
      </c>
      <c r="O81">
        <v>5</v>
      </c>
      <c r="P81">
        <v>1</v>
      </c>
      <c r="Q81" t="s">
        <v>38</v>
      </c>
      <c r="R81">
        <v>1</v>
      </c>
      <c r="S81">
        <v>1</v>
      </c>
      <c r="T81">
        <v>1</v>
      </c>
      <c r="U81" t="s">
        <v>1054</v>
      </c>
      <c r="V81" t="s">
        <v>1054</v>
      </c>
      <c r="W81" t="s">
        <v>1054</v>
      </c>
      <c r="X81">
        <v>1</v>
      </c>
      <c r="Y81" t="s">
        <v>1054</v>
      </c>
      <c r="Z81">
        <v>0</v>
      </c>
      <c r="AA81">
        <v>0</v>
      </c>
      <c r="AB81">
        <v>0</v>
      </c>
      <c r="AC81">
        <v>0</v>
      </c>
      <c r="AD81">
        <v>0</v>
      </c>
      <c r="AE81">
        <v>0</v>
      </c>
      <c r="AF81" t="s">
        <v>1054</v>
      </c>
      <c r="AG81" t="s">
        <v>1054</v>
      </c>
      <c r="AH81" t="s">
        <v>1054</v>
      </c>
    </row>
    <row r="82" spans="1:34" x14ac:dyDescent="0.25">
      <c r="A82" t="s">
        <v>397</v>
      </c>
      <c r="B82" t="s">
        <v>398</v>
      </c>
      <c r="C82" t="s">
        <v>1054</v>
      </c>
      <c r="D82" t="s">
        <v>665</v>
      </c>
      <c r="E82" t="s">
        <v>1054</v>
      </c>
      <c r="F82" t="s">
        <v>699</v>
      </c>
      <c r="G82" t="s">
        <v>280</v>
      </c>
      <c r="H82" t="s">
        <v>1079</v>
      </c>
      <c r="I82" t="s">
        <v>41</v>
      </c>
      <c r="J82" t="s">
        <v>1054</v>
      </c>
      <c r="K82">
        <v>1</v>
      </c>
      <c r="L82">
        <v>2</v>
      </c>
      <c r="M82" t="s">
        <v>33</v>
      </c>
      <c r="N82">
        <v>1</v>
      </c>
      <c r="O82">
        <v>2</v>
      </c>
      <c r="P82">
        <v>1</v>
      </c>
      <c r="Q82" t="s">
        <v>38</v>
      </c>
      <c r="R82">
        <v>1</v>
      </c>
      <c r="S82">
        <v>1</v>
      </c>
      <c r="T82">
        <v>1</v>
      </c>
      <c r="U82" t="s">
        <v>1054</v>
      </c>
      <c r="V82" t="s">
        <v>1054</v>
      </c>
      <c r="W82" t="s">
        <v>1054</v>
      </c>
      <c r="X82">
        <v>1</v>
      </c>
      <c r="Y82" t="s">
        <v>1054</v>
      </c>
      <c r="Z82">
        <v>0</v>
      </c>
      <c r="AA82">
        <v>0</v>
      </c>
      <c r="AB82">
        <v>0</v>
      </c>
      <c r="AC82">
        <v>0</v>
      </c>
      <c r="AD82">
        <v>0</v>
      </c>
      <c r="AE82">
        <v>0</v>
      </c>
      <c r="AF82" t="s">
        <v>1054</v>
      </c>
      <c r="AG82" t="s">
        <v>1054</v>
      </c>
      <c r="AH82" t="s">
        <v>1054</v>
      </c>
    </row>
    <row r="83" spans="1:34" x14ac:dyDescent="0.25">
      <c r="A83" t="s">
        <v>563</v>
      </c>
      <c r="B83" t="s">
        <v>564</v>
      </c>
      <c r="C83" t="s">
        <v>1054</v>
      </c>
      <c r="D83" t="s">
        <v>665</v>
      </c>
      <c r="E83" t="s">
        <v>1054</v>
      </c>
      <c r="F83" t="s">
        <v>699</v>
      </c>
      <c r="G83" t="s">
        <v>280</v>
      </c>
      <c r="H83" t="s">
        <v>1079</v>
      </c>
      <c r="I83" t="s">
        <v>41</v>
      </c>
      <c r="J83" t="s">
        <v>1054</v>
      </c>
      <c r="K83">
        <v>1</v>
      </c>
      <c r="L83">
        <v>2</v>
      </c>
      <c r="M83" t="s">
        <v>33</v>
      </c>
      <c r="N83">
        <v>1</v>
      </c>
      <c r="O83">
        <v>2</v>
      </c>
      <c r="P83">
        <v>1</v>
      </c>
      <c r="Q83" t="s">
        <v>38</v>
      </c>
      <c r="R83">
        <v>1</v>
      </c>
      <c r="S83">
        <v>1</v>
      </c>
      <c r="T83">
        <v>1</v>
      </c>
      <c r="U83" t="s">
        <v>1054</v>
      </c>
      <c r="V83" t="s">
        <v>1054</v>
      </c>
      <c r="W83" t="s">
        <v>1054</v>
      </c>
      <c r="X83">
        <v>1</v>
      </c>
      <c r="Y83" t="s">
        <v>1054</v>
      </c>
      <c r="Z83">
        <v>0</v>
      </c>
      <c r="AA83">
        <v>0</v>
      </c>
      <c r="AB83">
        <v>0</v>
      </c>
      <c r="AC83">
        <v>0</v>
      </c>
      <c r="AD83">
        <v>0</v>
      </c>
      <c r="AE83">
        <v>0</v>
      </c>
      <c r="AF83" t="s">
        <v>1054</v>
      </c>
      <c r="AG83" t="s">
        <v>1054</v>
      </c>
      <c r="AH83" t="s">
        <v>1054</v>
      </c>
    </row>
    <row r="84" spans="1:34" x14ac:dyDescent="0.25">
      <c r="A84" t="s">
        <v>565</v>
      </c>
      <c r="B84" t="s">
        <v>566</v>
      </c>
      <c r="C84" t="s">
        <v>1054</v>
      </c>
      <c r="D84" t="s">
        <v>665</v>
      </c>
      <c r="E84" t="s">
        <v>1054</v>
      </c>
      <c r="F84" t="s">
        <v>700</v>
      </c>
      <c r="G84" t="s">
        <v>280</v>
      </c>
      <c r="H84" t="s">
        <v>1080</v>
      </c>
      <c r="I84" t="s">
        <v>41</v>
      </c>
      <c r="J84" t="s">
        <v>1054</v>
      </c>
      <c r="K84">
        <v>1</v>
      </c>
      <c r="L84">
        <v>16</v>
      </c>
      <c r="M84" t="s">
        <v>33</v>
      </c>
      <c r="N84">
        <v>1</v>
      </c>
      <c r="O84">
        <v>16</v>
      </c>
      <c r="P84">
        <v>1</v>
      </c>
      <c r="Q84" t="s">
        <v>38</v>
      </c>
      <c r="R84">
        <v>1</v>
      </c>
      <c r="S84">
        <v>1</v>
      </c>
      <c r="T84">
        <v>1</v>
      </c>
      <c r="U84" t="s">
        <v>1054</v>
      </c>
      <c r="V84" t="s">
        <v>1054</v>
      </c>
      <c r="W84" t="s">
        <v>1054</v>
      </c>
      <c r="X84">
        <v>1</v>
      </c>
      <c r="Y84" t="s">
        <v>1054</v>
      </c>
      <c r="Z84">
        <v>0</v>
      </c>
      <c r="AA84">
        <v>0</v>
      </c>
      <c r="AB84">
        <v>0</v>
      </c>
      <c r="AC84">
        <v>0</v>
      </c>
      <c r="AD84">
        <v>0</v>
      </c>
      <c r="AE84">
        <v>0</v>
      </c>
      <c r="AF84" t="s">
        <v>1054</v>
      </c>
      <c r="AG84" t="s">
        <v>920</v>
      </c>
      <c r="AH84" t="s">
        <v>1054</v>
      </c>
    </row>
    <row r="85" spans="1:34" x14ac:dyDescent="0.25">
      <c r="A85" t="s">
        <v>395</v>
      </c>
      <c r="B85" t="s">
        <v>396</v>
      </c>
      <c r="C85" t="s">
        <v>1054</v>
      </c>
      <c r="D85" t="s">
        <v>665</v>
      </c>
      <c r="E85" t="s">
        <v>1054</v>
      </c>
      <c r="F85" t="s">
        <v>701</v>
      </c>
      <c r="G85" t="s">
        <v>280</v>
      </c>
      <c r="H85" t="s">
        <v>1081</v>
      </c>
      <c r="I85" t="s">
        <v>35</v>
      </c>
      <c r="J85" t="s">
        <v>1054</v>
      </c>
      <c r="K85">
        <v>1</v>
      </c>
      <c r="L85">
        <v>4</v>
      </c>
      <c r="M85" t="s">
        <v>44</v>
      </c>
      <c r="N85">
        <v>1</v>
      </c>
      <c r="O85">
        <v>0</v>
      </c>
      <c r="P85">
        <v>0</v>
      </c>
      <c r="Q85" t="s">
        <v>38</v>
      </c>
      <c r="R85" t="s">
        <v>1054</v>
      </c>
      <c r="S85" t="s">
        <v>1054</v>
      </c>
      <c r="T85" t="s">
        <v>1054</v>
      </c>
      <c r="U85" t="s">
        <v>1054</v>
      </c>
      <c r="V85" t="s">
        <v>1054</v>
      </c>
      <c r="W85" t="s">
        <v>1054</v>
      </c>
      <c r="X85" t="s">
        <v>1054</v>
      </c>
      <c r="Y85" t="s">
        <v>1054</v>
      </c>
      <c r="Z85" t="s">
        <v>1054</v>
      </c>
      <c r="AA85" t="s">
        <v>1054</v>
      </c>
      <c r="AB85" t="s">
        <v>1054</v>
      </c>
      <c r="AC85" t="s">
        <v>1054</v>
      </c>
      <c r="AD85" t="s">
        <v>1054</v>
      </c>
      <c r="AE85" t="s">
        <v>1054</v>
      </c>
      <c r="AF85" t="s">
        <v>1054</v>
      </c>
      <c r="AG85" t="s">
        <v>1054</v>
      </c>
      <c r="AH85" t="s">
        <v>1054</v>
      </c>
    </row>
    <row r="86" spans="1:34" x14ac:dyDescent="0.25">
      <c r="A86" t="s">
        <v>625</v>
      </c>
      <c r="B86" t="s">
        <v>626</v>
      </c>
      <c r="C86" t="s">
        <v>1054</v>
      </c>
      <c r="D86" t="s">
        <v>702</v>
      </c>
      <c r="E86" t="s">
        <v>1054</v>
      </c>
      <c r="F86" t="s">
        <v>703</v>
      </c>
      <c r="G86" t="s">
        <v>280</v>
      </c>
      <c r="H86" t="s">
        <v>1082</v>
      </c>
      <c r="I86" t="s">
        <v>35</v>
      </c>
      <c r="J86" t="s">
        <v>1054</v>
      </c>
      <c r="K86">
        <v>1</v>
      </c>
      <c r="L86">
        <v>6</v>
      </c>
      <c r="M86" t="s">
        <v>33</v>
      </c>
      <c r="N86">
        <v>1</v>
      </c>
      <c r="O86">
        <v>6</v>
      </c>
      <c r="P86">
        <v>1</v>
      </c>
      <c r="Q86" t="s">
        <v>38</v>
      </c>
      <c r="R86">
        <v>6</v>
      </c>
      <c r="S86">
        <v>6</v>
      </c>
      <c r="T86">
        <v>5</v>
      </c>
      <c r="U86">
        <v>0</v>
      </c>
      <c r="V86">
        <v>0</v>
      </c>
      <c r="W86">
        <v>0</v>
      </c>
      <c r="X86">
        <v>0.83333333333333337</v>
      </c>
      <c r="Y86" t="s">
        <v>704</v>
      </c>
      <c r="Z86">
        <v>0</v>
      </c>
      <c r="AA86">
        <v>0</v>
      </c>
      <c r="AB86">
        <v>0</v>
      </c>
      <c r="AC86">
        <v>0</v>
      </c>
      <c r="AD86">
        <v>0</v>
      </c>
      <c r="AE86">
        <v>0</v>
      </c>
      <c r="AF86" t="s">
        <v>1054</v>
      </c>
      <c r="AG86" t="s">
        <v>1054</v>
      </c>
      <c r="AH86" t="s">
        <v>1054</v>
      </c>
    </row>
    <row r="87" spans="1:34" x14ac:dyDescent="0.25">
      <c r="A87" t="s">
        <v>431</v>
      </c>
      <c r="B87" t="s">
        <v>432</v>
      </c>
      <c r="C87" t="s">
        <v>1054</v>
      </c>
      <c r="D87" t="s">
        <v>702</v>
      </c>
      <c r="E87" t="s">
        <v>1054</v>
      </c>
      <c r="F87" t="s">
        <v>703</v>
      </c>
      <c r="G87" t="s">
        <v>280</v>
      </c>
      <c r="H87" t="s">
        <v>1082</v>
      </c>
      <c r="I87" t="s">
        <v>35</v>
      </c>
      <c r="J87" t="s">
        <v>1054</v>
      </c>
      <c r="K87">
        <v>1</v>
      </c>
      <c r="L87">
        <v>6</v>
      </c>
      <c r="M87" t="s">
        <v>33</v>
      </c>
      <c r="N87">
        <v>1</v>
      </c>
      <c r="O87">
        <v>6</v>
      </c>
      <c r="P87">
        <v>1</v>
      </c>
      <c r="Q87" t="s">
        <v>38</v>
      </c>
      <c r="R87">
        <v>6</v>
      </c>
      <c r="S87">
        <v>6</v>
      </c>
      <c r="T87">
        <v>5</v>
      </c>
      <c r="U87">
        <v>0</v>
      </c>
      <c r="V87">
        <v>0</v>
      </c>
      <c r="W87">
        <v>0</v>
      </c>
      <c r="X87">
        <v>0.83333333333333337</v>
      </c>
      <c r="Y87" t="s">
        <v>704</v>
      </c>
      <c r="Z87">
        <v>0</v>
      </c>
      <c r="AA87">
        <v>0</v>
      </c>
      <c r="AB87">
        <v>0</v>
      </c>
      <c r="AC87">
        <v>0</v>
      </c>
      <c r="AD87">
        <v>0</v>
      </c>
      <c r="AE87">
        <v>0</v>
      </c>
      <c r="AF87" t="s">
        <v>1054</v>
      </c>
      <c r="AG87" t="s">
        <v>1054</v>
      </c>
      <c r="AH87" t="s">
        <v>1054</v>
      </c>
    </row>
    <row r="88" spans="1:34" x14ac:dyDescent="0.25">
      <c r="A88" t="s">
        <v>339</v>
      </c>
      <c r="B88" t="s">
        <v>340</v>
      </c>
      <c r="C88" t="s">
        <v>1054</v>
      </c>
      <c r="D88" t="s">
        <v>702</v>
      </c>
      <c r="E88" t="s">
        <v>1054</v>
      </c>
      <c r="F88" t="s">
        <v>703</v>
      </c>
      <c r="G88" t="s">
        <v>280</v>
      </c>
      <c r="H88" t="s">
        <v>1082</v>
      </c>
      <c r="I88" t="s">
        <v>35</v>
      </c>
      <c r="J88" t="s">
        <v>1054</v>
      </c>
      <c r="K88">
        <v>1</v>
      </c>
      <c r="L88">
        <v>6</v>
      </c>
      <c r="M88" t="s">
        <v>33</v>
      </c>
      <c r="N88">
        <v>1</v>
      </c>
      <c r="O88">
        <v>6</v>
      </c>
      <c r="P88">
        <v>1</v>
      </c>
      <c r="Q88" t="s">
        <v>38</v>
      </c>
      <c r="R88">
        <v>6</v>
      </c>
      <c r="S88">
        <v>6</v>
      </c>
      <c r="T88">
        <v>5</v>
      </c>
      <c r="U88">
        <v>0</v>
      </c>
      <c r="V88">
        <v>0</v>
      </c>
      <c r="W88">
        <v>0</v>
      </c>
      <c r="X88">
        <v>0.83333333333333337</v>
      </c>
      <c r="Y88" t="s">
        <v>704</v>
      </c>
      <c r="Z88">
        <v>0</v>
      </c>
      <c r="AA88">
        <v>0</v>
      </c>
      <c r="AB88">
        <v>0</v>
      </c>
      <c r="AC88">
        <v>0</v>
      </c>
      <c r="AD88">
        <v>0</v>
      </c>
      <c r="AE88">
        <v>0</v>
      </c>
      <c r="AF88" t="s">
        <v>1054</v>
      </c>
      <c r="AG88" t="s">
        <v>1054</v>
      </c>
      <c r="AH88" t="s">
        <v>1054</v>
      </c>
    </row>
    <row r="89" spans="1:34" x14ac:dyDescent="0.25">
      <c r="A89" t="s">
        <v>595</v>
      </c>
      <c r="B89" t="s">
        <v>596</v>
      </c>
      <c r="C89" t="s">
        <v>1054</v>
      </c>
      <c r="D89" t="s">
        <v>702</v>
      </c>
      <c r="E89" t="s">
        <v>1054</v>
      </c>
      <c r="F89" t="s">
        <v>703</v>
      </c>
      <c r="G89" t="s">
        <v>280</v>
      </c>
      <c r="H89" t="s">
        <v>1082</v>
      </c>
      <c r="I89" t="s">
        <v>35</v>
      </c>
      <c r="J89" t="s">
        <v>1054</v>
      </c>
      <c r="K89">
        <v>1</v>
      </c>
      <c r="L89">
        <v>6</v>
      </c>
      <c r="M89" t="s">
        <v>33</v>
      </c>
      <c r="N89">
        <v>1</v>
      </c>
      <c r="O89">
        <v>6</v>
      </c>
      <c r="P89">
        <v>1</v>
      </c>
      <c r="Q89" t="s">
        <v>38</v>
      </c>
      <c r="R89">
        <v>6</v>
      </c>
      <c r="S89">
        <v>6</v>
      </c>
      <c r="T89">
        <v>5</v>
      </c>
      <c r="U89">
        <v>0</v>
      </c>
      <c r="V89">
        <v>0</v>
      </c>
      <c r="W89">
        <v>0</v>
      </c>
      <c r="X89">
        <v>0.83333333333333337</v>
      </c>
      <c r="Y89" t="s">
        <v>704</v>
      </c>
      <c r="Z89">
        <v>0</v>
      </c>
      <c r="AA89">
        <v>0</v>
      </c>
      <c r="AB89">
        <v>0</v>
      </c>
      <c r="AC89">
        <v>0</v>
      </c>
      <c r="AD89">
        <v>0</v>
      </c>
      <c r="AE89">
        <v>0</v>
      </c>
      <c r="AF89" t="s">
        <v>1054</v>
      </c>
      <c r="AG89" t="s">
        <v>1054</v>
      </c>
      <c r="AH89" t="s">
        <v>1054</v>
      </c>
    </row>
    <row r="90" spans="1:34" x14ac:dyDescent="0.25">
      <c r="A90" t="s">
        <v>627</v>
      </c>
      <c r="B90" t="s">
        <v>628</v>
      </c>
      <c r="C90" t="s">
        <v>1054</v>
      </c>
      <c r="D90" t="s">
        <v>702</v>
      </c>
      <c r="E90" t="s">
        <v>1054</v>
      </c>
      <c r="F90" t="s">
        <v>705</v>
      </c>
      <c r="G90" t="s">
        <v>280</v>
      </c>
      <c r="H90" t="s">
        <v>706</v>
      </c>
      <c r="I90" t="s">
        <v>41</v>
      </c>
      <c r="J90" t="s">
        <v>1054</v>
      </c>
      <c r="K90">
        <v>1</v>
      </c>
      <c r="L90">
        <v>1</v>
      </c>
      <c r="M90" t="s">
        <v>33</v>
      </c>
      <c r="N90">
        <v>1</v>
      </c>
      <c r="O90">
        <v>1</v>
      </c>
      <c r="P90">
        <v>1</v>
      </c>
      <c r="Q90" t="s">
        <v>38</v>
      </c>
      <c r="R90">
        <v>1</v>
      </c>
      <c r="S90">
        <v>1</v>
      </c>
      <c r="T90">
        <v>1</v>
      </c>
      <c r="U90" t="s">
        <v>1054</v>
      </c>
      <c r="V90" t="s">
        <v>1054</v>
      </c>
      <c r="W90" t="s">
        <v>1054</v>
      </c>
      <c r="X90">
        <v>1</v>
      </c>
      <c r="Y90" t="s">
        <v>1054</v>
      </c>
      <c r="Z90">
        <v>0</v>
      </c>
      <c r="AA90">
        <v>0</v>
      </c>
      <c r="AB90">
        <v>0</v>
      </c>
      <c r="AC90">
        <v>0</v>
      </c>
      <c r="AD90">
        <v>0</v>
      </c>
      <c r="AE90">
        <v>0</v>
      </c>
      <c r="AF90" t="s">
        <v>1054</v>
      </c>
      <c r="AG90" t="s">
        <v>926</v>
      </c>
      <c r="AH90" t="s">
        <v>1054</v>
      </c>
    </row>
    <row r="91" spans="1:34" x14ac:dyDescent="0.25">
      <c r="A91" t="s">
        <v>431</v>
      </c>
      <c r="B91" t="s">
        <v>432</v>
      </c>
      <c r="C91" t="s">
        <v>1054</v>
      </c>
      <c r="D91" t="s">
        <v>702</v>
      </c>
      <c r="E91" t="s">
        <v>1054</v>
      </c>
      <c r="F91" t="s">
        <v>707</v>
      </c>
      <c r="G91" t="s">
        <v>280</v>
      </c>
      <c r="H91" t="s">
        <v>1083</v>
      </c>
      <c r="I91" t="s">
        <v>41</v>
      </c>
      <c r="J91" t="s">
        <v>1054</v>
      </c>
      <c r="K91">
        <v>1</v>
      </c>
      <c r="L91">
        <v>4</v>
      </c>
      <c r="M91" t="s">
        <v>33</v>
      </c>
      <c r="N91">
        <v>1</v>
      </c>
      <c r="O91">
        <v>4</v>
      </c>
      <c r="P91">
        <v>1</v>
      </c>
      <c r="Q91" t="s">
        <v>38</v>
      </c>
      <c r="R91">
        <v>1</v>
      </c>
      <c r="S91">
        <v>1</v>
      </c>
      <c r="T91">
        <v>1</v>
      </c>
      <c r="U91" t="s">
        <v>1054</v>
      </c>
      <c r="V91" t="s">
        <v>1054</v>
      </c>
      <c r="W91" t="s">
        <v>1054</v>
      </c>
      <c r="X91">
        <v>1</v>
      </c>
      <c r="Y91" t="s">
        <v>1054</v>
      </c>
      <c r="Z91">
        <v>0</v>
      </c>
      <c r="AA91">
        <v>0</v>
      </c>
      <c r="AB91">
        <v>0</v>
      </c>
      <c r="AC91">
        <v>0</v>
      </c>
      <c r="AD91">
        <v>0</v>
      </c>
      <c r="AE91">
        <v>0</v>
      </c>
      <c r="AF91" t="s">
        <v>1054</v>
      </c>
      <c r="AG91" t="s">
        <v>922</v>
      </c>
      <c r="AH91" t="s">
        <v>1054</v>
      </c>
    </row>
    <row r="92" spans="1:34" x14ac:dyDescent="0.25">
      <c r="A92" t="s">
        <v>579</v>
      </c>
      <c r="B92" t="s">
        <v>580</v>
      </c>
      <c r="C92" t="s">
        <v>1054</v>
      </c>
      <c r="D92" t="s">
        <v>702</v>
      </c>
      <c r="E92" t="s">
        <v>1054</v>
      </c>
      <c r="F92" t="s">
        <v>708</v>
      </c>
      <c r="G92" t="s">
        <v>280</v>
      </c>
      <c r="H92" t="s">
        <v>1084</v>
      </c>
      <c r="I92" t="s">
        <v>41</v>
      </c>
      <c r="J92" t="s">
        <v>1054</v>
      </c>
      <c r="K92">
        <v>1</v>
      </c>
      <c r="L92">
        <v>4</v>
      </c>
      <c r="M92" t="s">
        <v>33</v>
      </c>
      <c r="N92">
        <v>1</v>
      </c>
      <c r="O92">
        <v>4</v>
      </c>
      <c r="P92">
        <v>1</v>
      </c>
      <c r="Q92" t="s">
        <v>38</v>
      </c>
      <c r="R92">
        <v>1</v>
      </c>
      <c r="S92">
        <v>1</v>
      </c>
      <c r="T92">
        <v>1</v>
      </c>
      <c r="U92" t="s">
        <v>1054</v>
      </c>
      <c r="V92" t="s">
        <v>1054</v>
      </c>
      <c r="W92" t="s">
        <v>1054</v>
      </c>
      <c r="X92">
        <v>1</v>
      </c>
      <c r="Y92" t="s">
        <v>1054</v>
      </c>
      <c r="Z92">
        <v>0</v>
      </c>
      <c r="AA92">
        <v>0</v>
      </c>
      <c r="AB92">
        <v>0</v>
      </c>
      <c r="AC92">
        <v>0</v>
      </c>
      <c r="AD92">
        <v>0</v>
      </c>
      <c r="AE92">
        <v>0</v>
      </c>
      <c r="AF92" t="s">
        <v>1054</v>
      </c>
      <c r="AG92" t="s">
        <v>925</v>
      </c>
      <c r="AH92" t="s">
        <v>1054</v>
      </c>
    </row>
    <row r="93" spans="1:34" x14ac:dyDescent="0.25">
      <c r="A93" t="s">
        <v>437</v>
      </c>
      <c r="B93" t="s">
        <v>438</v>
      </c>
      <c r="C93" t="s">
        <v>1054</v>
      </c>
      <c r="D93" t="s">
        <v>702</v>
      </c>
      <c r="E93" t="s">
        <v>1054</v>
      </c>
      <c r="F93" t="s">
        <v>709</v>
      </c>
      <c r="G93" t="s">
        <v>280</v>
      </c>
      <c r="H93" t="s">
        <v>1085</v>
      </c>
      <c r="I93" t="s">
        <v>41</v>
      </c>
      <c r="J93" t="s">
        <v>1054</v>
      </c>
      <c r="K93">
        <v>1</v>
      </c>
      <c r="L93">
        <v>2</v>
      </c>
      <c r="M93" t="s">
        <v>33</v>
      </c>
      <c r="N93">
        <v>1</v>
      </c>
      <c r="O93">
        <v>2</v>
      </c>
      <c r="P93">
        <v>1</v>
      </c>
      <c r="Q93" t="s">
        <v>38</v>
      </c>
      <c r="R93">
        <v>1</v>
      </c>
      <c r="S93">
        <v>1</v>
      </c>
      <c r="T93">
        <v>1</v>
      </c>
      <c r="U93" t="s">
        <v>1054</v>
      </c>
      <c r="V93" t="s">
        <v>1054</v>
      </c>
      <c r="W93" t="s">
        <v>1054</v>
      </c>
      <c r="X93">
        <v>1</v>
      </c>
      <c r="Y93" t="s">
        <v>1054</v>
      </c>
      <c r="Z93">
        <v>0</v>
      </c>
      <c r="AA93">
        <v>0</v>
      </c>
      <c r="AB93">
        <v>0</v>
      </c>
      <c r="AC93">
        <v>0</v>
      </c>
      <c r="AD93">
        <v>0</v>
      </c>
      <c r="AE93">
        <v>0</v>
      </c>
      <c r="AF93" t="s">
        <v>1054</v>
      </c>
      <c r="AG93" t="s">
        <v>923</v>
      </c>
      <c r="AH93" t="s">
        <v>1054</v>
      </c>
    </row>
    <row r="94" spans="1:34" x14ac:dyDescent="0.25">
      <c r="A94" t="s">
        <v>557</v>
      </c>
      <c r="B94" t="s">
        <v>558</v>
      </c>
      <c r="C94" t="s">
        <v>1054</v>
      </c>
      <c r="D94" t="s">
        <v>702</v>
      </c>
      <c r="E94" t="s">
        <v>1054</v>
      </c>
      <c r="F94" t="s">
        <v>710</v>
      </c>
      <c r="G94" t="s">
        <v>280</v>
      </c>
      <c r="H94" t="s">
        <v>711</v>
      </c>
      <c r="I94" t="s">
        <v>35</v>
      </c>
      <c r="J94" t="s">
        <v>1054</v>
      </c>
      <c r="K94">
        <v>1</v>
      </c>
      <c r="L94">
        <v>1</v>
      </c>
      <c r="M94" t="s">
        <v>39</v>
      </c>
      <c r="N94">
        <v>1</v>
      </c>
      <c r="O94">
        <v>1</v>
      </c>
      <c r="P94">
        <v>1</v>
      </c>
      <c r="Q94" t="s">
        <v>38</v>
      </c>
      <c r="R94">
        <v>1</v>
      </c>
      <c r="S94">
        <v>0</v>
      </c>
      <c r="T94">
        <v>0</v>
      </c>
      <c r="U94" t="s">
        <v>1054</v>
      </c>
      <c r="V94" t="s">
        <v>1054</v>
      </c>
      <c r="W94" t="s">
        <v>1054</v>
      </c>
      <c r="X94">
        <v>0</v>
      </c>
      <c r="Y94" t="s">
        <v>712</v>
      </c>
      <c r="Z94">
        <v>0</v>
      </c>
      <c r="AA94">
        <v>0</v>
      </c>
      <c r="AB94">
        <v>0</v>
      </c>
      <c r="AC94">
        <v>0</v>
      </c>
      <c r="AD94">
        <v>0</v>
      </c>
      <c r="AE94">
        <v>0</v>
      </c>
      <c r="AF94" t="s">
        <v>1054</v>
      </c>
      <c r="AG94" t="s">
        <v>921</v>
      </c>
      <c r="AH94" t="s">
        <v>1054</v>
      </c>
    </row>
    <row r="95" spans="1:34" x14ac:dyDescent="0.25">
      <c r="A95" t="s">
        <v>557</v>
      </c>
      <c r="B95" t="s">
        <v>558</v>
      </c>
      <c r="C95" t="s">
        <v>1054</v>
      </c>
      <c r="D95" t="s">
        <v>702</v>
      </c>
      <c r="E95" t="s">
        <v>1054</v>
      </c>
      <c r="F95" t="s">
        <v>713</v>
      </c>
      <c r="G95" t="s">
        <v>280</v>
      </c>
      <c r="H95" t="s">
        <v>714</v>
      </c>
      <c r="I95" t="s">
        <v>41</v>
      </c>
      <c r="J95" t="s">
        <v>1054</v>
      </c>
      <c r="K95">
        <v>1</v>
      </c>
      <c r="L95">
        <v>1</v>
      </c>
      <c r="M95" t="s">
        <v>33</v>
      </c>
      <c r="N95">
        <v>1</v>
      </c>
      <c r="O95">
        <v>1</v>
      </c>
      <c r="P95">
        <v>1</v>
      </c>
      <c r="Q95" t="s">
        <v>38</v>
      </c>
      <c r="R95">
        <v>1</v>
      </c>
      <c r="S95">
        <v>1</v>
      </c>
      <c r="T95">
        <v>1</v>
      </c>
      <c r="U95" t="s">
        <v>1054</v>
      </c>
      <c r="V95" t="s">
        <v>1054</v>
      </c>
      <c r="W95" t="s">
        <v>1054</v>
      </c>
      <c r="X95">
        <v>1</v>
      </c>
      <c r="Y95" t="s">
        <v>1054</v>
      </c>
      <c r="Z95">
        <v>0</v>
      </c>
      <c r="AA95">
        <v>0</v>
      </c>
      <c r="AB95">
        <v>0</v>
      </c>
      <c r="AC95">
        <v>0</v>
      </c>
      <c r="AD95">
        <v>0</v>
      </c>
      <c r="AE95">
        <v>0</v>
      </c>
      <c r="AF95" t="s">
        <v>1054</v>
      </c>
      <c r="AG95" t="s">
        <v>921</v>
      </c>
      <c r="AH95" t="s">
        <v>1054</v>
      </c>
    </row>
    <row r="96" spans="1:34" x14ac:dyDescent="0.25">
      <c r="A96" t="s">
        <v>445</v>
      </c>
      <c r="B96" t="s">
        <v>446</v>
      </c>
      <c r="C96" t="s">
        <v>1054</v>
      </c>
      <c r="D96" t="s">
        <v>702</v>
      </c>
      <c r="E96" t="s">
        <v>1054</v>
      </c>
      <c r="F96" t="s">
        <v>715</v>
      </c>
      <c r="G96" t="s">
        <v>280</v>
      </c>
      <c r="H96" t="s">
        <v>1086</v>
      </c>
      <c r="I96" t="s">
        <v>41</v>
      </c>
      <c r="J96" t="s">
        <v>1054</v>
      </c>
      <c r="K96">
        <v>1</v>
      </c>
      <c r="L96">
        <v>16</v>
      </c>
      <c r="M96" t="s">
        <v>33</v>
      </c>
      <c r="N96">
        <v>1</v>
      </c>
      <c r="O96">
        <v>16</v>
      </c>
      <c r="P96">
        <v>1</v>
      </c>
      <c r="Q96" t="s">
        <v>38</v>
      </c>
      <c r="R96">
        <v>16</v>
      </c>
      <c r="S96">
        <v>16</v>
      </c>
      <c r="T96">
        <v>15</v>
      </c>
      <c r="U96">
        <v>0</v>
      </c>
      <c r="V96">
        <v>1</v>
      </c>
      <c r="W96">
        <v>0</v>
      </c>
      <c r="X96">
        <v>0.9375</v>
      </c>
      <c r="Y96" t="s">
        <v>716</v>
      </c>
      <c r="Z96">
        <v>0</v>
      </c>
      <c r="AA96">
        <v>0</v>
      </c>
      <c r="AB96">
        <v>0</v>
      </c>
      <c r="AC96">
        <v>0</v>
      </c>
      <c r="AD96">
        <v>0</v>
      </c>
      <c r="AE96">
        <v>0</v>
      </c>
      <c r="AF96" t="s">
        <v>1054</v>
      </c>
      <c r="AG96" t="s">
        <v>1054</v>
      </c>
      <c r="AH96" t="s">
        <v>1054</v>
      </c>
    </row>
    <row r="97" spans="1:34" x14ac:dyDescent="0.25">
      <c r="A97" t="s">
        <v>433</v>
      </c>
      <c r="B97" t="s">
        <v>434</v>
      </c>
      <c r="C97" t="s">
        <v>1054</v>
      </c>
      <c r="D97" t="s">
        <v>702</v>
      </c>
      <c r="E97" t="s">
        <v>1054</v>
      </c>
      <c r="F97" t="s">
        <v>715</v>
      </c>
      <c r="G97" t="s">
        <v>280</v>
      </c>
      <c r="H97" t="s">
        <v>1086</v>
      </c>
      <c r="I97" t="s">
        <v>41</v>
      </c>
      <c r="J97" t="s">
        <v>1054</v>
      </c>
      <c r="K97">
        <v>1</v>
      </c>
      <c r="L97">
        <v>16</v>
      </c>
      <c r="M97" t="s">
        <v>33</v>
      </c>
      <c r="N97">
        <v>1</v>
      </c>
      <c r="O97">
        <v>16</v>
      </c>
      <c r="P97">
        <v>1</v>
      </c>
      <c r="Q97" t="s">
        <v>38</v>
      </c>
      <c r="R97">
        <v>16</v>
      </c>
      <c r="S97">
        <v>16</v>
      </c>
      <c r="T97">
        <v>15</v>
      </c>
      <c r="U97">
        <v>0</v>
      </c>
      <c r="V97">
        <v>1</v>
      </c>
      <c r="W97">
        <v>0</v>
      </c>
      <c r="X97">
        <v>0.9375</v>
      </c>
      <c r="Y97" t="s">
        <v>716</v>
      </c>
      <c r="Z97">
        <v>0</v>
      </c>
      <c r="AA97">
        <v>0</v>
      </c>
      <c r="AB97">
        <v>0</v>
      </c>
      <c r="AC97">
        <v>0</v>
      </c>
      <c r="AD97">
        <v>0</v>
      </c>
      <c r="AE97">
        <v>0</v>
      </c>
      <c r="AF97" t="s">
        <v>1054</v>
      </c>
      <c r="AG97" t="s">
        <v>1054</v>
      </c>
      <c r="AH97" t="s">
        <v>1054</v>
      </c>
    </row>
    <row r="98" spans="1:34" x14ac:dyDescent="0.25">
      <c r="A98" t="s">
        <v>405</v>
      </c>
      <c r="B98" t="s">
        <v>406</v>
      </c>
      <c r="C98" t="s">
        <v>1054</v>
      </c>
      <c r="D98" t="s">
        <v>702</v>
      </c>
      <c r="E98" t="s">
        <v>1054</v>
      </c>
      <c r="F98" t="s">
        <v>717</v>
      </c>
      <c r="G98" t="s">
        <v>280</v>
      </c>
      <c r="H98" t="s">
        <v>1087</v>
      </c>
      <c r="I98" t="s">
        <v>41</v>
      </c>
      <c r="J98" t="s">
        <v>1054</v>
      </c>
      <c r="K98">
        <v>3</v>
      </c>
      <c r="L98">
        <v>7</v>
      </c>
      <c r="M98" t="s">
        <v>33</v>
      </c>
      <c r="N98">
        <v>1</v>
      </c>
      <c r="O98">
        <v>7</v>
      </c>
      <c r="P98">
        <v>1</v>
      </c>
      <c r="Q98" t="s">
        <v>38</v>
      </c>
      <c r="R98">
        <v>1</v>
      </c>
      <c r="S98">
        <v>1</v>
      </c>
      <c r="T98" t="s">
        <v>1054</v>
      </c>
      <c r="U98" t="s">
        <v>1054</v>
      </c>
      <c r="V98">
        <v>1</v>
      </c>
      <c r="W98" t="s">
        <v>1054</v>
      </c>
      <c r="X98">
        <v>0</v>
      </c>
      <c r="Y98" t="s">
        <v>692</v>
      </c>
      <c r="Z98" t="s">
        <v>1054</v>
      </c>
      <c r="AA98" t="s">
        <v>1054</v>
      </c>
      <c r="AB98" t="s">
        <v>1054</v>
      </c>
      <c r="AC98" t="s">
        <v>1054</v>
      </c>
      <c r="AD98" t="s">
        <v>1054</v>
      </c>
      <c r="AE98" t="s">
        <v>1054</v>
      </c>
      <c r="AF98" t="s">
        <v>1054</v>
      </c>
      <c r="AG98" t="s">
        <v>1054</v>
      </c>
      <c r="AH98" t="s">
        <v>1054</v>
      </c>
    </row>
    <row r="99" spans="1:34" x14ac:dyDescent="0.25">
      <c r="A99" t="s">
        <v>345</v>
      </c>
      <c r="B99" t="s">
        <v>346</v>
      </c>
      <c r="C99" t="s">
        <v>1054</v>
      </c>
      <c r="D99" t="s">
        <v>718</v>
      </c>
      <c r="E99" t="s">
        <v>1054</v>
      </c>
      <c r="F99" t="s">
        <v>719</v>
      </c>
      <c r="G99" t="s">
        <v>280</v>
      </c>
      <c r="H99" t="s">
        <v>1088</v>
      </c>
      <c r="I99" t="s">
        <v>35</v>
      </c>
      <c r="J99" t="s">
        <v>1054</v>
      </c>
      <c r="K99">
        <v>1</v>
      </c>
      <c r="L99">
        <v>15</v>
      </c>
      <c r="M99" t="s">
        <v>39</v>
      </c>
      <c r="N99">
        <v>1</v>
      </c>
      <c r="O99">
        <v>15</v>
      </c>
      <c r="P99">
        <v>1</v>
      </c>
      <c r="Q99" t="s">
        <v>48</v>
      </c>
      <c r="R99">
        <v>15</v>
      </c>
      <c r="S99">
        <v>15</v>
      </c>
      <c r="T99">
        <v>15</v>
      </c>
      <c r="U99" t="s">
        <v>1054</v>
      </c>
      <c r="V99" t="s">
        <v>1054</v>
      </c>
      <c r="W99" t="s">
        <v>1054</v>
      </c>
      <c r="X99">
        <v>1</v>
      </c>
      <c r="Y99" t="s">
        <v>1054</v>
      </c>
      <c r="Z99">
        <v>0</v>
      </c>
      <c r="AA99">
        <v>0</v>
      </c>
      <c r="AB99">
        <v>0</v>
      </c>
      <c r="AC99">
        <v>0</v>
      </c>
      <c r="AD99">
        <v>0</v>
      </c>
      <c r="AE99">
        <v>0</v>
      </c>
      <c r="AF99" t="s">
        <v>1054</v>
      </c>
      <c r="AG99" t="s">
        <v>1054</v>
      </c>
      <c r="AH99" t="s">
        <v>1054</v>
      </c>
    </row>
    <row r="100" spans="1:34" x14ac:dyDescent="0.25">
      <c r="A100" t="s">
        <v>605</v>
      </c>
      <c r="B100" t="s">
        <v>606</v>
      </c>
      <c r="C100" t="s">
        <v>1054</v>
      </c>
      <c r="D100" t="s">
        <v>718</v>
      </c>
      <c r="E100" t="s">
        <v>1054</v>
      </c>
      <c r="F100" t="s">
        <v>719</v>
      </c>
      <c r="G100" t="s">
        <v>280</v>
      </c>
      <c r="H100" t="s">
        <v>1088</v>
      </c>
      <c r="I100" t="s">
        <v>35</v>
      </c>
      <c r="J100" t="s">
        <v>1054</v>
      </c>
      <c r="K100">
        <v>1</v>
      </c>
      <c r="L100">
        <v>15</v>
      </c>
      <c r="M100" t="s">
        <v>39</v>
      </c>
      <c r="N100">
        <v>1</v>
      </c>
      <c r="O100">
        <v>15</v>
      </c>
      <c r="P100">
        <v>1</v>
      </c>
      <c r="Q100" t="s">
        <v>48</v>
      </c>
      <c r="R100">
        <v>15</v>
      </c>
      <c r="S100">
        <v>15</v>
      </c>
      <c r="T100">
        <v>15</v>
      </c>
      <c r="U100" t="s">
        <v>1054</v>
      </c>
      <c r="V100" t="s">
        <v>1054</v>
      </c>
      <c r="W100" t="s">
        <v>1054</v>
      </c>
      <c r="X100">
        <v>1</v>
      </c>
      <c r="Y100" t="s">
        <v>1054</v>
      </c>
      <c r="Z100">
        <v>0</v>
      </c>
      <c r="AA100">
        <v>0</v>
      </c>
      <c r="AB100">
        <v>0</v>
      </c>
      <c r="AC100">
        <v>0</v>
      </c>
      <c r="AD100">
        <v>0</v>
      </c>
      <c r="AE100">
        <v>0</v>
      </c>
      <c r="AF100" t="s">
        <v>1054</v>
      </c>
      <c r="AG100" t="s">
        <v>1054</v>
      </c>
      <c r="AH100" t="s">
        <v>1054</v>
      </c>
    </row>
    <row r="101" spans="1:34" x14ac:dyDescent="0.25">
      <c r="A101" t="s">
        <v>345</v>
      </c>
      <c r="B101" t="s">
        <v>346</v>
      </c>
      <c r="C101" t="s">
        <v>1054</v>
      </c>
      <c r="D101" t="s">
        <v>718</v>
      </c>
      <c r="E101" t="s">
        <v>1054</v>
      </c>
      <c r="F101" t="s">
        <v>720</v>
      </c>
      <c r="G101" t="s">
        <v>280</v>
      </c>
      <c r="H101" t="s">
        <v>721</v>
      </c>
      <c r="I101" t="s">
        <v>41</v>
      </c>
      <c r="J101" t="s">
        <v>1054</v>
      </c>
      <c r="K101">
        <v>1</v>
      </c>
      <c r="L101">
        <v>1</v>
      </c>
      <c r="M101" t="s">
        <v>39</v>
      </c>
      <c r="N101">
        <v>1</v>
      </c>
      <c r="O101">
        <v>1</v>
      </c>
      <c r="P101">
        <v>1</v>
      </c>
      <c r="Q101" t="s">
        <v>48</v>
      </c>
      <c r="R101">
        <v>1</v>
      </c>
      <c r="S101">
        <v>1</v>
      </c>
      <c r="T101">
        <v>1</v>
      </c>
      <c r="U101">
        <v>0</v>
      </c>
      <c r="V101">
        <v>0</v>
      </c>
      <c r="W101">
        <v>0</v>
      </c>
      <c r="X101">
        <v>1</v>
      </c>
      <c r="Y101" t="s">
        <v>722</v>
      </c>
      <c r="Z101">
        <v>0</v>
      </c>
      <c r="AA101">
        <v>0</v>
      </c>
      <c r="AB101">
        <v>0</v>
      </c>
      <c r="AC101">
        <v>0</v>
      </c>
      <c r="AD101">
        <v>0</v>
      </c>
      <c r="AE101">
        <v>0</v>
      </c>
      <c r="AF101" t="s">
        <v>1054</v>
      </c>
      <c r="AG101" t="s">
        <v>1054</v>
      </c>
      <c r="AH101" t="s">
        <v>1054</v>
      </c>
    </row>
    <row r="102" spans="1:34" x14ac:dyDescent="0.25">
      <c r="A102" t="s">
        <v>605</v>
      </c>
      <c r="B102" t="s">
        <v>606</v>
      </c>
      <c r="C102" t="s">
        <v>1054</v>
      </c>
      <c r="D102" t="s">
        <v>718</v>
      </c>
      <c r="E102" t="s">
        <v>1054</v>
      </c>
      <c r="F102" t="s">
        <v>720</v>
      </c>
      <c r="G102" t="s">
        <v>280</v>
      </c>
      <c r="H102" t="s">
        <v>721</v>
      </c>
      <c r="I102" t="s">
        <v>41</v>
      </c>
      <c r="J102" t="s">
        <v>1054</v>
      </c>
      <c r="K102">
        <v>1</v>
      </c>
      <c r="L102">
        <v>1</v>
      </c>
      <c r="M102" t="s">
        <v>39</v>
      </c>
      <c r="N102">
        <v>1</v>
      </c>
      <c r="O102">
        <v>1</v>
      </c>
      <c r="P102">
        <v>1</v>
      </c>
      <c r="Q102" t="s">
        <v>48</v>
      </c>
      <c r="R102">
        <v>1</v>
      </c>
      <c r="S102">
        <v>1</v>
      </c>
      <c r="T102">
        <v>1</v>
      </c>
      <c r="U102">
        <v>0</v>
      </c>
      <c r="V102">
        <v>0</v>
      </c>
      <c r="W102">
        <v>0</v>
      </c>
      <c r="X102">
        <v>1</v>
      </c>
      <c r="Y102" t="s">
        <v>722</v>
      </c>
      <c r="Z102">
        <v>0</v>
      </c>
      <c r="AA102">
        <v>0</v>
      </c>
      <c r="AB102">
        <v>0</v>
      </c>
      <c r="AC102">
        <v>0</v>
      </c>
      <c r="AD102">
        <v>0</v>
      </c>
      <c r="AE102">
        <v>0</v>
      </c>
      <c r="AF102" t="s">
        <v>1054</v>
      </c>
      <c r="AG102" t="s">
        <v>1054</v>
      </c>
      <c r="AH102" t="s">
        <v>1054</v>
      </c>
    </row>
    <row r="103" spans="1:34" x14ac:dyDescent="0.25">
      <c r="A103" t="s">
        <v>441</v>
      </c>
      <c r="B103" t="s">
        <v>442</v>
      </c>
      <c r="C103" t="s">
        <v>1054</v>
      </c>
      <c r="D103" t="s">
        <v>723</v>
      </c>
      <c r="E103" t="s">
        <v>1054</v>
      </c>
      <c r="F103" t="s">
        <v>724</v>
      </c>
      <c r="G103" t="s">
        <v>280</v>
      </c>
      <c r="H103" t="s">
        <v>1089</v>
      </c>
      <c r="I103" t="s">
        <v>41</v>
      </c>
      <c r="J103" t="s">
        <v>1054</v>
      </c>
      <c r="K103">
        <v>1</v>
      </c>
      <c r="L103">
        <v>8</v>
      </c>
      <c r="M103" t="s">
        <v>33</v>
      </c>
      <c r="N103">
        <v>1</v>
      </c>
      <c r="O103">
        <v>8</v>
      </c>
      <c r="P103">
        <v>1</v>
      </c>
      <c r="Q103" t="s">
        <v>38</v>
      </c>
      <c r="R103">
        <v>1</v>
      </c>
      <c r="S103">
        <v>1</v>
      </c>
      <c r="T103">
        <v>1</v>
      </c>
      <c r="U103" t="s">
        <v>1054</v>
      </c>
      <c r="V103" t="s">
        <v>1054</v>
      </c>
      <c r="W103" t="s">
        <v>1054</v>
      </c>
      <c r="X103">
        <v>1</v>
      </c>
      <c r="Y103" t="s">
        <v>1054</v>
      </c>
      <c r="Z103">
        <v>0</v>
      </c>
      <c r="AA103">
        <v>0</v>
      </c>
      <c r="AB103">
        <v>0</v>
      </c>
      <c r="AC103">
        <v>0</v>
      </c>
      <c r="AD103">
        <v>0</v>
      </c>
      <c r="AE103">
        <v>0</v>
      </c>
      <c r="AF103" t="s">
        <v>1054</v>
      </c>
      <c r="AG103" t="s">
        <v>925</v>
      </c>
      <c r="AH103" t="s">
        <v>1054</v>
      </c>
    </row>
    <row r="104" spans="1:34" x14ac:dyDescent="0.25">
      <c r="A104" t="s">
        <v>451</v>
      </c>
      <c r="B104" t="s">
        <v>452</v>
      </c>
      <c r="C104" t="s">
        <v>1054</v>
      </c>
      <c r="D104" t="s">
        <v>723</v>
      </c>
      <c r="E104" t="s">
        <v>1054</v>
      </c>
      <c r="F104" t="s">
        <v>725</v>
      </c>
      <c r="G104" t="s">
        <v>280</v>
      </c>
      <c r="H104" t="s">
        <v>1090</v>
      </c>
      <c r="I104" t="s">
        <v>41</v>
      </c>
      <c r="J104" t="s">
        <v>1054</v>
      </c>
      <c r="K104">
        <v>1</v>
      </c>
      <c r="L104">
        <v>16</v>
      </c>
      <c r="M104" t="s">
        <v>33</v>
      </c>
      <c r="N104">
        <v>1</v>
      </c>
      <c r="O104">
        <v>16</v>
      </c>
      <c r="P104">
        <v>1</v>
      </c>
      <c r="Q104" t="s">
        <v>38</v>
      </c>
      <c r="R104">
        <v>16</v>
      </c>
      <c r="S104">
        <v>16</v>
      </c>
      <c r="T104">
        <v>16</v>
      </c>
      <c r="U104" t="s">
        <v>1054</v>
      </c>
      <c r="V104" t="s">
        <v>1054</v>
      </c>
      <c r="W104" t="s">
        <v>1054</v>
      </c>
      <c r="X104">
        <v>1</v>
      </c>
      <c r="Y104" t="s">
        <v>726</v>
      </c>
      <c r="Z104">
        <v>0</v>
      </c>
      <c r="AA104">
        <v>0</v>
      </c>
      <c r="AB104">
        <v>0</v>
      </c>
      <c r="AC104">
        <v>0</v>
      </c>
      <c r="AD104">
        <v>0</v>
      </c>
      <c r="AE104">
        <v>0</v>
      </c>
      <c r="AF104" t="s">
        <v>1054</v>
      </c>
      <c r="AG104" t="s">
        <v>925</v>
      </c>
      <c r="AH104" t="s">
        <v>1054</v>
      </c>
    </row>
    <row r="105" spans="1:34" x14ac:dyDescent="0.25">
      <c r="A105" t="s">
        <v>451</v>
      </c>
      <c r="B105" t="s">
        <v>452</v>
      </c>
      <c r="C105" t="s">
        <v>1054</v>
      </c>
      <c r="D105" t="s">
        <v>723</v>
      </c>
      <c r="E105" t="s">
        <v>1054</v>
      </c>
      <c r="F105" t="s">
        <v>727</v>
      </c>
      <c r="G105" t="s">
        <v>280</v>
      </c>
      <c r="H105" t="s">
        <v>728</v>
      </c>
      <c r="I105" t="s">
        <v>41</v>
      </c>
      <c r="J105" t="s">
        <v>1054</v>
      </c>
      <c r="K105">
        <v>1</v>
      </c>
      <c r="L105">
        <v>1</v>
      </c>
      <c r="M105" t="s">
        <v>33</v>
      </c>
      <c r="N105">
        <v>1</v>
      </c>
      <c r="O105">
        <v>1</v>
      </c>
      <c r="P105">
        <v>1</v>
      </c>
      <c r="Q105" t="s">
        <v>38</v>
      </c>
      <c r="R105">
        <v>1</v>
      </c>
      <c r="S105">
        <v>1</v>
      </c>
      <c r="T105">
        <v>1</v>
      </c>
      <c r="U105" t="s">
        <v>1054</v>
      </c>
      <c r="V105" t="s">
        <v>1054</v>
      </c>
      <c r="W105" t="s">
        <v>1054</v>
      </c>
      <c r="X105">
        <v>1</v>
      </c>
      <c r="Y105" t="s">
        <v>1054</v>
      </c>
      <c r="Z105">
        <v>0</v>
      </c>
      <c r="AA105">
        <v>0</v>
      </c>
      <c r="AB105">
        <v>0</v>
      </c>
      <c r="AC105">
        <v>0</v>
      </c>
      <c r="AD105">
        <v>0</v>
      </c>
      <c r="AE105">
        <v>0</v>
      </c>
      <c r="AF105" t="s">
        <v>1054</v>
      </c>
      <c r="AG105" t="s">
        <v>925</v>
      </c>
      <c r="AH105" t="s">
        <v>1054</v>
      </c>
    </row>
    <row r="106" spans="1:34" x14ac:dyDescent="0.25">
      <c r="A106" t="s">
        <v>451</v>
      </c>
      <c r="B106" t="s">
        <v>452</v>
      </c>
      <c r="C106" t="s">
        <v>1054</v>
      </c>
      <c r="D106" t="s">
        <v>723</v>
      </c>
      <c r="E106" t="s">
        <v>1054</v>
      </c>
      <c r="F106" t="s">
        <v>729</v>
      </c>
      <c r="G106" t="s">
        <v>280</v>
      </c>
      <c r="H106" t="s">
        <v>730</v>
      </c>
      <c r="I106" t="s">
        <v>41</v>
      </c>
      <c r="J106" t="s">
        <v>1054</v>
      </c>
      <c r="K106">
        <v>1</v>
      </c>
      <c r="L106">
        <v>1</v>
      </c>
      <c r="M106" t="s">
        <v>33</v>
      </c>
      <c r="N106">
        <v>1</v>
      </c>
      <c r="O106">
        <v>1</v>
      </c>
      <c r="P106">
        <v>1</v>
      </c>
      <c r="Q106" t="s">
        <v>38</v>
      </c>
      <c r="R106">
        <v>1</v>
      </c>
      <c r="S106">
        <v>1</v>
      </c>
      <c r="T106">
        <v>1</v>
      </c>
      <c r="U106" t="s">
        <v>1054</v>
      </c>
      <c r="V106" t="s">
        <v>1054</v>
      </c>
      <c r="W106" t="s">
        <v>1054</v>
      </c>
      <c r="X106">
        <v>1</v>
      </c>
      <c r="Y106" t="s">
        <v>1054</v>
      </c>
      <c r="Z106">
        <v>0</v>
      </c>
      <c r="AA106">
        <v>0</v>
      </c>
      <c r="AB106">
        <v>0</v>
      </c>
      <c r="AC106">
        <v>0</v>
      </c>
      <c r="AD106">
        <v>0</v>
      </c>
      <c r="AE106">
        <v>0</v>
      </c>
      <c r="AF106" t="s">
        <v>1054</v>
      </c>
      <c r="AG106" t="s">
        <v>925</v>
      </c>
      <c r="AH106" t="s">
        <v>1054</v>
      </c>
    </row>
    <row r="107" spans="1:34" x14ac:dyDescent="0.25">
      <c r="A107" t="s">
        <v>451</v>
      </c>
      <c r="B107" t="s">
        <v>452</v>
      </c>
      <c r="C107" t="s">
        <v>1054</v>
      </c>
      <c r="D107" t="s">
        <v>723</v>
      </c>
      <c r="E107" t="s">
        <v>1054</v>
      </c>
      <c r="F107" t="s">
        <v>731</v>
      </c>
      <c r="G107" t="s">
        <v>280</v>
      </c>
      <c r="H107" t="s">
        <v>1091</v>
      </c>
      <c r="I107" t="s">
        <v>41</v>
      </c>
      <c r="J107" t="s">
        <v>1054</v>
      </c>
      <c r="K107">
        <v>1</v>
      </c>
      <c r="L107">
        <v>10</v>
      </c>
      <c r="M107" t="s">
        <v>33</v>
      </c>
      <c r="N107">
        <v>1</v>
      </c>
      <c r="O107">
        <v>10</v>
      </c>
      <c r="P107">
        <v>1</v>
      </c>
      <c r="Q107" t="s">
        <v>38</v>
      </c>
      <c r="R107">
        <v>1</v>
      </c>
      <c r="S107">
        <v>1</v>
      </c>
      <c r="T107">
        <v>1</v>
      </c>
      <c r="U107" t="s">
        <v>1054</v>
      </c>
      <c r="V107" t="s">
        <v>1054</v>
      </c>
      <c r="W107" t="s">
        <v>1054</v>
      </c>
      <c r="X107">
        <v>1</v>
      </c>
      <c r="Y107" t="s">
        <v>1054</v>
      </c>
      <c r="Z107">
        <v>0</v>
      </c>
      <c r="AA107">
        <v>0</v>
      </c>
      <c r="AB107">
        <v>0</v>
      </c>
      <c r="AC107">
        <v>0</v>
      </c>
      <c r="AD107">
        <v>0</v>
      </c>
      <c r="AE107">
        <v>0</v>
      </c>
      <c r="AF107" t="s">
        <v>1054</v>
      </c>
      <c r="AG107" t="s">
        <v>925</v>
      </c>
      <c r="AH107" t="s">
        <v>1054</v>
      </c>
    </row>
    <row r="108" spans="1:34" x14ac:dyDescent="0.25">
      <c r="A108" t="s">
        <v>451</v>
      </c>
      <c r="B108" t="s">
        <v>452</v>
      </c>
      <c r="C108" t="s">
        <v>1054</v>
      </c>
      <c r="D108" t="s">
        <v>723</v>
      </c>
      <c r="E108" t="s">
        <v>1054</v>
      </c>
      <c r="F108" t="s">
        <v>732</v>
      </c>
      <c r="G108" t="s">
        <v>280</v>
      </c>
      <c r="H108" t="s">
        <v>1092</v>
      </c>
      <c r="I108" t="s">
        <v>41</v>
      </c>
      <c r="J108" t="s">
        <v>1054</v>
      </c>
      <c r="K108">
        <v>1</v>
      </c>
      <c r="L108">
        <v>52</v>
      </c>
      <c r="M108" t="s">
        <v>33</v>
      </c>
      <c r="N108">
        <v>1</v>
      </c>
      <c r="O108">
        <v>52</v>
      </c>
      <c r="P108">
        <v>1</v>
      </c>
      <c r="Q108" t="s">
        <v>38</v>
      </c>
      <c r="R108">
        <v>52</v>
      </c>
      <c r="S108">
        <v>52</v>
      </c>
      <c r="T108">
        <v>52</v>
      </c>
      <c r="U108" t="s">
        <v>1054</v>
      </c>
      <c r="V108" t="s">
        <v>1054</v>
      </c>
      <c r="W108" t="s">
        <v>1054</v>
      </c>
      <c r="X108">
        <v>1</v>
      </c>
      <c r="Y108" t="s">
        <v>733</v>
      </c>
      <c r="Z108">
        <v>0</v>
      </c>
      <c r="AA108">
        <v>0</v>
      </c>
      <c r="AB108">
        <v>0</v>
      </c>
      <c r="AC108">
        <v>0</v>
      </c>
      <c r="AD108">
        <v>0</v>
      </c>
      <c r="AE108">
        <v>0</v>
      </c>
      <c r="AF108" t="s">
        <v>1054</v>
      </c>
      <c r="AG108" t="s">
        <v>925</v>
      </c>
      <c r="AH108" t="s">
        <v>1054</v>
      </c>
    </row>
    <row r="109" spans="1:34" x14ac:dyDescent="0.25">
      <c r="A109" t="s">
        <v>443</v>
      </c>
      <c r="B109" t="s">
        <v>444</v>
      </c>
      <c r="C109" t="s">
        <v>1054</v>
      </c>
      <c r="D109" t="s">
        <v>723</v>
      </c>
      <c r="E109" t="s">
        <v>1054</v>
      </c>
      <c r="F109" t="s">
        <v>734</v>
      </c>
      <c r="G109" t="s">
        <v>280</v>
      </c>
      <c r="H109" t="s">
        <v>1093</v>
      </c>
      <c r="I109" t="s">
        <v>41</v>
      </c>
      <c r="J109" t="s">
        <v>1054</v>
      </c>
      <c r="K109">
        <v>1</v>
      </c>
      <c r="L109">
        <v>5</v>
      </c>
      <c r="M109" t="s">
        <v>33</v>
      </c>
      <c r="N109">
        <v>1</v>
      </c>
      <c r="O109">
        <v>5</v>
      </c>
      <c r="P109">
        <v>1</v>
      </c>
      <c r="Q109" t="s">
        <v>38</v>
      </c>
      <c r="R109">
        <v>1</v>
      </c>
      <c r="S109">
        <v>1</v>
      </c>
      <c r="T109">
        <v>1</v>
      </c>
      <c r="U109" t="s">
        <v>1054</v>
      </c>
      <c r="V109" t="s">
        <v>1054</v>
      </c>
      <c r="W109" t="s">
        <v>1054</v>
      </c>
      <c r="X109">
        <v>1</v>
      </c>
      <c r="Y109" t="s">
        <v>1054</v>
      </c>
      <c r="Z109">
        <v>0</v>
      </c>
      <c r="AA109">
        <v>0</v>
      </c>
      <c r="AB109">
        <v>0</v>
      </c>
      <c r="AC109">
        <v>0</v>
      </c>
      <c r="AD109">
        <v>0</v>
      </c>
      <c r="AE109">
        <v>0</v>
      </c>
      <c r="AF109" t="s">
        <v>1054</v>
      </c>
      <c r="AG109" t="s">
        <v>925</v>
      </c>
      <c r="AH109" t="s">
        <v>1054</v>
      </c>
    </row>
    <row r="110" spans="1:34" x14ac:dyDescent="0.25">
      <c r="A110" t="s">
        <v>445</v>
      </c>
      <c r="B110" t="s">
        <v>446</v>
      </c>
      <c r="C110" t="s">
        <v>1054</v>
      </c>
      <c r="D110" t="s">
        <v>723</v>
      </c>
      <c r="E110" t="s">
        <v>1054</v>
      </c>
      <c r="F110" t="s">
        <v>735</v>
      </c>
      <c r="G110" t="s">
        <v>280</v>
      </c>
      <c r="H110" t="s">
        <v>1094</v>
      </c>
      <c r="I110" t="s">
        <v>41</v>
      </c>
      <c r="J110" t="s">
        <v>1054</v>
      </c>
      <c r="K110">
        <v>1</v>
      </c>
      <c r="L110">
        <v>4</v>
      </c>
      <c r="M110" t="s">
        <v>33</v>
      </c>
      <c r="N110">
        <v>1</v>
      </c>
      <c r="O110">
        <v>4</v>
      </c>
      <c r="P110">
        <v>1</v>
      </c>
      <c r="Q110" t="s">
        <v>38</v>
      </c>
      <c r="R110">
        <v>1</v>
      </c>
      <c r="S110">
        <v>1</v>
      </c>
      <c r="T110">
        <v>1</v>
      </c>
      <c r="U110" t="s">
        <v>1054</v>
      </c>
      <c r="V110" t="s">
        <v>1054</v>
      </c>
      <c r="W110" t="s">
        <v>1054</v>
      </c>
      <c r="X110">
        <v>1</v>
      </c>
      <c r="Y110" t="s">
        <v>1054</v>
      </c>
      <c r="Z110">
        <v>0</v>
      </c>
      <c r="AA110">
        <v>0</v>
      </c>
      <c r="AB110">
        <v>0</v>
      </c>
      <c r="AC110">
        <v>0</v>
      </c>
      <c r="AD110">
        <v>0</v>
      </c>
      <c r="AE110">
        <v>0</v>
      </c>
      <c r="AF110" t="s">
        <v>1054</v>
      </c>
      <c r="AG110" t="s">
        <v>925</v>
      </c>
      <c r="AH110" t="s">
        <v>1054</v>
      </c>
    </row>
    <row r="111" spans="1:34" x14ac:dyDescent="0.25">
      <c r="A111" t="s">
        <v>445</v>
      </c>
      <c r="B111" t="s">
        <v>446</v>
      </c>
      <c r="C111" t="s">
        <v>1054</v>
      </c>
      <c r="D111" t="s">
        <v>723</v>
      </c>
      <c r="E111" t="s">
        <v>1054</v>
      </c>
      <c r="F111" t="s">
        <v>736</v>
      </c>
      <c r="G111" t="s">
        <v>280</v>
      </c>
      <c r="H111" t="s">
        <v>1095</v>
      </c>
      <c r="I111" t="s">
        <v>41</v>
      </c>
      <c r="J111" t="s">
        <v>1054</v>
      </c>
      <c r="K111">
        <v>1</v>
      </c>
      <c r="L111">
        <v>8</v>
      </c>
      <c r="M111" t="s">
        <v>33</v>
      </c>
      <c r="N111">
        <v>1</v>
      </c>
      <c r="O111">
        <v>8</v>
      </c>
      <c r="P111">
        <v>1</v>
      </c>
      <c r="Q111" t="s">
        <v>38</v>
      </c>
      <c r="R111">
        <v>1</v>
      </c>
      <c r="S111">
        <v>1</v>
      </c>
      <c r="T111">
        <v>1</v>
      </c>
      <c r="U111" t="s">
        <v>1054</v>
      </c>
      <c r="V111" t="s">
        <v>1054</v>
      </c>
      <c r="W111" t="s">
        <v>1054</v>
      </c>
      <c r="X111">
        <v>1</v>
      </c>
      <c r="Y111" t="s">
        <v>1054</v>
      </c>
      <c r="Z111">
        <v>0</v>
      </c>
      <c r="AA111">
        <v>0</v>
      </c>
      <c r="AB111">
        <v>0</v>
      </c>
      <c r="AC111">
        <v>0</v>
      </c>
      <c r="AD111">
        <v>0</v>
      </c>
      <c r="AE111">
        <v>0</v>
      </c>
      <c r="AF111" t="s">
        <v>1054</v>
      </c>
      <c r="AG111" t="s">
        <v>925</v>
      </c>
      <c r="AH111" t="s">
        <v>1054</v>
      </c>
    </row>
    <row r="112" spans="1:34" x14ac:dyDescent="0.25">
      <c r="A112" t="s">
        <v>445</v>
      </c>
      <c r="B112" t="s">
        <v>446</v>
      </c>
      <c r="C112" t="s">
        <v>1054</v>
      </c>
      <c r="D112" t="s">
        <v>723</v>
      </c>
      <c r="E112" t="s">
        <v>1054</v>
      </c>
      <c r="F112" t="s">
        <v>737</v>
      </c>
      <c r="G112" t="s">
        <v>280</v>
      </c>
      <c r="H112" t="s">
        <v>738</v>
      </c>
      <c r="I112" t="s">
        <v>41</v>
      </c>
      <c r="J112" t="s">
        <v>1054</v>
      </c>
      <c r="K112">
        <v>1</v>
      </c>
      <c r="L112">
        <v>1</v>
      </c>
      <c r="M112" t="s">
        <v>33</v>
      </c>
      <c r="N112">
        <v>1</v>
      </c>
      <c r="O112">
        <v>1</v>
      </c>
      <c r="P112">
        <v>1</v>
      </c>
      <c r="Q112" t="s">
        <v>38</v>
      </c>
      <c r="R112">
        <v>1</v>
      </c>
      <c r="S112">
        <v>1</v>
      </c>
      <c r="T112" t="s">
        <v>1054</v>
      </c>
      <c r="U112" t="s">
        <v>1054</v>
      </c>
      <c r="V112">
        <v>1</v>
      </c>
      <c r="W112" t="s">
        <v>1054</v>
      </c>
      <c r="X112">
        <v>0</v>
      </c>
      <c r="Y112" t="s">
        <v>739</v>
      </c>
      <c r="Z112">
        <v>0</v>
      </c>
      <c r="AA112">
        <v>0</v>
      </c>
      <c r="AB112">
        <v>0</v>
      </c>
      <c r="AC112">
        <v>0</v>
      </c>
      <c r="AD112">
        <v>0</v>
      </c>
      <c r="AE112">
        <v>0</v>
      </c>
      <c r="AF112" t="s">
        <v>1054</v>
      </c>
      <c r="AG112" t="s">
        <v>925</v>
      </c>
      <c r="AH112" t="s">
        <v>1054</v>
      </c>
    </row>
    <row r="113" spans="1:34" x14ac:dyDescent="0.25">
      <c r="A113" t="s">
        <v>445</v>
      </c>
      <c r="B113" t="s">
        <v>446</v>
      </c>
      <c r="C113" t="s">
        <v>1054</v>
      </c>
      <c r="D113" t="s">
        <v>723</v>
      </c>
      <c r="E113" t="s">
        <v>1054</v>
      </c>
      <c r="F113" t="s">
        <v>740</v>
      </c>
      <c r="G113" t="s">
        <v>280</v>
      </c>
      <c r="H113" t="s">
        <v>1096</v>
      </c>
      <c r="I113" t="s">
        <v>41</v>
      </c>
      <c r="J113" t="s">
        <v>1054</v>
      </c>
      <c r="K113">
        <v>1</v>
      </c>
      <c r="L113">
        <v>4</v>
      </c>
      <c r="M113" t="s">
        <v>33</v>
      </c>
      <c r="N113">
        <v>1</v>
      </c>
      <c r="O113">
        <v>4</v>
      </c>
      <c r="P113">
        <v>1</v>
      </c>
      <c r="Q113" t="s">
        <v>38</v>
      </c>
      <c r="R113">
        <v>1</v>
      </c>
      <c r="S113">
        <v>1</v>
      </c>
      <c r="T113">
        <v>1</v>
      </c>
      <c r="U113" t="s">
        <v>1054</v>
      </c>
      <c r="V113" t="s">
        <v>1054</v>
      </c>
      <c r="W113" t="s">
        <v>1054</v>
      </c>
      <c r="X113">
        <v>1</v>
      </c>
      <c r="Y113" t="s">
        <v>1054</v>
      </c>
      <c r="Z113">
        <v>0</v>
      </c>
      <c r="AA113">
        <v>0</v>
      </c>
      <c r="AB113">
        <v>0</v>
      </c>
      <c r="AC113">
        <v>0</v>
      </c>
      <c r="AD113">
        <v>0</v>
      </c>
      <c r="AE113">
        <v>0</v>
      </c>
      <c r="AF113" t="s">
        <v>1054</v>
      </c>
      <c r="AG113" t="s">
        <v>925</v>
      </c>
      <c r="AH113" t="s">
        <v>1054</v>
      </c>
    </row>
    <row r="114" spans="1:34" x14ac:dyDescent="0.25">
      <c r="A114" t="s">
        <v>445</v>
      </c>
      <c r="B114" t="s">
        <v>446</v>
      </c>
      <c r="C114" t="s">
        <v>1054</v>
      </c>
      <c r="D114" t="s">
        <v>723</v>
      </c>
      <c r="E114" t="s">
        <v>1054</v>
      </c>
      <c r="F114" t="s">
        <v>741</v>
      </c>
      <c r="G114" t="s">
        <v>280</v>
      </c>
      <c r="H114" t="s">
        <v>1097</v>
      </c>
      <c r="I114" t="s">
        <v>41</v>
      </c>
      <c r="J114" t="s">
        <v>1054</v>
      </c>
      <c r="K114">
        <v>1</v>
      </c>
      <c r="L114">
        <v>8</v>
      </c>
      <c r="M114" t="s">
        <v>33</v>
      </c>
      <c r="N114">
        <v>1</v>
      </c>
      <c r="O114">
        <v>8</v>
      </c>
      <c r="P114">
        <v>1</v>
      </c>
      <c r="Q114" t="s">
        <v>38</v>
      </c>
      <c r="R114">
        <v>1</v>
      </c>
      <c r="S114">
        <v>1</v>
      </c>
      <c r="T114">
        <v>1</v>
      </c>
      <c r="U114" t="s">
        <v>1054</v>
      </c>
      <c r="V114" t="s">
        <v>1054</v>
      </c>
      <c r="W114" t="s">
        <v>1054</v>
      </c>
      <c r="X114">
        <v>1</v>
      </c>
      <c r="Y114" t="s">
        <v>1054</v>
      </c>
      <c r="Z114">
        <v>0</v>
      </c>
      <c r="AA114">
        <v>0</v>
      </c>
      <c r="AB114">
        <v>0</v>
      </c>
      <c r="AC114">
        <v>0</v>
      </c>
      <c r="AD114">
        <v>0</v>
      </c>
      <c r="AE114">
        <v>0</v>
      </c>
      <c r="AF114" t="s">
        <v>1054</v>
      </c>
      <c r="AG114" t="s">
        <v>925</v>
      </c>
      <c r="AH114" t="s">
        <v>1054</v>
      </c>
    </row>
    <row r="115" spans="1:34" x14ac:dyDescent="0.25">
      <c r="A115" t="s">
        <v>453</v>
      </c>
      <c r="B115" t="s">
        <v>454</v>
      </c>
      <c r="C115" t="s">
        <v>1054</v>
      </c>
      <c r="D115" t="s">
        <v>743</v>
      </c>
      <c r="E115" t="s">
        <v>1054</v>
      </c>
      <c r="F115" t="s">
        <v>744</v>
      </c>
      <c r="G115" t="s">
        <v>280</v>
      </c>
      <c r="H115" t="s">
        <v>1098</v>
      </c>
      <c r="I115" t="s">
        <v>41</v>
      </c>
      <c r="J115" t="s">
        <v>1054</v>
      </c>
      <c r="K115">
        <v>1</v>
      </c>
      <c r="L115">
        <v>18</v>
      </c>
      <c r="M115" t="s">
        <v>39</v>
      </c>
      <c r="N115">
        <v>1</v>
      </c>
      <c r="O115">
        <v>18</v>
      </c>
      <c r="P115">
        <v>1</v>
      </c>
      <c r="Q115" t="s">
        <v>38</v>
      </c>
      <c r="R115">
        <v>1</v>
      </c>
      <c r="S115">
        <v>1</v>
      </c>
      <c r="T115">
        <v>1</v>
      </c>
      <c r="U115" t="s">
        <v>1054</v>
      </c>
      <c r="V115" t="s">
        <v>1054</v>
      </c>
      <c r="W115" t="s">
        <v>1054</v>
      </c>
      <c r="X115">
        <v>1</v>
      </c>
      <c r="Y115" t="s">
        <v>1054</v>
      </c>
      <c r="Z115">
        <v>0</v>
      </c>
      <c r="AA115">
        <v>0</v>
      </c>
      <c r="AB115">
        <v>0</v>
      </c>
      <c r="AC115">
        <v>0</v>
      </c>
      <c r="AD115">
        <v>0</v>
      </c>
      <c r="AE115">
        <v>0</v>
      </c>
      <c r="AF115" t="s">
        <v>1054</v>
      </c>
      <c r="AG115" t="s">
        <v>1054</v>
      </c>
      <c r="AH115" t="s">
        <v>1054</v>
      </c>
    </row>
    <row r="116" spans="1:34" x14ac:dyDescent="0.25">
      <c r="A116" t="s">
        <v>477</v>
      </c>
      <c r="B116" t="s">
        <v>478</v>
      </c>
      <c r="C116" t="s">
        <v>1054</v>
      </c>
      <c r="D116" t="s">
        <v>743</v>
      </c>
      <c r="E116" t="s">
        <v>1054</v>
      </c>
      <c r="F116" t="s">
        <v>744</v>
      </c>
      <c r="G116" t="s">
        <v>280</v>
      </c>
      <c r="H116" t="s">
        <v>1098</v>
      </c>
      <c r="I116" t="s">
        <v>41</v>
      </c>
      <c r="J116" t="s">
        <v>1054</v>
      </c>
      <c r="K116">
        <v>1</v>
      </c>
      <c r="L116">
        <v>18</v>
      </c>
      <c r="M116" t="s">
        <v>39</v>
      </c>
      <c r="N116">
        <v>1</v>
      </c>
      <c r="O116">
        <v>18</v>
      </c>
      <c r="P116">
        <v>1</v>
      </c>
      <c r="Q116" t="s">
        <v>38</v>
      </c>
      <c r="R116">
        <v>1</v>
      </c>
      <c r="S116">
        <v>1</v>
      </c>
      <c r="T116">
        <v>1</v>
      </c>
      <c r="U116" t="s">
        <v>1054</v>
      </c>
      <c r="V116" t="s">
        <v>1054</v>
      </c>
      <c r="W116" t="s">
        <v>1054</v>
      </c>
      <c r="X116">
        <v>1</v>
      </c>
      <c r="Y116" t="s">
        <v>1054</v>
      </c>
      <c r="Z116">
        <v>0</v>
      </c>
      <c r="AA116">
        <v>0</v>
      </c>
      <c r="AB116">
        <v>0</v>
      </c>
      <c r="AC116">
        <v>0</v>
      </c>
      <c r="AD116">
        <v>0</v>
      </c>
      <c r="AE116">
        <v>0</v>
      </c>
      <c r="AF116" t="s">
        <v>1054</v>
      </c>
      <c r="AG116" t="s">
        <v>1054</v>
      </c>
      <c r="AH116" t="s">
        <v>1054</v>
      </c>
    </row>
    <row r="117" spans="1:34" x14ac:dyDescent="0.25">
      <c r="A117" t="s">
        <v>457</v>
      </c>
      <c r="B117" t="s">
        <v>458</v>
      </c>
      <c r="C117" t="s">
        <v>1054</v>
      </c>
      <c r="D117" t="s">
        <v>743</v>
      </c>
      <c r="E117" t="s">
        <v>1054</v>
      </c>
      <c r="F117" t="s">
        <v>744</v>
      </c>
      <c r="G117" t="s">
        <v>280</v>
      </c>
      <c r="H117" t="s">
        <v>1098</v>
      </c>
      <c r="I117" t="s">
        <v>41</v>
      </c>
      <c r="J117" t="s">
        <v>1054</v>
      </c>
      <c r="K117">
        <v>1</v>
      </c>
      <c r="L117">
        <v>18</v>
      </c>
      <c r="M117" t="s">
        <v>39</v>
      </c>
      <c r="N117">
        <v>1</v>
      </c>
      <c r="O117">
        <v>18</v>
      </c>
      <c r="P117">
        <v>1</v>
      </c>
      <c r="Q117" t="s">
        <v>38</v>
      </c>
      <c r="R117">
        <v>1</v>
      </c>
      <c r="S117">
        <v>1</v>
      </c>
      <c r="T117">
        <v>1</v>
      </c>
      <c r="U117" t="s">
        <v>1054</v>
      </c>
      <c r="V117" t="s">
        <v>1054</v>
      </c>
      <c r="W117" t="s">
        <v>1054</v>
      </c>
      <c r="X117">
        <v>1</v>
      </c>
      <c r="Y117" t="s">
        <v>1054</v>
      </c>
      <c r="Z117">
        <v>0</v>
      </c>
      <c r="AA117">
        <v>0</v>
      </c>
      <c r="AB117">
        <v>0</v>
      </c>
      <c r="AC117">
        <v>0</v>
      </c>
      <c r="AD117">
        <v>0</v>
      </c>
      <c r="AE117">
        <v>0</v>
      </c>
      <c r="AF117" t="s">
        <v>1054</v>
      </c>
      <c r="AG117" t="s">
        <v>1054</v>
      </c>
      <c r="AH117" t="s">
        <v>1054</v>
      </c>
    </row>
    <row r="118" spans="1:34" x14ac:dyDescent="0.25">
      <c r="A118" t="s">
        <v>1099</v>
      </c>
      <c r="B118" t="s">
        <v>742</v>
      </c>
      <c r="C118" t="s">
        <v>1054</v>
      </c>
      <c r="D118" t="s">
        <v>743</v>
      </c>
      <c r="E118" t="s">
        <v>1054</v>
      </c>
      <c r="F118" t="s">
        <v>744</v>
      </c>
      <c r="G118" t="s">
        <v>1054</v>
      </c>
      <c r="H118" t="s">
        <v>1098</v>
      </c>
      <c r="I118" t="s">
        <v>41</v>
      </c>
      <c r="J118" t="s">
        <v>1054</v>
      </c>
      <c r="K118">
        <v>1</v>
      </c>
      <c r="L118">
        <v>18</v>
      </c>
      <c r="M118" t="s">
        <v>39</v>
      </c>
      <c r="N118">
        <v>1</v>
      </c>
      <c r="O118">
        <v>18</v>
      </c>
      <c r="P118">
        <v>1</v>
      </c>
      <c r="Q118" t="s">
        <v>38</v>
      </c>
      <c r="R118">
        <v>1</v>
      </c>
      <c r="S118">
        <v>1</v>
      </c>
      <c r="T118">
        <v>1</v>
      </c>
      <c r="U118" t="s">
        <v>1054</v>
      </c>
      <c r="V118" t="s">
        <v>1054</v>
      </c>
      <c r="W118" t="s">
        <v>1054</v>
      </c>
      <c r="X118">
        <v>1</v>
      </c>
      <c r="Y118" t="s">
        <v>1054</v>
      </c>
      <c r="Z118">
        <v>0</v>
      </c>
      <c r="AA118">
        <v>0</v>
      </c>
      <c r="AB118">
        <v>0</v>
      </c>
      <c r="AC118">
        <v>0</v>
      </c>
      <c r="AD118">
        <v>0</v>
      </c>
      <c r="AE118">
        <v>0</v>
      </c>
      <c r="AF118" t="s">
        <v>1054</v>
      </c>
      <c r="AG118" t="s">
        <v>1054</v>
      </c>
      <c r="AH118" t="s">
        <v>1054</v>
      </c>
    </row>
    <row r="119" spans="1:34" x14ac:dyDescent="0.25">
      <c r="A119" t="s">
        <v>455</v>
      </c>
      <c r="B119" t="s">
        <v>456</v>
      </c>
      <c r="C119" t="s">
        <v>1054</v>
      </c>
      <c r="D119" t="s">
        <v>743</v>
      </c>
      <c r="E119" t="s">
        <v>1054</v>
      </c>
      <c r="F119" t="s">
        <v>744</v>
      </c>
      <c r="G119" t="s">
        <v>280</v>
      </c>
      <c r="H119" t="s">
        <v>1098</v>
      </c>
      <c r="I119" t="s">
        <v>41</v>
      </c>
      <c r="J119" t="s">
        <v>1054</v>
      </c>
      <c r="K119">
        <v>1</v>
      </c>
      <c r="L119">
        <v>18</v>
      </c>
      <c r="M119" t="s">
        <v>39</v>
      </c>
      <c r="N119">
        <v>1</v>
      </c>
      <c r="O119">
        <v>18</v>
      </c>
      <c r="P119">
        <v>1</v>
      </c>
      <c r="Q119" t="s">
        <v>38</v>
      </c>
      <c r="R119">
        <v>1</v>
      </c>
      <c r="S119">
        <v>1</v>
      </c>
      <c r="T119">
        <v>1</v>
      </c>
      <c r="U119" t="s">
        <v>1054</v>
      </c>
      <c r="V119" t="s">
        <v>1054</v>
      </c>
      <c r="W119" t="s">
        <v>1054</v>
      </c>
      <c r="X119">
        <v>1</v>
      </c>
      <c r="Y119" t="s">
        <v>1054</v>
      </c>
      <c r="Z119">
        <v>0</v>
      </c>
      <c r="AA119">
        <v>0</v>
      </c>
      <c r="AB119">
        <v>0</v>
      </c>
      <c r="AC119">
        <v>0</v>
      </c>
      <c r="AD119">
        <v>0</v>
      </c>
      <c r="AE119">
        <v>0</v>
      </c>
      <c r="AF119" t="s">
        <v>1054</v>
      </c>
      <c r="AG119" t="s">
        <v>1054</v>
      </c>
      <c r="AH119" t="s">
        <v>1054</v>
      </c>
    </row>
    <row r="120" spans="1:34" x14ac:dyDescent="0.25">
      <c r="A120" t="s">
        <v>459</v>
      </c>
      <c r="B120" t="s">
        <v>460</v>
      </c>
      <c r="C120" t="s">
        <v>1054</v>
      </c>
      <c r="D120" t="s">
        <v>745</v>
      </c>
      <c r="E120" t="s">
        <v>1054</v>
      </c>
      <c r="F120" t="s">
        <v>746</v>
      </c>
      <c r="G120" t="s">
        <v>280</v>
      </c>
      <c r="H120" t="s">
        <v>1100</v>
      </c>
      <c r="I120" t="s">
        <v>41</v>
      </c>
      <c r="J120" t="s">
        <v>1054</v>
      </c>
      <c r="K120">
        <v>1</v>
      </c>
      <c r="L120">
        <v>20</v>
      </c>
      <c r="M120" t="s">
        <v>39</v>
      </c>
      <c r="N120">
        <v>1</v>
      </c>
      <c r="O120">
        <v>20</v>
      </c>
      <c r="P120">
        <v>1</v>
      </c>
      <c r="Q120" t="s">
        <v>38</v>
      </c>
      <c r="R120">
        <v>20</v>
      </c>
      <c r="S120">
        <v>20</v>
      </c>
      <c r="T120">
        <v>20</v>
      </c>
      <c r="U120">
        <v>0</v>
      </c>
      <c r="V120">
        <v>0</v>
      </c>
      <c r="W120">
        <v>0</v>
      </c>
      <c r="X120">
        <v>1</v>
      </c>
      <c r="Y120" t="s">
        <v>747</v>
      </c>
      <c r="Z120">
        <v>0</v>
      </c>
      <c r="AA120">
        <v>0</v>
      </c>
      <c r="AB120">
        <v>0</v>
      </c>
      <c r="AC120">
        <v>0</v>
      </c>
      <c r="AD120">
        <v>0</v>
      </c>
      <c r="AE120">
        <v>0</v>
      </c>
      <c r="AF120" t="s">
        <v>1054</v>
      </c>
      <c r="AG120" t="s">
        <v>1054</v>
      </c>
      <c r="AH120" t="s">
        <v>1054</v>
      </c>
    </row>
    <row r="121" spans="1:34" x14ac:dyDescent="0.25">
      <c r="A121" t="s">
        <v>461</v>
      </c>
      <c r="B121" t="s">
        <v>462</v>
      </c>
      <c r="C121" t="s">
        <v>1054</v>
      </c>
      <c r="D121" t="s">
        <v>745</v>
      </c>
      <c r="E121" t="s">
        <v>1054</v>
      </c>
      <c r="F121" t="s">
        <v>746</v>
      </c>
      <c r="G121" t="s">
        <v>280</v>
      </c>
      <c r="H121" t="s">
        <v>1100</v>
      </c>
      <c r="I121" t="s">
        <v>41</v>
      </c>
      <c r="J121" t="s">
        <v>1054</v>
      </c>
      <c r="K121">
        <v>1</v>
      </c>
      <c r="L121">
        <v>20</v>
      </c>
      <c r="M121" t="s">
        <v>39</v>
      </c>
      <c r="N121">
        <v>1</v>
      </c>
      <c r="O121">
        <v>20</v>
      </c>
      <c r="P121">
        <v>1</v>
      </c>
      <c r="Q121" t="s">
        <v>38</v>
      </c>
      <c r="R121">
        <v>20</v>
      </c>
      <c r="S121">
        <v>20</v>
      </c>
      <c r="T121">
        <v>20</v>
      </c>
      <c r="U121">
        <v>0</v>
      </c>
      <c r="V121">
        <v>0</v>
      </c>
      <c r="W121">
        <v>0</v>
      </c>
      <c r="X121">
        <v>1</v>
      </c>
      <c r="Y121" t="s">
        <v>747</v>
      </c>
      <c r="Z121">
        <v>0</v>
      </c>
      <c r="AA121">
        <v>0</v>
      </c>
      <c r="AB121">
        <v>0</v>
      </c>
      <c r="AC121">
        <v>0</v>
      </c>
      <c r="AD121">
        <v>0</v>
      </c>
      <c r="AE121">
        <v>0</v>
      </c>
      <c r="AF121" t="s">
        <v>1054</v>
      </c>
      <c r="AG121" t="s">
        <v>1054</v>
      </c>
      <c r="AH121" t="s">
        <v>1054</v>
      </c>
    </row>
    <row r="122" spans="1:34" x14ac:dyDescent="0.25">
      <c r="A122" t="s">
        <v>459</v>
      </c>
      <c r="B122" t="s">
        <v>460</v>
      </c>
      <c r="C122" t="s">
        <v>1054</v>
      </c>
      <c r="D122" t="s">
        <v>745</v>
      </c>
      <c r="E122" t="s">
        <v>1054</v>
      </c>
      <c r="F122" t="s">
        <v>748</v>
      </c>
      <c r="G122" t="s">
        <v>280</v>
      </c>
      <c r="H122" t="s">
        <v>1101</v>
      </c>
      <c r="I122" t="s">
        <v>41</v>
      </c>
      <c r="J122" t="s">
        <v>1054</v>
      </c>
      <c r="K122">
        <v>1</v>
      </c>
      <c r="L122">
        <v>18</v>
      </c>
      <c r="M122" t="s">
        <v>39</v>
      </c>
      <c r="N122">
        <v>1</v>
      </c>
      <c r="O122">
        <v>18</v>
      </c>
      <c r="P122">
        <v>1</v>
      </c>
      <c r="Q122" t="s">
        <v>38</v>
      </c>
      <c r="R122">
        <v>18</v>
      </c>
      <c r="S122">
        <v>18</v>
      </c>
      <c r="T122">
        <v>18</v>
      </c>
      <c r="U122" t="s">
        <v>1054</v>
      </c>
      <c r="V122" t="s">
        <v>1054</v>
      </c>
      <c r="W122" t="s">
        <v>1054</v>
      </c>
      <c r="X122">
        <v>1</v>
      </c>
      <c r="Y122" t="s">
        <v>749</v>
      </c>
      <c r="Z122">
        <v>0</v>
      </c>
      <c r="AA122">
        <v>0</v>
      </c>
      <c r="AB122">
        <v>0</v>
      </c>
      <c r="AC122">
        <v>0</v>
      </c>
      <c r="AD122">
        <v>0</v>
      </c>
      <c r="AE122">
        <v>0</v>
      </c>
      <c r="AF122" t="s">
        <v>1054</v>
      </c>
      <c r="AG122" t="s">
        <v>1054</v>
      </c>
      <c r="AH122" t="s">
        <v>1054</v>
      </c>
    </row>
    <row r="123" spans="1:34" x14ac:dyDescent="0.25">
      <c r="A123" t="s">
        <v>461</v>
      </c>
      <c r="B123" t="s">
        <v>462</v>
      </c>
      <c r="C123" t="s">
        <v>1054</v>
      </c>
      <c r="D123" t="s">
        <v>745</v>
      </c>
      <c r="E123" t="s">
        <v>1054</v>
      </c>
      <c r="F123" t="s">
        <v>748</v>
      </c>
      <c r="G123" t="s">
        <v>280</v>
      </c>
      <c r="H123" t="s">
        <v>1101</v>
      </c>
      <c r="I123" t="s">
        <v>41</v>
      </c>
      <c r="J123" t="s">
        <v>1054</v>
      </c>
      <c r="K123">
        <v>1</v>
      </c>
      <c r="L123">
        <v>18</v>
      </c>
      <c r="M123" t="s">
        <v>39</v>
      </c>
      <c r="N123">
        <v>1</v>
      </c>
      <c r="O123">
        <v>18</v>
      </c>
      <c r="P123">
        <v>1</v>
      </c>
      <c r="Q123" t="s">
        <v>38</v>
      </c>
      <c r="R123">
        <v>18</v>
      </c>
      <c r="S123">
        <v>18</v>
      </c>
      <c r="T123">
        <v>18</v>
      </c>
      <c r="U123" t="s">
        <v>1054</v>
      </c>
      <c r="V123" t="s">
        <v>1054</v>
      </c>
      <c r="W123" t="s">
        <v>1054</v>
      </c>
      <c r="X123">
        <v>1</v>
      </c>
      <c r="Y123" t="s">
        <v>749</v>
      </c>
      <c r="Z123">
        <v>0</v>
      </c>
      <c r="AA123">
        <v>0</v>
      </c>
      <c r="AB123">
        <v>0</v>
      </c>
      <c r="AC123">
        <v>0</v>
      </c>
      <c r="AD123">
        <v>0</v>
      </c>
      <c r="AE123">
        <v>0</v>
      </c>
      <c r="AF123" t="s">
        <v>1054</v>
      </c>
      <c r="AG123" t="s">
        <v>1054</v>
      </c>
      <c r="AH123" t="s">
        <v>1054</v>
      </c>
    </row>
    <row r="124" spans="1:34" x14ac:dyDescent="0.25">
      <c r="A124" t="s">
        <v>459</v>
      </c>
      <c r="B124" t="s">
        <v>460</v>
      </c>
      <c r="C124" t="s">
        <v>1054</v>
      </c>
      <c r="D124" t="s">
        <v>745</v>
      </c>
      <c r="E124" t="s">
        <v>1054</v>
      </c>
      <c r="F124" t="s">
        <v>750</v>
      </c>
      <c r="G124" t="s">
        <v>280</v>
      </c>
      <c r="H124" t="s">
        <v>751</v>
      </c>
      <c r="I124" t="s">
        <v>35</v>
      </c>
      <c r="J124" t="s">
        <v>1054</v>
      </c>
      <c r="K124">
        <v>1</v>
      </c>
      <c r="L124">
        <v>1</v>
      </c>
      <c r="M124" t="s">
        <v>39</v>
      </c>
      <c r="N124">
        <v>1</v>
      </c>
      <c r="O124">
        <v>1</v>
      </c>
      <c r="P124">
        <v>1</v>
      </c>
      <c r="Q124" t="s">
        <v>38</v>
      </c>
      <c r="R124">
        <v>1</v>
      </c>
      <c r="S124" t="s">
        <v>1054</v>
      </c>
      <c r="T124" t="s">
        <v>1054</v>
      </c>
      <c r="U124" t="s">
        <v>1054</v>
      </c>
      <c r="V124" t="s">
        <v>1054</v>
      </c>
      <c r="W124" t="s">
        <v>1054</v>
      </c>
      <c r="X124">
        <v>0</v>
      </c>
      <c r="Y124" t="s">
        <v>1054</v>
      </c>
      <c r="Z124">
        <v>0</v>
      </c>
      <c r="AA124">
        <v>0</v>
      </c>
      <c r="AB124">
        <v>0</v>
      </c>
      <c r="AC124">
        <v>0</v>
      </c>
      <c r="AD124">
        <v>0</v>
      </c>
      <c r="AE124">
        <v>0</v>
      </c>
      <c r="AF124" t="s">
        <v>1054</v>
      </c>
      <c r="AG124" t="s">
        <v>1054</v>
      </c>
      <c r="AH124" t="s">
        <v>1054</v>
      </c>
    </row>
    <row r="125" spans="1:34" x14ac:dyDescent="0.25">
      <c r="A125" t="s">
        <v>461</v>
      </c>
      <c r="B125" t="s">
        <v>462</v>
      </c>
      <c r="C125" t="s">
        <v>1054</v>
      </c>
      <c r="D125" t="s">
        <v>745</v>
      </c>
      <c r="E125" t="s">
        <v>1054</v>
      </c>
      <c r="F125" t="s">
        <v>750</v>
      </c>
      <c r="G125" t="s">
        <v>280</v>
      </c>
      <c r="H125" t="s">
        <v>751</v>
      </c>
      <c r="I125" t="s">
        <v>35</v>
      </c>
      <c r="J125" t="s">
        <v>1054</v>
      </c>
      <c r="K125">
        <v>1</v>
      </c>
      <c r="L125">
        <v>1</v>
      </c>
      <c r="M125" t="s">
        <v>39</v>
      </c>
      <c r="N125">
        <v>1</v>
      </c>
      <c r="O125">
        <v>1</v>
      </c>
      <c r="P125">
        <v>1</v>
      </c>
      <c r="Q125" t="s">
        <v>38</v>
      </c>
      <c r="R125">
        <v>1</v>
      </c>
      <c r="S125" t="s">
        <v>1054</v>
      </c>
      <c r="T125" t="s">
        <v>1054</v>
      </c>
      <c r="U125" t="s">
        <v>1054</v>
      </c>
      <c r="V125" t="s">
        <v>1054</v>
      </c>
      <c r="W125" t="s">
        <v>1054</v>
      </c>
      <c r="X125">
        <v>0</v>
      </c>
      <c r="Y125" t="s">
        <v>1054</v>
      </c>
      <c r="Z125">
        <v>0</v>
      </c>
      <c r="AA125">
        <v>0</v>
      </c>
      <c r="AB125">
        <v>0</v>
      </c>
      <c r="AC125">
        <v>0</v>
      </c>
      <c r="AD125">
        <v>0</v>
      </c>
      <c r="AE125">
        <v>0</v>
      </c>
      <c r="AF125" t="s">
        <v>1054</v>
      </c>
      <c r="AG125" t="s">
        <v>1054</v>
      </c>
      <c r="AH125" t="s">
        <v>1054</v>
      </c>
    </row>
    <row r="126" spans="1:34" x14ac:dyDescent="0.25">
      <c r="A126" t="s">
        <v>459</v>
      </c>
      <c r="B126" t="s">
        <v>460</v>
      </c>
      <c r="C126" t="s">
        <v>1054</v>
      </c>
      <c r="D126" t="s">
        <v>745</v>
      </c>
      <c r="E126" t="s">
        <v>1054</v>
      </c>
      <c r="F126" t="s">
        <v>752</v>
      </c>
      <c r="G126" t="s">
        <v>280</v>
      </c>
      <c r="H126" t="s">
        <v>1102</v>
      </c>
      <c r="I126" t="s">
        <v>35</v>
      </c>
      <c r="J126" t="s">
        <v>1054</v>
      </c>
      <c r="K126">
        <v>2</v>
      </c>
      <c r="L126">
        <v>13</v>
      </c>
      <c r="M126" t="s">
        <v>44</v>
      </c>
      <c r="N126">
        <v>1</v>
      </c>
      <c r="O126">
        <v>13</v>
      </c>
      <c r="P126">
        <v>1</v>
      </c>
      <c r="Q126" t="s">
        <v>38</v>
      </c>
      <c r="R126">
        <v>13</v>
      </c>
      <c r="S126" t="s">
        <v>1054</v>
      </c>
      <c r="T126" t="s">
        <v>1054</v>
      </c>
      <c r="U126" t="s">
        <v>1054</v>
      </c>
      <c r="V126" t="s">
        <v>1054</v>
      </c>
      <c r="W126" t="s">
        <v>1054</v>
      </c>
      <c r="X126" t="s">
        <v>1054</v>
      </c>
      <c r="Y126" t="s">
        <v>1054</v>
      </c>
      <c r="Z126" t="s">
        <v>1054</v>
      </c>
      <c r="AA126" t="s">
        <v>1054</v>
      </c>
      <c r="AB126" t="s">
        <v>1054</v>
      </c>
      <c r="AC126" t="s">
        <v>1054</v>
      </c>
      <c r="AD126" t="s">
        <v>1054</v>
      </c>
      <c r="AE126" t="s">
        <v>1054</v>
      </c>
      <c r="AF126" t="s">
        <v>1054</v>
      </c>
      <c r="AG126" t="s">
        <v>1054</v>
      </c>
      <c r="AH126" t="s">
        <v>1054</v>
      </c>
    </row>
    <row r="127" spans="1:34" x14ac:dyDescent="0.25">
      <c r="A127" t="s">
        <v>463</v>
      </c>
      <c r="B127" t="s">
        <v>464</v>
      </c>
      <c r="C127" t="s">
        <v>1054</v>
      </c>
      <c r="D127" t="s">
        <v>745</v>
      </c>
      <c r="E127" t="s">
        <v>1054</v>
      </c>
      <c r="F127" t="s">
        <v>753</v>
      </c>
      <c r="G127" t="s">
        <v>280</v>
      </c>
      <c r="H127" t="s">
        <v>1103</v>
      </c>
      <c r="I127" t="s">
        <v>35</v>
      </c>
      <c r="J127" t="s">
        <v>1054</v>
      </c>
      <c r="K127">
        <v>2</v>
      </c>
      <c r="L127">
        <v>20</v>
      </c>
      <c r="M127" t="s">
        <v>39</v>
      </c>
      <c r="N127">
        <v>1</v>
      </c>
      <c r="O127">
        <v>20</v>
      </c>
      <c r="P127">
        <v>1</v>
      </c>
      <c r="Q127" t="s">
        <v>38</v>
      </c>
      <c r="R127">
        <v>20</v>
      </c>
      <c r="S127" t="s">
        <v>1054</v>
      </c>
      <c r="T127" t="s">
        <v>1054</v>
      </c>
      <c r="U127" t="s">
        <v>1054</v>
      </c>
      <c r="V127" t="s">
        <v>1054</v>
      </c>
      <c r="W127" t="s">
        <v>1054</v>
      </c>
      <c r="X127">
        <v>0</v>
      </c>
      <c r="Y127" t="s">
        <v>1054</v>
      </c>
      <c r="Z127">
        <v>0</v>
      </c>
      <c r="AA127">
        <v>0</v>
      </c>
      <c r="AB127">
        <v>0</v>
      </c>
      <c r="AC127">
        <v>0</v>
      </c>
      <c r="AD127">
        <v>0</v>
      </c>
      <c r="AE127">
        <v>0</v>
      </c>
      <c r="AF127" t="s">
        <v>1054</v>
      </c>
      <c r="AG127" t="s">
        <v>919</v>
      </c>
      <c r="AH127" t="s">
        <v>1054</v>
      </c>
    </row>
    <row r="128" spans="1:34" x14ac:dyDescent="0.25">
      <c r="A128" t="s">
        <v>461</v>
      </c>
      <c r="B128" t="s">
        <v>462</v>
      </c>
      <c r="C128" t="s">
        <v>1054</v>
      </c>
      <c r="D128" t="s">
        <v>745</v>
      </c>
      <c r="E128" t="s">
        <v>1054</v>
      </c>
      <c r="F128" t="s">
        <v>754</v>
      </c>
      <c r="G128" t="s">
        <v>280</v>
      </c>
      <c r="H128" t="s">
        <v>1104</v>
      </c>
      <c r="I128" t="s">
        <v>35</v>
      </c>
      <c r="J128" t="s">
        <v>1054</v>
      </c>
      <c r="K128">
        <v>2</v>
      </c>
      <c r="L128">
        <v>12</v>
      </c>
      <c r="M128" t="s">
        <v>44</v>
      </c>
      <c r="N128">
        <v>1</v>
      </c>
      <c r="O128">
        <v>12</v>
      </c>
      <c r="P128">
        <v>1</v>
      </c>
      <c r="Q128" t="s">
        <v>38</v>
      </c>
      <c r="R128">
        <v>12</v>
      </c>
      <c r="S128" t="s">
        <v>1054</v>
      </c>
      <c r="T128" t="s">
        <v>1054</v>
      </c>
      <c r="U128" t="s">
        <v>1054</v>
      </c>
      <c r="V128" t="s">
        <v>1054</v>
      </c>
      <c r="W128" t="s">
        <v>1054</v>
      </c>
      <c r="X128" t="s">
        <v>1054</v>
      </c>
      <c r="Y128" t="s">
        <v>1054</v>
      </c>
      <c r="Z128" t="s">
        <v>1054</v>
      </c>
      <c r="AA128" t="s">
        <v>1054</v>
      </c>
      <c r="AB128" t="s">
        <v>1054</v>
      </c>
      <c r="AC128" t="s">
        <v>1054</v>
      </c>
      <c r="AD128" t="s">
        <v>1054</v>
      </c>
      <c r="AE128" t="s">
        <v>1054</v>
      </c>
      <c r="AF128" t="s">
        <v>1054</v>
      </c>
      <c r="AG128" t="s">
        <v>1054</v>
      </c>
      <c r="AH128" t="s">
        <v>1054</v>
      </c>
    </row>
    <row r="129" spans="1:34" x14ac:dyDescent="0.25">
      <c r="A129" t="s">
        <v>755</v>
      </c>
      <c r="B129" t="s">
        <v>756</v>
      </c>
      <c r="C129" t="s">
        <v>1054</v>
      </c>
      <c r="D129" t="s">
        <v>757</v>
      </c>
      <c r="E129" t="s">
        <v>1054</v>
      </c>
      <c r="F129" t="s">
        <v>758</v>
      </c>
      <c r="G129" t="s">
        <v>1054</v>
      </c>
      <c r="H129" t="s">
        <v>1105</v>
      </c>
      <c r="I129" t="s">
        <v>41</v>
      </c>
      <c r="J129" t="s">
        <v>1054</v>
      </c>
      <c r="K129">
        <v>1</v>
      </c>
      <c r="L129">
        <v>215</v>
      </c>
      <c r="M129" t="s">
        <v>33</v>
      </c>
      <c r="N129">
        <v>1</v>
      </c>
      <c r="O129">
        <v>215</v>
      </c>
      <c r="P129">
        <v>1</v>
      </c>
      <c r="Q129" t="s">
        <v>48</v>
      </c>
      <c r="R129">
        <v>215</v>
      </c>
      <c r="S129">
        <v>215</v>
      </c>
      <c r="T129">
        <v>206</v>
      </c>
      <c r="U129" t="s">
        <v>1054</v>
      </c>
      <c r="V129" t="s">
        <v>1054</v>
      </c>
      <c r="W129">
        <v>9</v>
      </c>
      <c r="X129">
        <v>0.95813953488372094</v>
      </c>
      <c r="Y129" t="s">
        <v>759</v>
      </c>
      <c r="Z129">
        <v>0</v>
      </c>
      <c r="AA129">
        <v>0</v>
      </c>
      <c r="AB129">
        <v>0</v>
      </c>
      <c r="AC129">
        <v>0</v>
      </c>
      <c r="AD129">
        <v>0</v>
      </c>
      <c r="AE129">
        <v>0</v>
      </c>
      <c r="AF129" t="s">
        <v>1054</v>
      </c>
      <c r="AG129" t="s">
        <v>1054</v>
      </c>
      <c r="AH129" t="s">
        <v>1054</v>
      </c>
    </row>
    <row r="130" spans="1:34" x14ac:dyDescent="0.25">
      <c r="A130" t="s">
        <v>387</v>
      </c>
      <c r="B130" t="s">
        <v>388</v>
      </c>
      <c r="C130" t="s">
        <v>1054</v>
      </c>
      <c r="D130" t="s">
        <v>757</v>
      </c>
      <c r="E130" t="s">
        <v>1054</v>
      </c>
      <c r="F130" t="s">
        <v>760</v>
      </c>
      <c r="G130" t="s">
        <v>280</v>
      </c>
      <c r="H130" t="s">
        <v>1106</v>
      </c>
      <c r="I130" t="s">
        <v>41</v>
      </c>
      <c r="J130" t="s">
        <v>1054</v>
      </c>
      <c r="K130">
        <v>1</v>
      </c>
      <c r="L130">
        <v>215</v>
      </c>
      <c r="M130" t="s">
        <v>33</v>
      </c>
      <c r="N130">
        <v>1</v>
      </c>
      <c r="O130">
        <v>215</v>
      </c>
      <c r="P130">
        <v>1</v>
      </c>
      <c r="Q130" t="s">
        <v>48</v>
      </c>
      <c r="R130">
        <v>215</v>
      </c>
      <c r="S130">
        <v>215</v>
      </c>
      <c r="T130">
        <v>215</v>
      </c>
      <c r="U130" t="s">
        <v>1054</v>
      </c>
      <c r="V130" t="s">
        <v>1054</v>
      </c>
      <c r="W130" t="s">
        <v>1054</v>
      </c>
      <c r="X130">
        <v>1</v>
      </c>
      <c r="Y130" t="s">
        <v>761</v>
      </c>
      <c r="Z130">
        <v>0</v>
      </c>
      <c r="AA130">
        <v>0</v>
      </c>
      <c r="AB130">
        <v>0</v>
      </c>
      <c r="AC130">
        <v>0</v>
      </c>
      <c r="AD130">
        <v>0</v>
      </c>
      <c r="AE130">
        <v>0</v>
      </c>
      <c r="AF130" t="s">
        <v>1054</v>
      </c>
      <c r="AG130" t="s">
        <v>921</v>
      </c>
      <c r="AH130" t="s">
        <v>1054</v>
      </c>
    </row>
    <row r="131" spans="1:34" x14ac:dyDescent="0.25">
      <c r="A131" t="s">
        <v>762</v>
      </c>
      <c r="B131" t="s">
        <v>763</v>
      </c>
      <c r="C131" t="s">
        <v>1054</v>
      </c>
      <c r="D131" t="s">
        <v>757</v>
      </c>
      <c r="E131" t="s">
        <v>1054</v>
      </c>
      <c r="F131" t="s">
        <v>764</v>
      </c>
      <c r="G131" t="s">
        <v>1054</v>
      </c>
      <c r="H131" t="s">
        <v>765</v>
      </c>
      <c r="I131" t="s">
        <v>41</v>
      </c>
      <c r="J131" t="s">
        <v>1054</v>
      </c>
      <c r="K131">
        <v>1</v>
      </c>
      <c r="L131">
        <v>1</v>
      </c>
      <c r="M131" t="s">
        <v>33</v>
      </c>
      <c r="N131">
        <v>1</v>
      </c>
      <c r="O131">
        <v>1</v>
      </c>
      <c r="P131">
        <v>1</v>
      </c>
      <c r="Q131" t="s">
        <v>1054</v>
      </c>
      <c r="R131">
        <v>0</v>
      </c>
      <c r="S131" t="s">
        <v>1054</v>
      </c>
      <c r="T131" t="s">
        <v>1054</v>
      </c>
      <c r="U131" t="s">
        <v>1054</v>
      </c>
      <c r="V131" t="s">
        <v>1054</v>
      </c>
      <c r="W131" t="s">
        <v>1054</v>
      </c>
      <c r="X131">
        <v>0</v>
      </c>
      <c r="Y131" t="s">
        <v>1054</v>
      </c>
      <c r="Z131">
        <v>0</v>
      </c>
      <c r="AA131">
        <v>0</v>
      </c>
      <c r="AB131">
        <v>0</v>
      </c>
      <c r="AC131">
        <v>0</v>
      </c>
      <c r="AD131">
        <v>0</v>
      </c>
      <c r="AE131">
        <v>0</v>
      </c>
      <c r="AF131" t="s">
        <v>1054</v>
      </c>
      <c r="AG131" t="s">
        <v>1054</v>
      </c>
      <c r="AH131" t="s">
        <v>1054</v>
      </c>
    </row>
    <row r="132" spans="1:34" x14ac:dyDescent="0.25">
      <c r="A132" t="s">
        <v>766</v>
      </c>
      <c r="B132" t="s">
        <v>767</v>
      </c>
      <c r="C132" t="s">
        <v>1054</v>
      </c>
      <c r="D132" t="s">
        <v>757</v>
      </c>
      <c r="E132" t="s">
        <v>1054</v>
      </c>
      <c r="F132" t="s">
        <v>768</v>
      </c>
      <c r="G132" t="s">
        <v>1054</v>
      </c>
      <c r="H132" t="s">
        <v>769</v>
      </c>
      <c r="I132" t="s">
        <v>41</v>
      </c>
      <c r="J132" t="s">
        <v>1054</v>
      </c>
      <c r="K132">
        <v>1</v>
      </c>
      <c r="L132">
        <v>1</v>
      </c>
      <c r="M132" t="s">
        <v>33</v>
      </c>
      <c r="N132">
        <v>1</v>
      </c>
      <c r="O132">
        <v>1</v>
      </c>
      <c r="P132">
        <v>1</v>
      </c>
      <c r="Q132" t="s">
        <v>38</v>
      </c>
      <c r="R132">
        <v>1</v>
      </c>
      <c r="S132">
        <v>1</v>
      </c>
      <c r="T132">
        <v>1</v>
      </c>
      <c r="U132" t="s">
        <v>1054</v>
      </c>
      <c r="V132" t="s">
        <v>1054</v>
      </c>
      <c r="W132" t="s">
        <v>1054</v>
      </c>
      <c r="X132">
        <v>1</v>
      </c>
      <c r="Y132" t="s">
        <v>1054</v>
      </c>
      <c r="Z132">
        <v>0</v>
      </c>
      <c r="AA132">
        <v>0</v>
      </c>
      <c r="AB132">
        <v>0</v>
      </c>
      <c r="AC132">
        <v>0</v>
      </c>
      <c r="AD132">
        <v>0</v>
      </c>
      <c r="AE132">
        <v>0</v>
      </c>
      <c r="AF132" t="s">
        <v>1054</v>
      </c>
      <c r="AG132" t="s">
        <v>1054</v>
      </c>
      <c r="AH132" t="s">
        <v>1054</v>
      </c>
    </row>
    <row r="133" spans="1:34" x14ac:dyDescent="0.25">
      <c r="A133" t="s">
        <v>473</v>
      </c>
      <c r="B133" t="s">
        <v>474</v>
      </c>
      <c r="C133" t="s">
        <v>1054</v>
      </c>
      <c r="D133" t="s">
        <v>757</v>
      </c>
      <c r="E133" t="s">
        <v>1054</v>
      </c>
      <c r="F133" t="s">
        <v>770</v>
      </c>
      <c r="G133" t="s">
        <v>280</v>
      </c>
      <c r="H133" t="s">
        <v>1107</v>
      </c>
      <c r="I133" t="s">
        <v>41</v>
      </c>
      <c r="J133" t="s">
        <v>1054</v>
      </c>
      <c r="K133">
        <v>1</v>
      </c>
      <c r="L133">
        <v>199</v>
      </c>
      <c r="M133" t="s">
        <v>33</v>
      </c>
      <c r="N133">
        <v>1</v>
      </c>
      <c r="O133">
        <v>199</v>
      </c>
      <c r="P133">
        <v>1</v>
      </c>
      <c r="Q133" t="s">
        <v>48</v>
      </c>
      <c r="R133">
        <v>199</v>
      </c>
      <c r="S133">
        <v>199</v>
      </c>
      <c r="T133">
        <v>199</v>
      </c>
      <c r="U133" t="s">
        <v>1054</v>
      </c>
      <c r="V133" t="s">
        <v>1054</v>
      </c>
      <c r="W133" t="s">
        <v>1054</v>
      </c>
      <c r="X133">
        <v>1</v>
      </c>
      <c r="Y133" t="s">
        <v>771</v>
      </c>
      <c r="Z133">
        <v>0</v>
      </c>
      <c r="AA133">
        <v>0</v>
      </c>
      <c r="AB133">
        <v>0</v>
      </c>
      <c r="AC133">
        <v>0</v>
      </c>
      <c r="AD133">
        <v>0</v>
      </c>
      <c r="AE133">
        <v>0</v>
      </c>
      <c r="AF133" t="s">
        <v>1054</v>
      </c>
      <c r="AG133" t="s">
        <v>1054</v>
      </c>
      <c r="AH133" t="s">
        <v>1054</v>
      </c>
    </row>
    <row r="134" spans="1:34" x14ac:dyDescent="0.25">
      <c r="A134" t="s">
        <v>381</v>
      </c>
      <c r="B134" t="s">
        <v>382</v>
      </c>
      <c r="C134" t="s">
        <v>1054</v>
      </c>
      <c r="D134" t="s">
        <v>757</v>
      </c>
      <c r="E134" t="s">
        <v>1054</v>
      </c>
      <c r="F134" t="s">
        <v>770</v>
      </c>
      <c r="G134" t="s">
        <v>280</v>
      </c>
      <c r="H134" t="s">
        <v>1107</v>
      </c>
      <c r="I134" t="s">
        <v>41</v>
      </c>
      <c r="J134" t="s">
        <v>1054</v>
      </c>
      <c r="K134">
        <v>1</v>
      </c>
      <c r="L134">
        <v>199</v>
      </c>
      <c r="M134" t="s">
        <v>33</v>
      </c>
      <c r="N134">
        <v>1</v>
      </c>
      <c r="O134">
        <v>199</v>
      </c>
      <c r="P134">
        <v>1</v>
      </c>
      <c r="Q134" t="s">
        <v>48</v>
      </c>
      <c r="R134">
        <v>199</v>
      </c>
      <c r="S134">
        <v>199</v>
      </c>
      <c r="T134">
        <v>199</v>
      </c>
      <c r="U134" t="s">
        <v>1054</v>
      </c>
      <c r="V134" t="s">
        <v>1054</v>
      </c>
      <c r="W134" t="s">
        <v>1054</v>
      </c>
      <c r="X134">
        <v>1</v>
      </c>
      <c r="Y134" t="s">
        <v>771</v>
      </c>
      <c r="Z134">
        <v>0</v>
      </c>
      <c r="AA134">
        <v>0</v>
      </c>
      <c r="AB134">
        <v>0</v>
      </c>
      <c r="AC134">
        <v>0</v>
      </c>
      <c r="AD134">
        <v>0</v>
      </c>
      <c r="AE134">
        <v>0</v>
      </c>
      <c r="AF134" t="s">
        <v>1054</v>
      </c>
      <c r="AG134" t="s">
        <v>1054</v>
      </c>
      <c r="AH134" t="s">
        <v>1054</v>
      </c>
    </row>
    <row r="135" spans="1:34" x14ac:dyDescent="0.25">
      <c r="A135" t="s">
        <v>367</v>
      </c>
      <c r="B135" t="s">
        <v>368</v>
      </c>
      <c r="C135" t="s">
        <v>1054</v>
      </c>
      <c r="D135" t="s">
        <v>757</v>
      </c>
      <c r="E135" t="s">
        <v>1054</v>
      </c>
      <c r="F135" t="s">
        <v>772</v>
      </c>
      <c r="G135" t="s">
        <v>280</v>
      </c>
      <c r="H135" t="s">
        <v>1108</v>
      </c>
      <c r="I135" t="s">
        <v>41</v>
      </c>
      <c r="J135" t="s">
        <v>1054</v>
      </c>
      <c r="K135">
        <v>1</v>
      </c>
      <c r="L135">
        <v>3</v>
      </c>
      <c r="M135" t="s">
        <v>33</v>
      </c>
      <c r="N135">
        <v>1</v>
      </c>
      <c r="O135">
        <v>3</v>
      </c>
      <c r="P135">
        <v>1</v>
      </c>
      <c r="Q135" t="s">
        <v>38</v>
      </c>
      <c r="R135">
        <v>1</v>
      </c>
      <c r="S135">
        <v>1</v>
      </c>
      <c r="T135" t="s">
        <v>1054</v>
      </c>
      <c r="U135" t="s">
        <v>1054</v>
      </c>
      <c r="V135">
        <v>1</v>
      </c>
      <c r="W135" t="s">
        <v>1054</v>
      </c>
      <c r="X135">
        <v>0</v>
      </c>
      <c r="Y135" t="s">
        <v>773</v>
      </c>
      <c r="Z135">
        <v>0</v>
      </c>
      <c r="AA135">
        <v>0</v>
      </c>
      <c r="AB135">
        <v>0</v>
      </c>
      <c r="AC135">
        <v>0</v>
      </c>
      <c r="AD135">
        <v>0</v>
      </c>
      <c r="AE135">
        <v>0</v>
      </c>
      <c r="AF135" t="s">
        <v>1054</v>
      </c>
      <c r="AG135" t="s">
        <v>926</v>
      </c>
      <c r="AH135" t="s">
        <v>1054</v>
      </c>
    </row>
    <row r="136" spans="1:34" x14ac:dyDescent="0.25">
      <c r="A136" t="s">
        <v>467</v>
      </c>
      <c r="B136" t="s">
        <v>468</v>
      </c>
      <c r="C136" t="s">
        <v>1054</v>
      </c>
      <c r="D136" t="s">
        <v>757</v>
      </c>
      <c r="E136" t="s">
        <v>1054</v>
      </c>
      <c r="F136" t="s">
        <v>774</v>
      </c>
      <c r="G136" t="s">
        <v>280</v>
      </c>
      <c r="H136" t="s">
        <v>1109</v>
      </c>
      <c r="I136" t="s">
        <v>41</v>
      </c>
      <c r="J136" t="s">
        <v>1054</v>
      </c>
      <c r="K136">
        <v>1</v>
      </c>
      <c r="L136">
        <v>2</v>
      </c>
      <c r="M136" t="s">
        <v>33</v>
      </c>
      <c r="N136">
        <v>1</v>
      </c>
      <c r="O136">
        <v>2</v>
      </c>
      <c r="P136">
        <v>1</v>
      </c>
      <c r="Q136" t="s">
        <v>38</v>
      </c>
      <c r="R136">
        <v>1</v>
      </c>
      <c r="S136">
        <v>1</v>
      </c>
      <c r="T136" t="s">
        <v>1054</v>
      </c>
      <c r="U136" t="s">
        <v>1054</v>
      </c>
      <c r="V136">
        <v>1</v>
      </c>
      <c r="W136" t="s">
        <v>1054</v>
      </c>
      <c r="X136">
        <v>0</v>
      </c>
      <c r="Y136" t="s">
        <v>775</v>
      </c>
      <c r="Z136">
        <v>0</v>
      </c>
      <c r="AA136">
        <v>0</v>
      </c>
      <c r="AB136">
        <v>0</v>
      </c>
      <c r="AC136">
        <v>0</v>
      </c>
      <c r="AD136">
        <v>0</v>
      </c>
      <c r="AE136">
        <v>0</v>
      </c>
      <c r="AF136" t="s">
        <v>1054</v>
      </c>
      <c r="AG136" t="s">
        <v>921</v>
      </c>
      <c r="AH136" t="s">
        <v>1054</v>
      </c>
    </row>
    <row r="137" spans="1:34" x14ac:dyDescent="0.25">
      <c r="A137" t="s">
        <v>776</v>
      </c>
      <c r="B137" t="s">
        <v>777</v>
      </c>
      <c r="C137" t="s">
        <v>1054</v>
      </c>
      <c r="D137" t="s">
        <v>757</v>
      </c>
      <c r="E137" t="s">
        <v>1054</v>
      </c>
      <c r="F137" t="s">
        <v>778</v>
      </c>
      <c r="G137" t="s">
        <v>1054</v>
      </c>
      <c r="H137" t="s">
        <v>1110</v>
      </c>
      <c r="I137" t="s">
        <v>41</v>
      </c>
      <c r="J137" t="s">
        <v>1054</v>
      </c>
      <c r="K137">
        <v>1</v>
      </c>
      <c r="L137">
        <v>2</v>
      </c>
      <c r="M137" t="s">
        <v>33</v>
      </c>
      <c r="N137">
        <v>1</v>
      </c>
      <c r="O137">
        <v>2</v>
      </c>
      <c r="P137">
        <v>1</v>
      </c>
      <c r="Q137" t="s">
        <v>38</v>
      </c>
      <c r="R137">
        <v>1</v>
      </c>
      <c r="S137">
        <v>1</v>
      </c>
      <c r="T137" t="s">
        <v>1054</v>
      </c>
      <c r="U137" t="s">
        <v>1054</v>
      </c>
      <c r="V137">
        <v>1</v>
      </c>
      <c r="W137" t="s">
        <v>1054</v>
      </c>
      <c r="X137">
        <v>0</v>
      </c>
      <c r="Y137" t="s">
        <v>779</v>
      </c>
      <c r="Z137">
        <v>0</v>
      </c>
      <c r="AA137">
        <v>0</v>
      </c>
      <c r="AB137">
        <v>0</v>
      </c>
      <c r="AC137">
        <v>0</v>
      </c>
      <c r="AD137">
        <v>0</v>
      </c>
      <c r="AE137">
        <v>0</v>
      </c>
      <c r="AF137" t="s">
        <v>1054</v>
      </c>
      <c r="AG137" t="s">
        <v>1054</v>
      </c>
      <c r="AH137" t="s">
        <v>1054</v>
      </c>
    </row>
    <row r="138" spans="1:34" x14ac:dyDescent="0.25">
      <c r="A138" t="s">
        <v>439</v>
      </c>
      <c r="B138" t="s">
        <v>440</v>
      </c>
      <c r="C138" t="s">
        <v>1054</v>
      </c>
      <c r="D138" t="s">
        <v>757</v>
      </c>
      <c r="E138" t="s">
        <v>1054</v>
      </c>
      <c r="F138" t="s">
        <v>781</v>
      </c>
      <c r="G138" t="s">
        <v>280</v>
      </c>
      <c r="H138" t="s">
        <v>1111</v>
      </c>
      <c r="I138" t="s">
        <v>41</v>
      </c>
      <c r="J138" t="s">
        <v>1054</v>
      </c>
      <c r="K138">
        <v>1</v>
      </c>
      <c r="L138">
        <v>16</v>
      </c>
      <c r="M138" t="s">
        <v>33</v>
      </c>
      <c r="N138">
        <v>1</v>
      </c>
      <c r="O138">
        <v>16</v>
      </c>
      <c r="P138">
        <v>1</v>
      </c>
      <c r="Q138" t="s">
        <v>38</v>
      </c>
      <c r="R138">
        <v>1</v>
      </c>
      <c r="S138">
        <v>1</v>
      </c>
      <c r="T138">
        <v>1</v>
      </c>
      <c r="U138" t="s">
        <v>1054</v>
      </c>
      <c r="V138" t="s">
        <v>1054</v>
      </c>
      <c r="W138" t="s">
        <v>1054</v>
      </c>
      <c r="X138">
        <v>1</v>
      </c>
      <c r="Y138" t="s">
        <v>1054</v>
      </c>
      <c r="Z138">
        <v>0</v>
      </c>
      <c r="AA138">
        <v>0</v>
      </c>
      <c r="AB138">
        <v>0</v>
      </c>
      <c r="AC138">
        <v>0</v>
      </c>
      <c r="AD138">
        <v>0</v>
      </c>
      <c r="AE138">
        <v>0</v>
      </c>
      <c r="AF138" t="s">
        <v>1054</v>
      </c>
      <c r="AG138" t="s">
        <v>1054</v>
      </c>
      <c r="AH138" t="s">
        <v>1054</v>
      </c>
    </row>
    <row r="139" spans="1:34" x14ac:dyDescent="0.25">
      <c r="A139" t="s">
        <v>1112</v>
      </c>
      <c r="B139" t="s">
        <v>780</v>
      </c>
      <c r="C139" t="s">
        <v>1054</v>
      </c>
      <c r="D139" t="s">
        <v>757</v>
      </c>
      <c r="E139" t="s">
        <v>1054</v>
      </c>
      <c r="F139" t="s">
        <v>781</v>
      </c>
      <c r="G139" t="s">
        <v>1054</v>
      </c>
      <c r="H139" t="s">
        <v>1111</v>
      </c>
      <c r="I139" t="s">
        <v>41</v>
      </c>
      <c r="J139" t="s">
        <v>1054</v>
      </c>
      <c r="K139">
        <v>1</v>
      </c>
      <c r="L139">
        <v>16</v>
      </c>
      <c r="M139" t="s">
        <v>33</v>
      </c>
      <c r="N139">
        <v>1</v>
      </c>
      <c r="O139">
        <v>16</v>
      </c>
      <c r="P139">
        <v>1</v>
      </c>
      <c r="Q139" t="s">
        <v>38</v>
      </c>
      <c r="R139">
        <v>1</v>
      </c>
      <c r="S139">
        <v>1</v>
      </c>
      <c r="T139">
        <v>1</v>
      </c>
      <c r="U139" t="s">
        <v>1054</v>
      </c>
      <c r="V139" t="s">
        <v>1054</v>
      </c>
      <c r="W139" t="s">
        <v>1054</v>
      </c>
      <c r="X139">
        <v>1</v>
      </c>
      <c r="Y139" t="s">
        <v>1054</v>
      </c>
      <c r="Z139">
        <v>0</v>
      </c>
      <c r="AA139">
        <v>0</v>
      </c>
      <c r="AB139">
        <v>0</v>
      </c>
      <c r="AC139">
        <v>0</v>
      </c>
      <c r="AD139">
        <v>0</v>
      </c>
      <c r="AE139">
        <v>0</v>
      </c>
      <c r="AF139" t="s">
        <v>1054</v>
      </c>
      <c r="AG139" t="s">
        <v>1054</v>
      </c>
      <c r="AH139" t="s">
        <v>1054</v>
      </c>
    </row>
    <row r="140" spans="1:34" x14ac:dyDescent="0.25">
      <c r="A140" t="s">
        <v>459</v>
      </c>
      <c r="B140" t="s">
        <v>460</v>
      </c>
      <c r="C140" t="s">
        <v>1054</v>
      </c>
      <c r="D140" t="s">
        <v>757</v>
      </c>
      <c r="E140" t="s">
        <v>1054</v>
      </c>
      <c r="F140" t="s">
        <v>782</v>
      </c>
      <c r="G140" t="s">
        <v>280</v>
      </c>
      <c r="H140" t="s">
        <v>1113</v>
      </c>
      <c r="I140" t="s">
        <v>41</v>
      </c>
      <c r="J140" t="s">
        <v>1054</v>
      </c>
      <c r="K140">
        <v>1</v>
      </c>
      <c r="L140">
        <v>16</v>
      </c>
      <c r="M140" t="s">
        <v>33</v>
      </c>
      <c r="N140">
        <v>1</v>
      </c>
      <c r="O140">
        <v>16</v>
      </c>
      <c r="P140">
        <v>1</v>
      </c>
      <c r="Q140" t="s">
        <v>38</v>
      </c>
      <c r="R140">
        <v>1</v>
      </c>
      <c r="S140" t="s">
        <v>1054</v>
      </c>
      <c r="T140" t="s">
        <v>1054</v>
      </c>
      <c r="U140" t="s">
        <v>1054</v>
      </c>
      <c r="V140" t="s">
        <v>1054</v>
      </c>
      <c r="W140" t="s">
        <v>1054</v>
      </c>
      <c r="X140">
        <v>0</v>
      </c>
      <c r="Y140" t="s">
        <v>1054</v>
      </c>
      <c r="Z140">
        <v>0</v>
      </c>
      <c r="AA140">
        <v>0</v>
      </c>
      <c r="AB140">
        <v>0</v>
      </c>
      <c r="AC140">
        <v>0</v>
      </c>
      <c r="AD140">
        <v>0</v>
      </c>
      <c r="AE140">
        <v>0</v>
      </c>
      <c r="AF140" t="s">
        <v>1054</v>
      </c>
      <c r="AG140" t="s">
        <v>1054</v>
      </c>
      <c r="AH140" t="s">
        <v>1054</v>
      </c>
    </row>
    <row r="141" spans="1:34" x14ac:dyDescent="0.25">
      <c r="A141" t="s">
        <v>461</v>
      </c>
      <c r="B141" t="s">
        <v>462</v>
      </c>
      <c r="C141" t="s">
        <v>1054</v>
      </c>
      <c r="D141" t="s">
        <v>757</v>
      </c>
      <c r="E141" t="s">
        <v>1054</v>
      </c>
      <c r="F141" t="s">
        <v>782</v>
      </c>
      <c r="G141" t="s">
        <v>280</v>
      </c>
      <c r="H141" t="s">
        <v>1113</v>
      </c>
      <c r="I141" t="s">
        <v>41</v>
      </c>
      <c r="J141" t="s">
        <v>1054</v>
      </c>
      <c r="K141">
        <v>1</v>
      </c>
      <c r="L141">
        <v>16</v>
      </c>
      <c r="M141" t="s">
        <v>33</v>
      </c>
      <c r="N141">
        <v>1</v>
      </c>
      <c r="O141">
        <v>16</v>
      </c>
      <c r="P141">
        <v>1</v>
      </c>
      <c r="Q141" t="s">
        <v>38</v>
      </c>
      <c r="R141">
        <v>1</v>
      </c>
      <c r="S141" t="s">
        <v>1054</v>
      </c>
      <c r="T141" t="s">
        <v>1054</v>
      </c>
      <c r="U141" t="s">
        <v>1054</v>
      </c>
      <c r="V141" t="s">
        <v>1054</v>
      </c>
      <c r="W141" t="s">
        <v>1054</v>
      </c>
      <c r="X141">
        <v>0</v>
      </c>
      <c r="Y141" t="s">
        <v>1054</v>
      </c>
      <c r="Z141">
        <v>0</v>
      </c>
      <c r="AA141">
        <v>0</v>
      </c>
      <c r="AB141">
        <v>0</v>
      </c>
      <c r="AC141">
        <v>0</v>
      </c>
      <c r="AD141">
        <v>0</v>
      </c>
      <c r="AE141">
        <v>0</v>
      </c>
      <c r="AF141" t="s">
        <v>1054</v>
      </c>
      <c r="AG141" t="s">
        <v>1054</v>
      </c>
      <c r="AH141" t="s">
        <v>1054</v>
      </c>
    </row>
    <row r="142" spans="1:34" x14ac:dyDescent="0.25">
      <c r="A142" t="s">
        <v>471</v>
      </c>
      <c r="B142" t="s">
        <v>472</v>
      </c>
      <c r="C142" t="s">
        <v>1054</v>
      </c>
      <c r="D142" t="s">
        <v>757</v>
      </c>
      <c r="E142" t="s">
        <v>1054</v>
      </c>
      <c r="F142" t="s">
        <v>783</v>
      </c>
      <c r="G142" t="s">
        <v>280</v>
      </c>
      <c r="H142" t="s">
        <v>1114</v>
      </c>
      <c r="I142" t="s">
        <v>41</v>
      </c>
      <c r="J142" t="s">
        <v>1054</v>
      </c>
      <c r="K142">
        <v>1</v>
      </c>
      <c r="L142">
        <v>2</v>
      </c>
      <c r="M142" t="s">
        <v>33</v>
      </c>
      <c r="N142">
        <v>1</v>
      </c>
      <c r="O142">
        <v>2</v>
      </c>
      <c r="P142">
        <v>1</v>
      </c>
      <c r="Q142" t="s">
        <v>38</v>
      </c>
      <c r="R142">
        <v>1</v>
      </c>
      <c r="S142">
        <v>1</v>
      </c>
      <c r="T142" t="s">
        <v>1054</v>
      </c>
      <c r="U142" t="s">
        <v>1054</v>
      </c>
      <c r="V142">
        <v>1</v>
      </c>
      <c r="W142" t="s">
        <v>1054</v>
      </c>
      <c r="X142">
        <v>0</v>
      </c>
      <c r="Y142" t="s">
        <v>784</v>
      </c>
      <c r="Z142">
        <v>0</v>
      </c>
      <c r="AA142">
        <v>0</v>
      </c>
      <c r="AB142">
        <v>0</v>
      </c>
      <c r="AC142">
        <v>0</v>
      </c>
      <c r="AD142">
        <v>0</v>
      </c>
      <c r="AE142">
        <v>0</v>
      </c>
      <c r="AF142" t="s">
        <v>1054</v>
      </c>
      <c r="AG142" t="s">
        <v>1054</v>
      </c>
      <c r="AH142" t="s">
        <v>1054</v>
      </c>
    </row>
    <row r="143" spans="1:34" x14ac:dyDescent="0.25">
      <c r="A143" t="s">
        <v>529</v>
      </c>
      <c r="B143" t="s">
        <v>530</v>
      </c>
      <c r="C143" t="s">
        <v>1054</v>
      </c>
      <c r="D143" t="s">
        <v>757</v>
      </c>
      <c r="E143" t="s">
        <v>1054</v>
      </c>
      <c r="F143" t="s">
        <v>783</v>
      </c>
      <c r="G143" t="s">
        <v>280</v>
      </c>
      <c r="H143" t="s">
        <v>1114</v>
      </c>
      <c r="I143" t="s">
        <v>41</v>
      </c>
      <c r="J143" t="s">
        <v>1054</v>
      </c>
      <c r="K143">
        <v>1</v>
      </c>
      <c r="L143">
        <v>2</v>
      </c>
      <c r="M143" t="s">
        <v>33</v>
      </c>
      <c r="N143">
        <v>1</v>
      </c>
      <c r="O143">
        <v>2</v>
      </c>
      <c r="P143">
        <v>1</v>
      </c>
      <c r="Q143" t="s">
        <v>38</v>
      </c>
      <c r="R143">
        <v>1</v>
      </c>
      <c r="S143">
        <v>1</v>
      </c>
      <c r="T143" t="s">
        <v>1054</v>
      </c>
      <c r="U143" t="s">
        <v>1054</v>
      </c>
      <c r="V143">
        <v>1</v>
      </c>
      <c r="W143" t="s">
        <v>1054</v>
      </c>
      <c r="X143">
        <v>0</v>
      </c>
      <c r="Y143" t="s">
        <v>784</v>
      </c>
      <c r="Z143">
        <v>0</v>
      </c>
      <c r="AA143">
        <v>0</v>
      </c>
      <c r="AB143">
        <v>0</v>
      </c>
      <c r="AC143">
        <v>0</v>
      </c>
      <c r="AD143">
        <v>0</v>
      </c>
      <c r="AE143">
        <v>0</v>
      </c>
      <c r="AF143" t="s">
        <v>1054</v>
      </c>
      <c r="AG143" t="s">
        <v>1054</v>
      </c>
      <c r="AH143" t="s">
        <v>1054</v>
      </c>
    </row>
    <row r="144" spans="1:34" x14ac:dyDescent="0.25">
      <c r="A144" t="s">
        <v>471</v>
      </c>
      <c r="B144" t="s">
        <v>472</v>
      </c>
      <c r="C144" t="s">
        <v>1054</v>
      </c>
      <c r="D144" t="s">
        <v>757</v>
      </c>
      <c r="E144" t="s">
        <v>1054</v>
      </c>
      <c r="F144" t="s">
        <v>786</v>
      </c>
      <c r="G144" t="s">
        <v>280</v>
      </c>
      <c r="H144" t="s">
        <v>787</v>
      </c>
      <c r="I144" t="s">
        <v>41</v>
      </c>
      <c r="J144" t="s">
        <v>1054</v>
      </c>
      <c r="K144">
        <v>1</v>
      </c>
      <c r="L144">
        <v>1</v>
      </c>
      <c r="M144" t="s">
        <v>33</v>
      </c>
      <c r="N144">
        <v>1</v>
      </c>
      <c r="O144">
        <v>1</v>
      </c>
      <c r="P144">
        <v>1</v>
      </c>
      <c r="Q144" t="s">
        <v>38</v>
      </c>
      <c r="R144">
        <v>1</v>
      </c>
      <c r="S144" t="s">
        <v>1054</v>
      </c>
      <c r="T144" t="s">
        <v>1054</v>
      </c>
      <c r="U144" t="s">
        <v>1054</v>
      </c>
      <c r="V144" t="s">
        <v>1054</v>
      </c>
      <c r="W144" t="s">
        <v>1054</v>
      </c>
      <c r="X144">
        <v>0</v>
      </c>
      <c r="Y144" t="s">
        <v>1054</v>
      </c>
      <c r="Z144">
        <v>0</v>
      </c>
      <c r="AA144">
        <v>0</v>
      </c>
      <c r="AB144">
        <v>0</v>
      </c>
      <c r="AC144">
        <v>0</v>
      </c>
      <c r="AD144">
        <v>0</v>
      </c>
      <c r="AE144">
        <v>0</v>
      </c>
      <c r="AF144" t="s">
        <v>1054</v>
      </c>
      <c r="AG144" t="s">
        <v>1054</v>
      </c>
      <c r="AH144" t="s">
        <v>1054</v>
      </c>
    </row>
    <row r="145" spans="1:34" x14ac:dyDescent="0.25">
      <c r="A145" t="s">
        <v>1115</v>
      </c>
      <c r="B145" t="s">
        <v>785</v>
      </c>
      <c r="C145" t="s">
        <v>1054</v>
      </c>
      <c r="D145" t="s">
        <v>757</v>
      </c>
      <c r="E145" t="s">
        <v>1054</v>
      </c>
      <c r="F145" t="s">
        <v>786</v>
      </c>
      <c r="G145" t="s">
        <v>1054</v>
      </c>
      <c r="H145" t="s">
        <v>787</v>
      </c>
      <c r="I145" t="s">
        <v>41</v>
      </c>
      <c r="J145" t="s">
        <v>1054</v>
      </c>
      <c r="K145">
        <v>1</v>
      </c>
      <c r="L145">
        <v>1</v>
      </c>
      <c r="M145" t="s">
        <v>33</v>
      </c>
      <c r="N145">
        <v>1</v>
      </c>
      <c r="O145">
        <v>1</v>
      </c>
      <c r="P145">
        <v>1</v>
      </c>
      <c r="Q145" t="s">
        <v>38</v>
      </c>
      <c r="R145">
        <v>1</v>
      </c>
      <c r="S145" t="s">
        <v>1054</v>
      </c>
      <c r="T145" t="s">
        <v>1054</v>
      </c>
      <c r="U145" t="s">
        <v>1054</v>
      </c>
      <c r="V145" t="s">
        <v>1054</v>
      </c>
      <c r="W145" t="s">
        <v>1054</v>
      </c>
      <c r="X145">
        <v>0</v>
      </c>
      <c r="Y145" t="s">
        <v>1054</v>
      </c>
      <c r="Z145">
        <v>0</v>
      </c>
      <c r="AA145">
        <v>0</v>
      </c>
      <c r="AB145">
        <v>0</v>
      </c>
      <c r="AC145">
        <v>0</v>
      </c>
      <c r="AD145">
        <v>0</v>
      </c>
      <c r="AE145">
        <v>0</v>
      </c>
      <c r="AF145" t="s">
        <v>1054</v>
      </c>
      <c r="AG145" t="s">
        <v>1054</v>
      </c>
      <c r="AH145" t="s">
        <v>1054</v>
      </c>
    </row>
    <row r="146" spans="1:34" x14ac:dyDescent="0.25">
      <c r="A146" t="s">
        <v>529</v>
      </c>
      <c r="B146" t="s">
        <v>530</v>
      </c>
      <c r="C146" t="s">
        <v>1054</v>
      </c>
      <c r="D146" t="s">
        <v>757</v>
      </c>
      <c r="E146" t="s">
        <v>1054</v>
      </c>
      <c r="F146" t="s">
        <v>789</v>
      </c>
      <c r="G146" t="s">
        <v>280</v>
      </c>
      <c r="H146" t="s">
        <v>790</v>
      </c>
      <c r="I146" t="s">
        <v>41</v>
      </c>
      <c r="J146" t="s">
        <v>1054</v>
      </c>
      <c r="K146">
        <v>1</v>
      </c>
      <c r="L146">
        <v>1</v>
      </c>
      <c r="M146" t="s">
        <v>33</v>
      </c>
      <c r="N146">
        <v>1</v>
      </c>
      <c r="O146">
        <v>1</v>
      </c>
      <c r="P146">
        <v>1</v>
      </c>
      <c r="Q146" t="s">
        <v>38</v>
      </c>
      <c r="R146">
        <v>1</v>
      </c>
      <c r="S146" t="s">
        <v>1054</v>
      </c>
      <c r="T146" t="s">
        <v>1054</v>
      </c>
      <c r="U146" t="s">
        <v>1054</v>
      </c>
      <c r="V146" t="s">
        <v>1054</v>
      </c>
      <c r="W146" t="s">
        <v>1054</v>
      </c>
      <c r="X146">
        <v>0</v>
      </c>
      <c r="Y146" t="s">
        <v>1054</v>
      </c>
      <c r="Z146">
        <v>0</v>
      </c>
      <c r="AA146">
        <v>0</v>
      </c>
      <c r="AB146">
        <v>0</v>
      </c>
      <c r="AC146">
        <v>0</v>
      </c>
      <c r="AD146">
        <v>0</v>
      </c>
      <c r="AE146">
        <v>0</v>
      </c>
      <c r="AF146" t="s">
        <v>1054</v>
      </c>
      <c r="AG146" t="s">
        <v>1054</v>
      </c>
      <c r="AH146" t="s">
        <v>1054</v>
      </c>
    </row>
    <row r="147" spans="1:34" x14ac:dyDescent="0.25">
      <c r="A147" t="s">
        <v>762</v>
      </c>
      <c r="B147" t="s">
        <v>788</v>
      </c>
      <c r="C147" t="s">
        <v>1054</v>
      </c>
      <c r="D147" t="s">
        <v>757</v>
      </c>
      <c r="E147" t="s">
        <v>1054</v>
      </c>
      <c r="F147" t="s">
        <v>789</v>
      </c>
      <c r="G147" t="s">
        <v>1054</v>
      </c>
      <c r="H147" t="s">
        <v>790</v>
      </c>
      <c r="I147" t="s">
        <v>41</v>
      </c>
      <c r="J147" t="s">
        <v>1054</v>
      </c>
      <c r="K147">
        <v>1</v>
      </c>
      <c r="L147">
        <v>1</v>
      </c>
      <c r="M147" t="s">
        <v>33</v>
      </c>
      <c r="N147">
        <v>1</v>
      </c>
      <c r="O147">
        <v>1</v>
      </c>
      <c r="P147">
        <v>1</v>
      </c>
      <c r="Q147" t="s">
        <v>38</v>
      </c>
      <c r="R147">
        <v>1</v>
      </c>
      <c r="S147" t="s">
        <v>1054</v>
      </c>
      <c r="T147" t="s">
        <v>1054</v>
      </c>
      <c r="U147" t="s">
        <v>1054</v>
      </c>
      <c r="V147" t="s">
        <v>1054</v>
      </c>
      <c r="W147" t="s">
        <v>1054</v>
      </c>
      <c r="X147">
        <v>0</v>
      </c>
      <c r="Y147" t="s">
        <v>1054</v>
      </c>
      <c r="Z147">
        <v>0</v>
      </c>
      <c r="AA147">
        <v>0</v>
      </c>
      <c r="AB147">
        <v>0</v>
      </c>
      <c r="AC147">
        <v>0</v>
      </c>
      <c r="AD147">
        <v>0</v>
      </c>
      <c r="AE147">
        <v>0</v>
      </c>
      <c r="AF147" t="s">
        <v>1054</v>
      </c>
      <c r="AG147" t="s">
        <v>1054</v>
      </c>
      <c r="AH147" t="s">
        <v>1054</v>
      </c>
    </row>
    <row r="148" spans="1:34" x14ac:dyDescent="0.25">
      <c r="A148" t="s">
        <v>529</v>
      </c>
      <c r="B148" t="s">
        <v>530</v>
      </c>
      <c r="C148" t="s">
        <v>1054</v>
      </c>
      <c r="D148" t="s">
        <v>757</v>
      </c>
      <c r="E148" t="s">
        <v>1054</v>
      </c>
      <c r="F148" t="s">
        <v>791</v>
      </c>
      <c r="G148" t="s">
        <v>280</v>
      </c>
      <c r="H148" t="s">
        <v>792</v>
      </c>
      <c r="I148" t="s">
        <v>41</v>
      </c>
      <c r="J148" t="s">
        <v>1054</v>
      </c>
      <c r="K148">
        <v>1</v>
      </c>
      <c r="L148">
        <v>1</v>
      </c>
      <c r="M148" t="s">
        <v>33</v>
      </c>
      <c r="N148">
        <v>1</v>
      </c>
      <c r="O148">
        <v>1</v>
      </c>
      <c r="P148">
        <v>1</v>
      </c>
      <c r="Q148" t="s">
        <v>38</v>
      </c>
      <c r="R148">
        <v>1</v>
      </c>
      <c r="S148" t="s">
        <v>1054</v>
      </c>
      <c r="T148" t="s">
        <v>1054</v>
      </c>
      <c r="U148" t="s">
        <v>1054</v>
      </c>
      <c r="V148" t="s">
        <v>1054</v>
      </c>
      <c r="W148" t="s">
        <v>1054</v>
      </c>
      <c r="X148">
        <v>0</v>
      </c>
      <c r="Y148" t="s">
        <v>1054</v>
      </c>
      <c r="Z148">
        <v>0</v>
      </c>
      <c r="AA148">
        <v>0</v>
      </c>
      <c r="AB148">
        <v>0</v>
      </c>
      <c r="AC148">
        <v>0</v>
      </c>
      <c r="AD148">
        <v>0</v>
      </c>
      <c r="AE148">
        <v>0</v>
      </c>
      <c r="AF148" t="s">
        <v>1054</v>
      </c>
      <c r="AG148" t="s">
        <v>1054</v>
      </c>
      <c r="AH148" t="s">
        <v>1054</v>
      </c>
    </row>
    <row r="149" spans="1:34" x14ac:dyDescent="0.25">
      <c r="A149" t="s">
        <v>762</v>
      </c>
      <c r="B149" t="s">
        <v>788</v>
      </c>
      <c r="C149" t="s">
        <v>1054</v>
      </c>
      <c r="D149" t="s">
        <v>757</v>
      </c>
      <c r="E149" t="s">
        <v>1054</v>
      </c>
      <c r="F149" t="s">
        <v>791</v>
      </c>
      <c r="G149" t="s">
        <v>1054</v>
      </c>
      <c r="H149" t="s">
        <v>792</v>
      </c>
      <c r="I149" t="s">
        <v>41</v>
      </c>
      <c r="J149" t="s">
        <v>1054</v>
      </c>
      <c r="K149">
        <v>1</v>
      </c>
      <c r="L149">
        <v>1</v>
      </c>
      <c r="M149" t="s">
        <v>33</v>
      </c>
      <c r="N149">
        <v>1</v>
      </c>
      <c r="O149">
        <v>1</v>
      </c>
      <c r="P149">
        <v>1</v>
      </c>
      <c r="Q149" t="s">
        <v>38</v>
      </c>
      <c r="R149">
        <v>1</v>
      </c>
      <c r="S149" t="s">
        <v>1054</v>
      </c>
      <c r="T149" t="s">
        <v>1054</v>
      </c>
      <c r="U149" t="s">
        <v>1054</v>
      </c>
      <c r="V149" t="s">
        <v>1054</v>
      </c>
      <c r="W149" t="s">
        <v>1054</v>
      </c>
      <c r="X149">
        <v>0</v>
      </c>
      <c r="Y149" t="s">
        <v>1054</v>
      </c>
      <c r="Z149">
        <v>0</v>
      </c>
      <c r="AA149">
        <v>0</v>
      </c>
      <c r="AB149">
        <v>0</v>
      </c>
      <c r="AC149">
        <v>0</v>
      </c>
      <c r="AD149">
        <v>0</v>
      </c>
      <c r="AE149">
        <v>0</v>
      </c>
      <c r="AF149" t="s">
        <v>1054</v>
      </c>
      <c r="AG149" t="s">
        <v>1054</v>
      </c>
      <c r="AH149" t="s">
        <v>1054</v>
      </c>
    </row>
    <row r="150" spans="1:34" x14ac:dyDescent="0.25">
      <c r="A150" t="s">
        <v>471</v>
      </c>
      <c r="B150" t="s">
        <v>472</v>
      </c>
      <c r="C150" t="s">
        <v>1054</v>
      </c>
      <c r="D150" t="s">
        <v>757</v>
      </c>
      <c r="E150" t="s">
        <v>1054</v>
      </c>
      <c r="F150" t="s">
        <v>793</v>
      </c>
      <c r="G150" t="s">
        <v>280</v>
      </c>
      <c r="H150" t="s">
        <v>1116</v>
      </c>
      <c r="I150" t="s">
        <v>41</v>
      </c>
      <c r="J150" t="s">
        <v>1054</v>
      </c>
      <c r="K150">
        <v>1</v>
      </c>
      <c r="L150">
        <v>2</v>
      </c>
      <c r="M150" t="s">
        <v>33</v>
      </c>
      <c r="N150">
        <v>1</v>
      </c>
      <c r="O150">
        <v>2</v>
      </c>
      <c r="P150">
        <v>1</v>
      </c>
      <c r="Q150" t="s">
        <v>48</v>
      </c>
      <c r="R150">
        <v>2</v>
      </c>
      <c r="S150" t="s">
        <v>1054</v>
      </c>
      <c r="T150" t="s">
        <v>1054</v>
      </c>
      <c r="U150" t="s">
        <v>1054</v>
      </c>
      <c r="V150" t="s">
        <v>1054</v>
      </c>
      <c r="W150" t="s">
        <v>1054</v>
      </c>
      <c r="X150">
        <v>0</v>
      </c>
      <c r="Y150" t="s">
        <v>1054</v>
      </c>
      <c r="Z150">
        <v>0</v>
      </c>
      <c r="AA150">
        <v>0</v>
      </c>
      <c r="AB150">
        <v>0</v>
      </c>
      <c r="AC150">
        <v>0</v>
      </c>
      <c r="AD150">
        <v>0</v>
      </c>
      <c r="AE150">
        <v>0</v>
      </c>
      <c r="AF150" t="s">
        <v>1054</v>
      </c>
      <c r="AG150" t="s">
        <v>926</v>
      </c>
      <c r="AH150" t="s">
        <v>1054</v>
      </c>
    </row>
    <row r="151" spans="1:34" x14ac:dyDescent="0.25">
      <c r="A151" t="s">
        <v>471</v>
      </c>
      <c r="B151" t="s">
        <v>472</v>
      </c>
      <c r="C151" t="s">
        <v>1054</v>
      </c>
      <c r="D151" t="s">
        <v>757</v>
      </c>
      <c r="E151" t="s">
        <v>1054</v>
      </c>
      <c r="F151" t="s">
        <v>794</v>
      </c>
      <c r="G151" t="s">
        <v>280</v>
      </c>
      <c r="H151" t="s">
        <v>795</v>
      </c>
      <c r="I151" t="s">
        <v>41</v>
      </c>
      <c r="J151" t="s">
        <v>1054</v>
      </c>
      <c r="K151">
        <v>1</v>
      </c>
      <c r="L151">
        <v>1</v>
      </c>
      <c r="M151" t="s">
        <v>33</v>
      </c>
      <c r="N151">
        <v>1</v>
      </c>
      <c r="O151">
        <v>1</v>
      </c>
      <c r="P151">
        <v>1</v>
      </c>
      <c r="Q151" t="s">
        <v>48</v>
      </c>
      <c r="R151">
        <v>1</v>
      </c>
      <c r="S151" t="s">
        <v>1054</v>
      </c>
      <c r="T151" t="s">
        <v>1054</v>
      </c>
      <c r="U151" t="s">
        <v>1054</v>
      </c>
      <c r="V151" t="s">
        <v>1054</v>
      </c>
      <c r="W151" t="s">
        <v>1054</v>
      </c>
      <c r="X151">
        <v>0</v>
      </c>
      <c r="Y151" t="s">
        <v>1054</v>
      </c>
      <c r="Z151">
        <v>0</v>
      </c>
      <c r="AA151">
        <v>0</v>
      </c>
      <c r="AB151">
        <v>0</v>
      </c>
      <c r="AC151">
        <v>0</v>
      </c>
      <c r="AD151">
        <v>0</v>
      </c>
      <c r="AE151">
        <v>0</v>
      </c>
      <c r="AF151" t="s">
        <v>1054</v>
      </c>
      <c r="AG151" t="s">
        <v>926</v>
      </c>
      <c r="AH151" t="s">
        <v>1054</v>
      </c>
    </row>
    <row r="152" spans="1:34" x14ac:dyDescent="0.25">
      <c r="A152" t="s">
        <v>501</v>
      </c>
      <c r="B152" t="s">
        <v>502</v>
      </c>
      <c r="C152" t="s">
        <v>1054</v>
      </c>
      <c r="D152" t="s">
        <v>257</v>
      </c>
      <c r="E152" t="s">
        <v>1054</v>
      </c>
      <c r="F152" t="s">
        <v>796</v>
      </c>
      <c r="G152" t="s">
        <v>280</v>
      </c>
      <c r="H152" t="s">
        <v>1117</v>
      </c>
      <c r="I152" t="s">
        <v>41</v>
      </c>
      <c r="J152" t="s">
        <v>1054</v>
      </c>
      <c r="K152">
        <v>1</v>
      </c>
      <c r="L152">
        <v>6</v>
      </c>
      <c r="M152" t="s">
        <v>33</v>
      </c>
      <c r="N152">
        <v>1</v>
      </c>
      <c r="O152">
        <v>6</v>
      </c>
      <c r="P152">
        <v>1</v>
      </c>
      <c r="Q152" t="s">
        <v>48</v>
      </c>
      <c r="R152">
        <v>6</v>
      </c>
      <c r="S152" t="s">
        <v>1054</v>
      </c>
      <c r="T152" t="s">
        <v>1054</v>
      </c>
      <c r="U152" t="s">
        <v>1054</v>
      </c>
      <c r="V152" t="s">
        <v>1054</v>
      </c>
      <c r="W152" t="s">
        <v>1054</v>
      </c>
      <c r="X152">
        <v>0</v>
      </c>
      <c r="Y152" t="s">
        <v>1054</v>
      </c>
      <c r="Z152">
        <v>0</v>
      </c>
      <c r="AA152">
        <v>0</v>
      </c>
      <c r="AB152">
        <v>0</v>
      </c>
      <c r="AC152">
        <v>0</v>
      </c>
      <c r="AD152">
        <v>0</v>
      </c>
      <c r="AE152">
        <v>0</v>
      </c>
      <c r="AF152" t="s">
        <v>1054</v>
      </c>
      <c r="AG152" t="s">
        <v>1054</v>
      </c>
      <c r="AH152" t="s">
        <v>1054</v>
      </c>
    </row>
    <row r="153" spans="1:34" x14ac:dyDescent="0.25">
      <c r="A153" t="s">
        <v>503</v>
      </c>
      <c r="B153" t="s">
        <v>504</v>
      </c>
      <c r="C153" t="s">
        <v>1054</v>
      </c>
      <c r="D153" t="s">
        <v>257</v>
      </c>
      <c r="E153" t="s">
        <v>1054</v>
      </c>
      <c r="F153" t="s">
        <v>796</v>
      </c>
      <c r="G153" t="s">
        <v>280</v>
      </c>
      <c r="H153" t="s">
        <v>1117</v>
      </c>
      <c r="I153" t="s">
        <v>41</v>
      </c>
      <c r="J153" t="s">
        <v>1054</v>
      </c>
      <c r="K153">
        <v>1</v>
      </c>
      <c r="L153">
        <v>6</v>
      </c>
      <c r="M153" t="s">
        <v>33</v>
      </c>
      <c r="N153">
        <v>1</v>
      </c>
      <c r="O153">
        <v>6</v>
      </c>
      <c r="P153">
        <v>1</v>
      </c>
      <c r="Q153" t="s">
        <v>48</v>
      </c>
      <c r="R153">
        <v>6</v>
      </c>
      <c r="S153" t="s">
        <v>1054</v>
      </c>
      <c r="T153" t="s">
        <v>1054</v>
      </c>
      <c r="U153" t="s">
        <v>1054</v>
      </c>
      <c r="V153" t="s">
        <v>1054</v>
      </c>
      <c r="W153" t="s">
        <v>1054</v>
      </c>
      <c r="X153">
        <v>0</v>
      </c>
      <c r="Y153" t="s">
        <v>1054</v>
      </c>
      <c r="Z153">
        <v>0</v>
      </c>
      <c r="AA153">
        <v>0</v>
      </c>
      <c r="AB153">
        <v>0</v>
      </c>
      <c r="AC153">
        <v>0</v>
      </c>
      <c r="AD153">
        <v>0</v>
      </c>
      <c r="AE153">
        <v>0</v>
      </c>
      <c r="AF153" t="s">
        <v>1054</v>
      </c>
      <c r="AG153" t="s">
        <v>1054</v>
      </c>
      <c r="AH153" t="s">
        <v>1054</v>
      </c>
    </row>
    <row r="154" spans="1:34" x14ac:dyDescent="0.25">
      <c r="A154" t="s">
        <v>607</v>
      </c>
      <c r="B154" t="s">
        <v>608</v>
      </c>
      <c r="C154" t="s">
        <v>1054</v>
      </c>
      <c r="D154" t="s">
        <v>257</v>
      </c>
      <c r="E154" t="s">
        <v>1054</v>
      </c>
      <c r="F154" t="s">
        <v>796</v>
      </c>
      <c r="G154" t="s">
        <v>280</v>
      </c>
      <c r="H154" t="s">
        <v>1117</v>
      </c>
      <c r="I154" t="s">
        <v>41</v>
      </c>
      <c r="J154" t="s">
        <v>1054</v>
      </c>
      <c r="K154">
        <v>1</v>
      </c>
      <c r="L154">
        <v>6</v>
      </c>
      <c r="M154" t="s">
        <v>33</v>
      </c>
      <c r="N154">
        <v>1</v>
      </c>
      <c r="O154">
        <v>6</v>
      </c>
      <c r="P154">
        <v>1</v>
      </c>
      <c r="Q154" t="s">
        <v>48</v>
      </c>
      <c r="R154">
        <v>6</v>
      </c>
      <c r="S154" t="s">
        <v>1054</v>
      </c>
      <c r="T154" t="s">
        <v>1054</v>
      </c>
      <c r="U154" t="s">
        <v>1054</v>
      </c>
      <c r="V154" t="s">
        <v>1054</v>
      </c>
      <c r="W154" t="s">
        <v>1054</v>
      </c>
      <c r="X154">
        <v>0</v>
      </c>
      <c r="Y154" t="s">
        <v>1054</v>
      </c>
      <c r="Z154">
        <v>0</v>
      </c>
      <c r="AA154">
        <v>0</v>
      </c>
      <c r="AB154">
        <v>0</v>
      </c>
      <c r="AC154">
        <v>0</v>
      </c>
      <c r="AD154">
        <v>0</v>
      </c>
      <c r="AE154">
        <v>0</v>
      </c>
      <c r="AF154" t="s">
        <v>1054</v>
      </c>
      <c r="AG154" t="s">
        <v>1054</v>
      </c>
      <c r="AH154" t="s">
        <v>1054</v>
      </c>
    </row>
    <row r="155" spans="1:34" x14ac:dyDescent="0.25">
      <c r="A155" t="s">
        <v>387</v>
      </c>
      <c r="B155" t="s">
        <v>388</v>
      </c>
      <c r="C155" t="s">
        <v>1054</v>
      </c>
      <c r="D155" t="s">
        <v>257</v>
      </c>
      <c r="E155" t="s">
        <v>1054</v>
      </c>
      <c r="F155" t="s">
        <v>798</v>
      </c>
      <c r="G155" t="s">
        <v>280</v>
      </c>
      <c r="H155" t="s">
        <v>1118</v>
      </c>
      <c r="I155" t="s">
        <v>35</v>
      </c>
      <c r="J155" t="s">
        <v>1054</v>
      </c>
      <c r="K155">
        <v>1</v>
      </c>
      <c r="L155">
        <v>7</v>
      </c>
      <c r="M155" t="s">
        <v>33</v>
      </c>
      <c r="N155">
        <v>1</v>
      </c>
      <c r="O155">
        <v>7</v>
      </c>
      <c r="P155">
        <v>1</v>
      </c>
      <c r="Q155" t="s">
        <v>48</v>
      </c>
      <c r="R155">
        <v>7</v>
      </c>
      <c r="S155">
        <v>7</v>
      </c>
      <c r="T155">
        <v>7</v>
      </c>
      <c r="U155" t="s">
        <v>1054</v>
      </c>
      <c r="V155" t="s">
        <v>1054</v>
      </c>
      <c r="W155" t="s">
        <v>1054</v>
      </c>
      <c r="X155">
        <v>1</v>
      </c>
      <c r="Y155" t="s">
        <v>1054</v>
      </c>
      <c r="Z155">
        <v>0</v>
      </c>
      <c r="AA155">
        <v>0</v>
      </c>
      <c r="AB155">
        <v>0</v>
      </c>
      <c r="AC155">
        <v>0</v>
      </c>
      <c r="AD155">
        <v>0</v>
      </c>
      <c r="AE155">
        <v>0</v>
      </c>
      <c r="AF155" t="s">
        <v>1054</v>
      </c>
      <c r="AG155" t="s">
        <v>1054</v>
      </c>
      <c r="AH155" t="s">
        <v>1054</v>
      </c>
    </row>
    <row r="156" spans="1:34" x14ac:dyDescent="0.25">
      <c r="A156" t="s">
        <v>475</v>
      </c>
      <c r="B156" t="s">
        <v>476</v>
      </c>
      <c r="C156" t="s">
        <v>1054</v>
      </c>
      <c r="D156" t="s">
        <v>257</v>
      </c>
      <c r="E156" t="s">
        <v>1054</v>
      </c>
      <c r="F156" t="s">
        <v>798</v>
      </c>
      <c r="G156" t="s">
        <v>280</v>
      </c>
      <c r="H156" t="s">
        <v>1118</v>
      </c>
      <c r="I156" t="s">
        <v>35</v>
      </c>
      <c r="J156" t="s">
        <v>1054</v>
      </c>
      <c r="K156">
        <v>1</v>
      </c>
      <c r="L156">
        <v>7</v>
      </c>
      <c r="M156" t="s">
        <v>33</v>
      </c>
      <c r="N156">
        <v>1</v>
      </c>
      <c r="O156">
        <v>7</v>
      </c>
      <c r="P156">
        <v>1</v>
      </c>
      <c r="Q156" t="s">
        <v>48</v>
      </c>
      <c r="R156">
        <v>7</v>
      </c>
      <c r="S156">
        <v>7</v>
      </c>
      <c r="T156">
        <v>7</v>
      </c>
      <c r="U156" t="s">
        <v>1054</v>
      </c>
      <c r="V156" t="s">
        <v>1054</v>
      </c>
      <c r="W156" t="s">
        <v>1054</v>
      </c>
      <c r="X156">
        <v>1</v>
      </c>
      <c r="Y156" t="s">
        <v>1054</v>
      </c>
      <c r="Z156">
        <v>0</v>
      </c>
      <c r="AA156">
        <v>0</v>
      </c>
      <c r="AB156">
        <v>0</v>
      </c>
      <c r="AC156">
        <v>0</v>
      </c>
      <c r="AD156">
        <v>0</v>
      </c>
      <c r="AE156">
        <v>0</v>
      </c>
      <c r="AF156" t="s">
        <v>1054</v>
      </c>
      <c r="AG156" t="s">
        <v>1054</v>
      </c>
      <c r="AH156" t="s">
        <v>1054</v>
      </c>
    </row>
    <row r="157" spans="1:34" x14ac:dyDescent="0.25">
      <c r="A157" t="s">
        <v>1119</v>
      </c>
      <c r="B157" t="s">
        <v>797</v>
      </c>
      <c r="C157" t="s">
        <v>1054</v>
      </c>
      <c r="D157" t="s">
        <v>257</v>
      </c>
      <c r="E157" t="s">
        <v>1054</v>
      </c>
      <c r="F157" t="s">
        <v>798</v>
      </c>
      <c r="G157" t="s">
        <v>1054</v>
      </c>
      <c r="H157" t="s">
        <v>1118</v>
      </c>
      <c r="I157" t="s">
        <v>35</v>
      </c>
      <c r="J157" t="s">
        <v>1054</v>
      </c>
      <c r="K157">
        <v>1</v>
      </c>
      <c r="L157">
        <v>7</v>
      </c>
      <c r="M157" t="s">
        <v>33</v>
      </c>
      <c r="N157">
        <v>1</v>
      </c>
      <c r="O157">
        <v>7</v>
      </c>
      <c r="P157">
        <v>1</v>
      </c>
      <c r="Q157" t="s">
        <v>48</v>
      </c>
      <c r="R157">
        <v>7</v>
      </c>
      <c r="S157">
        <v>7</v>
      </c>
      <c r="T157">
        <v>7</v>
      </c>
      <c r="U157" t="s">
        <v>1054</v>
      </c>
      <c r="V157" t="s">
        <v>1054</v>
      </c>
      <c r="W157" t="s">
        <v>1054</v>
      </c>
      <c r="X157">
        <v>1</v>
      </c>
      <c r="Y157" t="s">
        <v>1054</v>
      </c>
      <c r="Z157">
        <v>0</v>
      </c>
      <c r="AA157">
        <v>0</v>
      </c>
      <c r="AB157">
        <v>0</v>
      </c>
      <c r="AC157">
        <v>0</v>
      </c>
      <c r="AD157">
        <v>0</v>
      </c>
      <c r="AE157">
        <v>0</v>
      </c>
      <c r="AF157" t="s">
        <v>1054</v>
      </c>
      <c r="AG157" t="s">
        <v>1054</v>
      </c>
      <c r="AH157" t="s">
        <v>1054</v>
      </c>
    </row>
    <row r="158" spans="1:34" x14ac:dyDescent="0.25">
      <c r="A158" t="s">
        <v>475</v>
      </c>
      <c r="B158" t="s">
        <v>476</v>
      </c>
      <c r="C158" t="s">
        <v>1054</v>
      </c>
      <c r="D158" t="s">
        <v>257</v>
      </c>
      <c r="E158" t="s">
        <v>1054</v>
      </c>
      <c r="F158" t="s">
        <v>799</v>
      </c>
      <c r="G158" t="s">
        <v>280</v>
      </c>
      <c r="H158" t="s">
        <v>1120</v>
      </c>
      <c r="I158" t="s">
        <v>41</v>
      </c>
      <c r="J158" t="s">
        <v>1054</v>
      </c>
      <c r="K158">
        <v>1</v>
      </c>
      <c r="L158">
        <v>6</v>
      </c>
      <c r="M158" t="s">
        <v>33</v>
      </c>
      <c r="N158">
        <v>1</v>
      </c>
      <c r="O158">
        <v>6</v>
      </c>
      <c r="P158">
        <v>1</v>
      </c>
      <c r="Q158" t="s">
        <v>48</v>
      </c>
      <c r="R158">
        <v>6</v>
      </c>
      <c r="S158">
        <v>6</v>
      </c>
      <c r="T158">
        <v>6</v>
      </c>
      <c r="U158" t="s">
        <v>1054</v>
      </c>
      <c r="V158" t="s">
        <v>1054</v>
      </c>
      <c r="W158" t="s">
        <v>1054</v>
      </c>
      <c r="X158">
        <v>1</v>
      </c>
      <c r="Y158" t="s">
        <v>1054</v>
      </c>
      <c r="Z158">
        <v>0</v>
      </c>
      <c r="AA158">
        <v>0</v>
      </c>
      <c r="AB158">
        <v>0</v>
      </c>
      <c r="AC158">
        <v>0</v>
      </c>
      <c r="AD158">
        <v>0</v>
      </c>
      <c r="AE158">
        <v>0</v>
      </c>
      <c r="AF158" t="s">
        <v>1054</v>
      </c>
      <c r="AG158" t="s">
        <v>918</v>
      </c>
      <c r="AH158" t="s">
        <v>1054</v>
      </c>
    </row>
    <row r="159" spans="1:34" x14ac:dyDescent="0.25">
      <c r="A159" t="s">
        <v>475</v>
      </c>
      <c r="B159" t="s">
        <v>476</v>
      </c>
      <c r="C159" t="s">
        <v>1054</v>
      </c>
      <c r="D159" t="s">
        <v>257</v>
      </c>
      <c r="E159" t="s">
        <v>1054</v>
      </c>
      <c r="F159" t="s">
        <v>800</v>
      </c>
      <c r="G159" t="s">
        <v>280</v>
      </c>
      <c r="H159" t="s">
        <v>1121</v>
      </c>
      <c r="I159" t="s">
        <v>41</v>
      </c>
      <c r="J159" t="s">
        <v>1054</v>
      </c>
      <c r="K159">
        <v>1</v>
      </c>
      <c r="L159">
        <v>116</v>
      </c>
      <c r="M159" t="s">
        <v>33</v>
      </c>
      <c r="N159">
        <v>1</v>
      </c>
      <c r="O159">
        <v>116</v>
      </c>
      <c r="P159">
        <v>1</v>
      </c>
      <c r="Q159" t="s">
        <v>48</v>
      </c>
      <c r="R159">
        <v>116</v>
      </c>
      <c r="S159">
        <v>116</v>
      </c>
      <c r="T159">
        <v>114</v>
      </c>
      <c r="U159" t="s">
        <v>1054</v>
      </c>
      <c r="V159">
        <v>2</v>
      </c>
      <c r="W159" t="s">
        <v>1054</v>
      </c>
      <c r="X159">
        <v>0.98275862068965514</v>
      </c>
      <c r="Y159" t="s">
        <v>1054</v>
      </c>
      <c r="Z159">
        <v>0</v>
      </c>
      <c r="AA159">
        <v>0</v>
      </c>
      <c r="AB159">
        <v>0</v>
      </c>
      <c r="AC159">
        <v>0</v>
      </c>
      <c r="AD159">
        <v>0</v>
      </c>
      <c r="AE159">
        <v>0</v>
      </c>
      <c r="AF159" t="s">
        <v>1054</v>
      </c>
      <c r="AG159" t="s">
        <v>918</v>
      </c>
      <c r="AH159" t="s">
        <v>1054</v>
      </c>
    </row>
    <row r="160" spans="1:34" s="172" customFormat="1" x14ac:dyDescent="0.25">
      <c r="A160" t="s">
        <v>475</v>
      </c>
      <c r="B160" t="s">
        <v>476</v>
      </c>
      <c r="C160" t="s">
        <v>1054</v>
      </c>
      <c r="D160" t="s">
        <v>257</v>
      </c>
      <c r="E160" t="s">
        <v>1054</v>
      </c>
      <c r="F160" t="s">
        <v>801</v>
      </c>
      <c r="G160" t="s">
        <v>280</v>
      </c>
      <c r="H160" t="s">
        <v>1122</v>
      </c>
      <c r="I160" t="s">
        <v>41</v>
      </c>
      <c r="J160" t="s">
        <v>1054</v>
      </c>
      <c r="K160">
        <v>1</v>
      </c>
      <c r="L160">
        <v>12</v>
      </c>
      <c r="M160" t="s">
        <v>33</v>
      </c>
      <c r="N160">
        <v>1</v>
      </c>
      <c r="O160">
        <v>12</v>
      </c>
      <c r="P160">
        <v>1</v>
      </c>
      <c r="Q160" t="s">
        <v>48</v>
      </c>
      <c r="R160">
        <v>12</v>
      </c>
      <c r="S160">
        <v>12</v>
      </c>
      <c r="T160">
        <v>12</v>
      </c>
      <c r="U160" t="s">
        <v>1054</v>
      </c>
      <c r="V160" t="s">
        <v>1054</v>
      </c>
      <c r="W160" t="s">
        <v>1054</v>
      </c>
      <c r="X160">
        <v>1</v>
      </c>
      <c r="Y160" t="s">
        <v>1054</v>
      </c>
      <c r="Z160">
        <v>0</v>
      </c>
      <c r="AA160">
        <v>0</v>
      </c>
      <c r="AB160">
        <v>0</v>
      </c>
      <c r="AC160">
        <v>0</v>
      </c>
      <c r="AD160">
        <v>0</v>
      </c>
      <c r="AE160">
        <v>0</v>
      </c>
      <c r="AF160" t="s">
        <v>1054</v>
      </c>
      <c r="AG160" t="s">
        <v>918</v>
      </c>
      <c r="AH160" t="s">
        <v>1054</v>
      </c>
    </row>
    <row r="161" spans="1:34" x14ac:dyDescent="0.25">
      <c r="A161" t="s">
        <v>475</v>
      </c>
      <c r="B161" t="s">
        <v>476</v>
      </c>
      <c r="C161" t="s">
        <v>1054</v>
      </c>
      <c r="D161" t="s">
        <v>257</v>
      </c>
      <c r="E161" t="s">
        <v>1054</v>
      </c>
      <c r="F161" t="s">
        <v>802</v>
      </c>
      <c r="G161" t="s">
        <v>280</v>
      </c>
      <c r="H161" t="s">
        <v>1123</v>
      </c>
      <c r="I161" t="s">
        <v>41</v>
      </c>
      <c r="J161" t="s">
        <v>1054</v>
      </c>
      <c r="K161">
        <v>1</v>
      </c>
      <c r="L161">
        <v>12</v>
      </c>
      <c r="M161" t="s">
        <v>33</v>
      </c>
      <c r="N161">
        <v>1</v>
      </c>
      <c r="O161">
        <v>12</v>
      </c>
      <c r="P161">
        <v>1</v>
      </c>
      <c r="Q161" t="s">
        <v>48</v>
      </c>
      <c r="R161">
        <v>12</v>
      </c>
      <c r="S161">
        <v>12</v>
      </c>
      <c r="T161">
        <v>12</v>
      </c>
      <c r="U161" t="s">
        <v>1054</v>
      </c>
      <c r="V161" t="s">
        <v>1054</v>
      </c>
      <c r="W161" t="s">
        <v>1054</v>
      </c>
      <c r="X161">
        <v>1</v>
      </c>
      <c r="Y161" t="s">
        <v>1054</v>
      </c>
      <c r="Z161">
        <v>0</v>
      </c>
      <c r="AA161">
        <v>0</v>
      </c>
      <c r="AB161">
        <v>0</v>
      </c>
      <c r="AC161">
        <v>0</v>
      </c>
      <c r="AD161">
        <v>0</v>
      </c>
      <c r="AE161">
        <v>0</v>
      </c>
      <c r="AF161" t="s">
        <v>1054</v>
      </c>
      <c r="AG161" t="s">
        <v>918</v>
      </c>
      <c r="AH161" t="s">
        <v>1054</v>
      </c>
    </row>
    <row r="162" spans="1:34" x14ac:dyDescent="0.25">
      <c r="A162" t="s">
        <v>475</v>
      </c>
      <c r="B162" t="s">
        <v>476</v>
      </c>
      <c r="C162" t="s">
        <v>1054</v>
      </c>
      <c r="D162" t="s">
        <v>257</v>
      </c>
      <c r="E162" t="s">
        <v>1054</v>
      </c>
      <c r="F162" t="s">
        <v>803</v>
      </c>
      <c r="G162" t="s">
        <v>280</v>
      </c>
      <c r="H162" t="s">
        <v>1124</v>
      </c>
      <c r="I162" t="s">
        <v>41</v>
      </c>
      <c r="J162" t="s">
        <v>1054</v>
      </c>
      <c r="K162">
        <v>1</v>
      </c>
      <c r="L162">
        <v>12</v>
      </c>
      <c r="M162" t="s">
        <v>33</v>
      </c>
      <c r="N162">
        <v>1</v>
      </c>
      <c r="O162">
        <v>12</v>
      </c>
      <c r="P162">
        <v>1</v>
      </c>
      <c r="Q162" t="s">
        <v>48</v>
      </c>
      <c r="R162">
        <v>12</v>
      </c>
      <c r="S162">
        <v>12</v>
      </c>
      <c r="T162">
        <v>12</v>
      </c>
      <c r="U162" t="s">
        <v>1054</v>
      </c>
      <c r="V162" t="s">
        <v>1054</v>
      </c>
      <c r="W162" t="s">
        <v>1054</v>
      </c>
      <c r="X162">
        <v>1</v>
      </c>
      <c r="Y162" t="s">
        <v>1054</v>
      </c>
      <c r="Z162">
        <v>0</v>
      </c>
      <c r="AA162">
        <v>0</v>
      </c>
      <c r="AB162">
        <v>0</v>
      </c>
      <c r="AC162">
        <v>0</v>
      </c>
      <c r="AD162">
        <v>0</v>
      </c>
      <c r="AE162">
        <v>0</v>
      </c>
      <c r="AF162" t="s">
        <v>1054</v>
      </c>
      <c r="AG162" t="s">
        <v>918</v>
      </c>
      <c r="AH162" t="s">
        <v>1054</v>
      </c>
    </row>
    <row r="163" spans="1:34" x14ac:dyDescent="0.25">
      <c r="A163" t="s">
        <v>475</v>
      </c>
      <c r="B163" t="s">
        <v>476</v>
      </c>
      <c r="C163" t="s">
        <v>1054</v>
      </c>
      <c r="D163" t="s">
        <v>257</v>
      </c>
      <c r="E163" t="s">
        <v>1054</v>
      </c>
      <c r="F163" t="s">
        <v>804</v>
      </c>
      <c r="G163" t="s">
        <v>280</v>
      </c>
      <c r="H163" t="s">
        <v>1125</v>
      </c>
      <c r="I163" t="s">
        <v>41</v>
      </c>
      <c r="J163" t="s">
        <v>1054</v>
      </c>
      <c r="K163">
        <v>1</v>
      </c>
      <c r="L163">
        <v>16</v>
      </c>
      <c r="M163" t="s">
        <v>33</v>
      </c>
      <c r="N163">
        <v>1</v>
      </c>
      <c r="O163">
        <v>16</v>
      </c>
      <c r="P163">
        <v>1</v>
      </c>
      <c r="Q163" t="s">
        <v>48</v>
      </c>
      <c r="R163">
        <v>16</v>
      </c>
      <c r="S163">
        <v>16</v>
      </c>
      <c r="T163">
        <v>16</v>
      </c>
      <c r="U163" t="s">
        <v>1054</v>
      </c>
      <c r="V163" t="s">
        <v>1054</v>
      </c>
      <c r="W163" t="s">
        <v>1054</v>
      </c>
      <c r="X163">
        <v>1</v>
      </c>
      <c r="Y163" t="s">
        <v>1054</v>
      </c>
      <c r="Z163">
        <v>0</v>
      </c>
      <c r="AA163">
        <v>0</v>
      </c>
      <c r="AB163">
        <v>0</v>
      </c>
      <c r="AC163">
        <v>0</v>
      </c>
      <c r="AD163">
        <v>0</v>
      </c>
      <c r="AE163">
        <v>0</v>
      </c>
      <c r="AF163" t="s">
        <v>1054</v>
      </c>
      <c r="AG163" t="s">
        <v>918</v>
      </c>
      <c r="AH163" t="s">
        <v>1054</v>
      </c>
    </row>
    <row r="164" spans="1:34" x14ac:dyDescent="0.25">
      <c r="A164" t="s">
        <v>475</v>
      </c>
      <c r="B164" t="s">
        <v>476</v>
      </c>
      <c r="C164" t="s">
        <v>1054</v>
      </c>
      <c r="D164" t="s">
        <v>257</v>
      </c>
      <c r="E164" t="s">
        <v>1054</v>
      </c>
      <c r="F164" t="s">
        <v>805</v>
      </c>
      <c r="G164" t="s">
        <v>280</v>
      </c>
      <c r="H164" t="s">
        <v>1126</v>
      </c>
      <c r="I164" t="s">
        <v>41</v>
      </c>
      <c r="J164" t="s">
        <v>1054</v>
      </c>
      <c r="K164">
        <v>1</v>
      </c>
      <c r="L164">
        <v>16</v>
      </c>
      <c r="M164" t="s">
        <v>33</v>
      </c>
      <c r="N164">
        <v>1</v>
      </c>
      <c r="O164">
        <v>16</v>
      </c>
      <c r="P164">
        <v>1</v>
      </c>
      <c r="Q164" t="s">
        <v>48</v>
      </c>
      <c r="R164">
        <v>16</v>
      </c>
      <c r="S164">
        <v>16</v>
      </c>
      <c r="T164">
        <v>16</v>
      </c>
      <c r="U164" t="s">
        <v>1054</v>
      </c>
      <c r="V164" t="s">
        <v>1054</v>
      </c>
      <c r="W164" t="s">
        <v>1054</v>
      </c>
      <c r="X164">
        <v>1</v>
      </c>
      <c r="Y164" t="s">
        <v>1054</v>
      </c>
      <c r="Z164">
        <v>0</v>
      </c>
      <c r="AA164">
        <v>0</v>
      </c>
      <c r="AB164">
        <v>0</v>
      </c>
      <c r="AC164">
        <v>0</v>
      </c>
      <c r="AD164">
        <v>0</v>
      </c>
      <c r="AE164">
        <v>0</v>
      </c>
      <c r="AF164" t="s">
        <v>1054</v>
      </c>
      <c r="AG164" t="s">
        <v>918</v>
      </c>
      <c r="AH164" t="s">
        <v>1054</v>
      </c>
    </row>
    <row r="165" spans="1:34" x14ac:dyDescent="0.25">
      <c r="A165" t="s">
        <v>475</v>
      </c>
      <c r="B165" t="s">
        <v>476</v>
      </c>
      <c r="C165" t="s">
        <v>1054</v>
      </c>
      <c r="D165" t="s">
        <v>257</v>
      </c>
      <c r="E165" t="s">
        <v>1054</v>
      </c>
      <c r="F165" t="s">
        <v>806</v>
      </c>
      <c r="G165" t="s">
        <v>280</v>
      </c>
      <c r="H165" t="s">
        <v>1127</v>
      </c>
      <c r="I165" t="s">
        <v>41</v>
      </c>
      <c r="J165" t="s">
        <v>1054</v>
      </c>
      <c r="K165">
        <v>1</v>
      </c>
      <c r="L165">
        <v>16</v>
      </c>
      <c r="M165" t="s">
        <v>33</v>
      </c>
      <c r="N165">
        <v>1</v>
      </c>
      <c r="O165">
        <v>16</v>
      </c>
      <c r="P165">
        <v>1</v>
      </c>
      <c r="Q165" t="s">
        <v>48</v>
      </c>
      <c r="R165">
        <v>16</v>
      </c>
      <c r="S165">
        <v>16</v>
      </c>
      <c r="T165">
        <v>16</v>
      </c>
      <c r="U165" t="s">
        <v>1054</v>
      </c>
      <c r="V165" t="s">
        <v>1054</v>
      </c>
      <c r="W165" t="s">
        <v>1054</v>
      </c>
      <c r="X165">
        <v>1</v>
      </c>
      <c r="Y165" t="s">
        <v>1054</v>
      </c>
      <c r="Z165">
        <v>0</v>
      </c>
      <c r="AA165">
        <v>0</v>
      </c>
      <c r="AB165">
        <v>0</v>
      </c>
      <c r="AC165">
        <v>0</v>
      </c>
      <c r="AD165">
        <v>0</v>
      </c>
      <c r="AE165">
        <v>0</v>
      </c>
      <c r="AF165" t="s">
        <v>1054</v>
      </c>
      <c r="AG165" t="s">
        <v>918</v>
      </c>
      <c r="AH165" t="s">
        <v>1054</v>
      </c>
    </row>
    <row r="166" spans="1:34" x14ac:dyDescent="0.25">
      <c r="A166" t="s">
        <v>475</v>
      </c>
      <c r="B166" t="s">
        <v>476</v>
      </c>
      <c r="C166" t="s">
        <v>1054</v>
      </c>
      <c r="D166" t="s">
        <v>257</v>
      </c>
      <c r="E166" t="s">
        <v>1054</v>
      </c>
      <c r="F166" t="s">
        <v>807</v>
      </c>
      <c r="G166" t="s">
        <v>280</v>
      </c>
      <c r="H166" t="s">
        <v>1128</v>
      </c>
      <c r="I166" t="s">
        <v>41</v>
      </c>
      <c r="J166" t="s">
        <v>1054</v>
      </c>
      <c r="K166">
        <v>1</v>
      </c>
      <c r="L166">
        <v>16</v>
      </c>
      <c r="M166" t="s">
        <v>33</v>
      </c>
      <c r="N166">
        <v>1</v>
      </c>
      <c r="O166">
        <v>16</v>
      </c>
      <c r="P166">
        <v>1</v>
      </c>
      <c r="Q166" t="s">
        <v>48</v>
      </c>
      <c r="R166">
        <v>16</v>
      </c>
      <c r="S166">
        <v>16</v>
      </c>
      <c r="T166">
        <v>16</v>
      </c>
      <c r="U166" t="s">
        <v>1054</v>
      </c>
      <c r="V166" t="s">
        <v>1054</v>
      </c>
      <c r="W166" t="s">
        <v>1054</v>
      </c>
      <c r="X166">
        <v>1</v>
      </c>
      <c r="Y166" t="s">
        <v>1054</v>
      </c>
      <c r="Z166">
        <v>0</v>
      </c>
      <c r="AA166">
        <v>0</v>
      </c>
      <c r="AB166">
        <v>0</v>
      </c>
      <c r="AC166">
        <v>0</v>
      </c>
      <c r="AD166">
        <v>0</v>
      </c>
      <c r="AE166">
        <v>0</v>
      </c>
      <c r="AF166" t="s">
        <v>1054</v>
      </c>
      <c r="AG166" t="s">
        <v>918</v>
      </c>
      <c r="AH166" t="s">
        <v>1054</v>
      </c>
    </row>
    <row r="167" spans="1:34" x14ac:dyDescent="0.25">
      <c r="A167" t="s">
        <v>475</v>
      </c>
      <c r="B167" t="s">
        <v>476</v>
      </c>
      <c r="C167" t="s">
        <v>1054</v>
      </c>
      <c r="D167" t="s">
        <v>257</v>
      </c>
      <c r="E167" t="s">
        <v>1054</v>
      </c>
      <c r="F167" t="s">
        <v>808</v>
      </c>
      <c r="G167" t="s">
        <v>280</v>
      </c>
      <c r="H167" t="s">
        <v>1129</v>
      </c>
      <c r="I167" t="s">
        <v>41</v>
      </c>
      <c r="J167" t="s">
        <v>1054</v>
      </c>
      <c r="K167">
        <v>1</v>
      </c>
      <c r="L167">
        <v>16</v>
      </c>
      <c r="M167" t="s">
        <v>33</v>
      </c>
      <c r="N167">
        <v>1</v>
      </c>
      <c r="O167">
        <v>16</v>
      </c>
      <c r="P167">
        <v>1</v>
      </c>
      <c r="Q167" t="s">
        <v>48</v>
      </c>
      <c r="R167">
        <v>16</v>
      </c>
      <c r="S167">
        <v>16</v>
      </c>
      <c r="T167">
        <v>16</v>
      </c>
      <c r="U167" t="s">
        <v>1054</v>
      </c>
      <c r="V167" t="s">
        <v>1054</v>
      </c>
      <c r="W167" t="s">
        <v>1054</v>
      </c>
      <c r="X167">
        <v>1</v>
      </c>
      <c r="Y167" t="s">
        <v>1054</v>
      </c>
      <c r="Z167">
        <v>0</v>
      </c>
      <c r="AA167">
        <v>0</v>
      </c>
      <c r="AB167">
        <v>0</v>
      </c>
      <c r="AC167">
        <v>0</v>
      </c>
      <c r="AD167">
        <v>0</v>
      </c>
      <c r="AE167">
        <v>0</v>
      </c>
      <c r="AF167" t="s">
        <v>1054</v>
      </c>
      <c r="AG167" t="s">
        <v>918</v>
      </c>
      <c r="AH167" t="s">
        <v>1054</v>
      </c>
    </row>
    <row r="168" spans="1:34" x14ac:dyDescent="0.25">
      <c r="A168" t="s">
        <v>475</v>
      </c>
      <c r="B168" t="s">
        <v>476</v>
      </c>
      <c r="C168" t="s">
        <v>1054</v>
      </c>
      <c r="D168" t="s">
        <v>257</v>
      </c>
      <c r="E168" t="s">
        <v>1054</v>
      </c>
      <c r="F168" t="s">
        <v>809</v>
      </c>
      <c r="G168" t="s">
        <v>280</v>
      </c>
      <c r="H168" t="s">
        <v>1130</v>
      </c>
      <c r="I168" t="s">
        <v>41</v>
      </c>
      <c r="J168" t="s">
        <v>1054</v>
      </c>
      <c r="K168">
        <v>1</v>
      </c>
      <c r="L168">
        <v>2</v>
      </c>
      <c r="M168" t="s">
        <v>33</v>
      </c>
      <c r="N168">
        <v>1</v>
      </c>
      <c r="O168">
        <v>2</v>
      </c>
      <c r="P168">
        <v>1</v>
      </c>
      <c r="Q168" t="s">
        <v>48</v>
      </c>
      <c r="R168">
        <v>2</v>
      </c>
      <c r="S168">
        <v>2</v>
      </c>
      <c r="T168">
        <v>2</v>
      </c>
      <c r="U168" t="s">
        <v>1054</v>
      </c>
      <c r="V168" t="s">
        <v>1054</v>
      </c>
      <c r="W168" t="s">
        <v>1054</v>
      </c>
      <c r="X168">
        <v>1</v>
      </c>
      <c r="Y168" t="s">
        <v>1054</v>
      </c>
      <c r="Z168">
        <v>0</v>
      </c>
      <c r="AA168">
        <v>0</v>
      </c>
      <c r="AB168">
        <v>0</v>
      </c>
      <c r="AC168">
        <v>0</v>
      </c>
      <c r="AD168">
        <v>0</v>
      </c>
      <c r="AE168">
        <v>0</v>
      </c>
      <c r="AF168" t="s">
        <v>1054</v>
      </c>
      <c r="AG168" t="s">
        <v>918</v>
      </c>
      <c r="AH168" t="s">
        <v>1054</v>
      </c>
    </row>
    <row r="169" spans="1:34" x14ac:dyDescent="0.25">
      <c r="A169" t="s">
        <v>475</v>
      </c>
      <c r="B169" t="s">
        <v>476</v>
      </c>
      <c r="C169" t="s">
        <v>1054</v>
      </c>
      <c r="D169" t="s">
        <v>257</v>
      </c>
      <c r="E169" t="s">
        <v>1054</v>
      </c>
      <c r="F169" t="s">
        <v>810</v>
      </c>
      <c r="G169" t="s">
        <v>280</v>
      </c>
      <c r="H169" t="s">
        <v>1131</v>
      </c>
      <c r="I169" t="s">
        <v>41</v>
      </c>
      <c r="J169" t="s">
        <v>1054</v>
      </c>
      <c r="K169">
        <v>1</v>
      </c>
      <c r="L169">
        <v>8</v>
      </c>
      <c r="M169" t="s">
        <v>33</v>
      </c>
      <c r="N169">
        <v>1</v>
      </c>
      <c r="O169">
        <v>8</v>
      </c>
      <c r="P169">
        <v>1</v>
      </c>
      <c r="Q169" t="s">
        <v>48</v>
      </c>
      <c r="R169">
        <v>8</v>
      </c>
      <c r="S169">
        <v>8</v>
      </c>
      <c r="T169">
        <v>8</v>
      </c>
      <c r="U169" t="s">
        <v>1054</v>
      </c>
      <c r="V169" t="s">
        <v>1054</v>
      </c>
      <c r="W169" t="s">
        <v>1054</v>
      </c>
      <c r="X169">
        <v>1</v>
      </c>
      <c r="Y169" t="s">
        <v>1054</v>
      </c>
      <c r="Z169">
        <v>0</v>
      </c>
      <c r="AA169">
        <v>0</v>
      </c>
      <c r="AB169">
        <v>0</v>
      </c>
      <c r="AC169">
        <v>0</v>
      </c>
      <c r="AD169">
        <v>0</v>
      </c>
      <c r="AE169">
        <v>0</v>
      </c>
      <c r="AF169" t="s">
        <v>1054</v>
      </c>
      <c r="AG169" t="s">
        <v>918</v>
      </c>
      <c r="AH169" t="s">
        <v>1054</v>
      </c>
    </row>
    <row r="170" spans="1:34" x14ac:dyDescent="0.25">
      <c r="A170" t="s">
        <v>475</v>
      </c>
      <c r="B170" t="s">
        <v>476</v>
      </c>
      <c r="C170" t="s">
        <v>1054</v>
      </c>
      <c r="D170" t="s">
        <v>257</v>
      </c>
      <c r="E170" t="s">
        <v>1054</v>
      </c>
      <c r="F170" t="s">
        <v>811</v>
      </c>
      <c r="G170" t="s">
        <v>280</v>
      </c>
      <c r="H170" t="s">
        <v>1132</v>
      </c>
      <c r="I170" t="s">
        <v>41</v>
      </c>
      <c r="J170" t="s">
        <v>1054</v>
      </c>
      <c r="K170">
        <v>1</v>
      </c>
      <c r="L170">
        <v>28</v>
      </c>
      <c r="M170" t="s">
        <v>33</v>
      </c>
      <c r="N170">
        <v>1</v>
      </c>
      <c r="O170">
        <v>28</v>
      </c>
      <c r="P170">
        <v>1</v>
      </c>
      <c r="Q170" t="s">
        <v>48</v>
      </c>
      <c r="R170">
        <v>28</v>
      </c>
      <c r="S170">
        <v>28</v>
      </c>
      <c r="T170">
        <v>28</v>
      </c>
      <c r="U170" t="s">
        <v>1054</v>
      </c>
      <c r="V170" t="s">
        <v>1054</v>
      </c>
      <c r="W170" t="s">
        <v>1054</v>
      </c>
      <c r="X170">
        <v>1</v>
      </c>
      <c r="Y170" t="s">
        <v>1054</v>
      </c>
      <c r="Z170">
        <v>0</v>
      </c>
      <c r="AA170">
        <v>0</v>
      </c>
      <c r="AB170">
        <v>0</v>
      </c>
      <c r="AC170">
        <v>0</v>
      </c>
      <c r="AD170">
        <v>0</v>
      </c>
      <c r="AE170">
        <v>0</v>
      </c>
      <c r="AF170" t="s">
        <v>1054</v>
      </c>
      <c r="AG170" t="s">
        <v>918</v>
      </c>
      <c r="AH170" t="s">
        <v>1054</v>
      </c>
    </row>
    <row r="171" spans="1:34" x14ac:dyDescent="0.25">
      <c r="A171" t="s">
        <v>475</v>
      </c>
      <c r="B171" t="s">
        <v>476</v>
      </c>
      <c r="C171" t="s">
        <v>1054</v>
      </c>
      <c r="D171" t="s">
        <v>257</v>
      </c>
      <c r="E171" t="s">
        <v>1054</v>
      </c>
      <c r="F171" t="s">
        <v>812</v>
      </c>
      <c r="G171" t="s">
        <v>280</v>
      </c>
      <c r="H171" t="s">
        <v>1133</v>
      </c>
      <c r="I171" t="s">
        <v>41</v>
      </c>
      <c r="J171" t="s">
        <v>1054</v>
      </c>
      <c r="K171">
        <v>1</v>
      </c>
      <c r="L171">
        <v>28</v>
      </c>
      <c r="M171" t="s">
        <v>33</v>
      </c>
      <c r="N171">
        <v>1</v>
      </c>
      <c r="O171">
        <v>28</v>
      </c>
      <c r="P171">
        <v>1</v>
      </c>
      <c r="Q171" t="s">
        <v>48</v>
      </c>
      <c r="R171">
        <v>28</v>
      </c>
      <c r="S171">
        <v>28</v>
      </c>
      <c r="T171">
        <v>28</v>
      </c>
      <c r="U171" t="s">
        <v>1054</v>
      </c>
      <c r="V171" t="s">
        <v>1054</v>
      </c>
      <c r="W171" t="s">
        <v>1054</v>
      </c>
      <c r="X171">
        <v>1</v>
      </c>
      <c r="Y171" t="s">
        <v>1054</v>
      </c>
      <c r="Z171">
        <v>0</v>
      </c>
      <c r="AA171">
        <v>0</v>
      </c>
      <c r="AB171">
        <v>0</v>
      </c>
      <c r="AC171">
        <v>0</v>
      </c>
      <c r="AD171">
        <v>0</v>
      </c>
      <c r="AE171">
        <v>0</v>
      </c>
      <c r="AF171" t="s">
        <v>1054</v>
      </c>
      <c r="AG171" t="s">
        <v>918</v>
      </c>
      <c r="AH171" t="s">
        <v>1054</v>
      </c>
    </row>
    <row r="172" spans="1:34" x14ac:dyDescent="0.25">
      <c r="A172" t="s">
        <v>475</v>
      </c>
      <c r="B172" t="s">
        <v>476</v>
      </c>
      <c r="C172" t="s">
        <v>1054</v>
      </c>
      <c r="D172" t="s">
        <v>257</v>
      </c>
      <c r="E172" t="s">
        <v>1054</v>
      </c>
      <c r="F172" t="s">
        <v>813</v>
      </c>
      <c r="G172" t="s">
        <v>280</v>
      </c>
      <c r="H172" t="s">
        <v>1134</v>
      </c>
      <c r="I172" t="s">
        <v>41</v>
      </c>
      <c r="J172" t="s">
        <v>1054</v>
      </c>
      <c r="K172">
        <v>1</v>
      </c>
      <c r="L172">
        <v>2</v>
      </c>
      <c r="M172" t="s">
        <v>33</v>
      </c>
      <c r="N172">
        <v>1</v>
      </c>
      <c r="O172">
        <v>2</v>
      </c>
      <c r="P172">
        <v>1</v>
      </c>
      <c r="Q172" t="s">
        <v>48</v>
      </c>
      <c r="R172">
        <v>2</v>
      </c>
      <c r="S172">
        <v>2</v>
      </c>
      <c r="T172">
        <v>2</v>
      </c>
      <c r="U172" t="s">
        <v>1054</v>
      </c>
      <c r="V172" t="s">
        <v>1054</v>
      </c>
      <c r="W172" t="s">
        <v>1054</v>
      </c>
      <c r="X172">
        <v>1</v>
      </c>
      <c r="Y172" t="s">
        <v>1054</v>
      </c>
      <c r="Z172">
        <v>0</v>
      </c>
      <c r="AA172">
        <v>0</v>
      </c>
      <c r="AB172">
        <v>0</v>
      </c>
      <c r="AC172">
        <v>0</v>
      </c>
      <c r="AD172">
        <v>0</v>
      </c>
      <c r="AE172">
        <v>0</v>
      </c>
      <c r="AF172" t="s">
        <v>1054</v>
      </c>
      <c r="AG172" t="s">
        <v>918</v>
      </c>
      <c r="AH172" t="s">
        <v>1054</v>
      </c>
    </row>
    <row r="173" spans="1:34" x14ac:dyDescent="0.25">
      <c r="A173" t="s">
        <v>475</v>
      </c>
      <c r="B173" t="s">
        <v>476</v>
      </c>
      <c r="C173" t="s">
        <v>1054</v>
      </c>
      <c r="D173" t="s">
        <v>257</v>
      </c>
      <c r="E173" t="s">
        <v>1054</v>
      </c>
      <c r="F173" t="s">
        <v>814</v>
      </c>
      <c r="G173" t="s">
        <v>280</v>
      </c>
      <c r="H173" t="s">
        <v>1135</v>
      </c>
      <c r="I173" t="s">
        <v>35</v>
      </c>
      <c r="J173" t="s">
        <v>1054</v>
      </c>
      <c r="K173">
        <v>1</v>
      </c>
      <c r="L173">
        <v>72</v>
      </c>
      <c r="M173" t="s">
        <v>33</v>
      </c>
      <c r="N173">
        <v>1</v>
      </c>
      <c r="O173">
        <v>72</v>
      </c>
      <c r="P173">
        <v>1</v>
      </c>
      <c r="Q173" t="s">
        <v>48</v>
      </c>
      <c r="R173">
        <v>72</v>
      </c>
      <c r="S173" t="s">
        <v>1054</v>
      </c>
      <c r="T173" t="s">
        <v>1054</v>
      </c>
      <c r="U173" t="s">
        <v>1054</v>
      </c>
      <c r="V173" t="s">
        <v>1054</v>
      </c>
      <c r="W173" t="s">
        <v>1054</v>
      </c>
      <c r="X173">
        <v>0</v>
      </c>
      <c r="Y173" t="s">
        <v>1054</v>
      </c>
      <c r="Z173">
        <v>0</v>
      </c>
      <c r="AA173">
        <v>0</v>
      </c>
      <c r="AB173">
        <v>0</v>
      </c>
      <c r="AC173">
        <v>0</v>
      </c>
      <c r="AD173">
        <v>0</v>
      </c>
      <c r="AE173">
        <v>0</v>
      </c>
      <c r="AF173" t="s">
        <v>1054</v>
      </c>
      <c r="AG173" t="s">
        <v>918</v>
      </c>
      <c r="AH173" t="s">
        <v>1054</v>
      </c>
    </row>
    <row r="174" spans="1:34" x14ac:dyDescent="0.25">
      <c r="A174" t="s">
        <v>495</v>
      </c>
      <c r="B174" t="s">
        <v>496</v>
      </c>
      <c r="C174" t="s">
        <v>1054</v>
      </c>
      <c r="D174" t="s">
        <v>257</v>
      </c>
      <c r="E174" t="s">
        <v>1054</v>
      </c>
      <c r="F174" t="s">
        <v>815</v>
      </c>
      <c r="G174" t="s">
        <v>280</v>
      </c>
      <c r="H174" t="s">
        <v>1136</v>
      </c>
      <c r="I174" t="s">
        <v>35</v>
      </c>
      <c r="J174" t="s">
        <v>1054</v>
      </c>
      <c r="K174">
        <v>1</v>
      </c>
      <c r="L174">
        <v>170</v>
      </c>
      <c r="M174" t="s">
        <v>33</v>
      </c>
      <c r="N174">
        <v>1</v>
      </c>
      <c r="O174">
        <v>170</v>
      </c>
      <c r="P174">
        <v>1</v>
      </c>
      <c r="Q174" t="s">
        <v>48</v>
      </c>
      <c r="R174">
        <v>170</v>
      </c>
      <c r="S174">
        <v>170</v>
      </c>
      <c r="T174">
        <v>150</v>
      </c>
      <c r="U174" t="s">
        <v>1054</v>
      </c>
      <c r="V174">
        <v>20</v>
      </c>
      <c r="W174" t="s">
        <v>1054</v>
      </c>
      <c r="X174">
        <v>0.88235294117647056</v>
      </c>
      <c r="Y174" t="s">
        <v>816</v>
      </c>
      <c r="Z174">
        <v>0</v>
      </c>
      <c r="AA174">
        <v>0</v>
      </c>
      <c r="AB174">
        <v>0</v>
      </c>
      <c r="AC174">
        <v>0</v>
      </c>
      <c r="AD174">
        <v>0</v>
      </c>
      <c r="AE174">
        <v>0</v>
      </c>
      <c r="AF174" t="s">
        <v>1054</v>
      </c>
      <c r="AG174" t="s">
        <v>918</v>
      </c>
      <c r="AH174" t="s">
        <v>1054</v>
      </c>
    </row>
    <row r="175" spans="1:34" x14ac:dyDescent="0.25">
      <c r="A175" t="s">
        <v>387</v>
      </c>
      <c r="B175" t="s">
        <v>388</v>
      </c>
      <c r="C175" t="s">
        <v>1054</v>
      </c>
      <c r="D175" t="s">
        <v>257</v>
      </c>
      <c r="E175" t="s">
        <v>1054</v>
      </c>
      <c r="F175" t="s">
        <v>817</v>
      </c>
      <c r="G175" t="s">
        <v>280</v>
      </c>
      <c r="H175" t="s">
        <v>1137</v>
      </c>
      <c r="I175" t="s">
        <v>41</v>
      </c>
      <c r="J175" t="s">
        <v>1054</v>
      </c>
      <c r="K175">
        <v>1</v>
      </c>
      <c r="L175">
        <v>8</v>
      </c>
      <c r="M175" t="s">
        <v>33</v>
      </c>
      <c r="N175">
        <v>1</v>
      </c>
      <c r="O175">
        <v>8</v>
      </c>
      <c r="P175">
        <v>1</v>
      </c>
      <c r="Q175" t="s">
        <v>48</v>
      </c>
      <c r="R175">
        <v>8</v>
      </c>
      <c r="S175">
        <v>8</v>
      </c>
      <c r="T175">
        <v>8</v>
      </c>
      <c r="U175" t="s">
        <v>1054</v>
      </c>
      <c r="V175" t="s">
        <v>1054</v>
      </c>
      <c r="W175" t="s">
        <v>1054</v>
      </c>
      <c r="X175">
        <v>1</v>
      </c>
      <c r="Y175" t="s">
        <v>1054</v>
      </c>
      <c r="Z175">
        <v>0</v>
      </c>
      <c r="AA175">
        <v>0</v>
      </c>
      <c r="AB175">
        <v>0</v>
      </c>
      <c r="AC175">
        <v>0</v>
      </c>
      <c r="AD175">
        <v>0</v>
      </c>
      <c r="AE175">
        <v>0</v>
      </c>
      <c r="AF175" t="s">
        <v>1054</v>
      </c>
      <c r="AG175" t="s">
        <v>921</v>
      </c>
      <c r="AH175" t="s">
        <v>1054</v>
      </c>
    </row>
    <row r="176" spans="1:34" x14ac:dyDescent="0.25">
      <c r="A176" t="s">
        <v>387</v>
      </c>
      <c r="B176" t="s">
        <v>388</v>
      </c>
      <c r="C176" t="s">
        <v>1054</v>
      </c>
      <c r="D176" t="s">
        <v>257</v>
      </c>
      <c r="E176" t="s">
        <v>1054</v>
      </c>
      <c r="F176" t="s">
        <v>818</v>
      </c>
      <c r="G176" t="s">
        <v>280</v>
      </c>
      <c r="H176" t="s">
        <v>1138</v>
      </c>
      <c r="I176" t="s">
        <v>41</v>
      </c>
      <c r="J176" t="s">
        <v>1054</v>
      </c>
      <c r="K176">
        <v>1</v>
      </c>
      <c r="L176">
        <v>3</v>
      </c>
      <c r="M176" t="s">
        <v>33</v>
      </c>
      <c r="N176">
        <v>1</v>
      </c>
      <c r="O176">
        <v>3</v>
      </c>
      <c r="P176">
        <v>1</v>
      </c>
      <c r="Q176" t="s">
        <v>48</v>
      </c>
      <c r="R176">
        <v>3</v>
      </c>
      <c r="S176">
        <v>3</v>
      </c>
      <c r="T176">
        <v>3</v>
      </c>
      <c r="U176" t="s">
        <v>1054</v>
      </c>
      <c r="V176" t="s">
        <v>1054</v>
      </c>
      <c r="W176" t="s">
        <v>1054</v>
      </c>
      <c r="X176">
        <v>1</v>
      </c>
      <c r="Y176" t="s">
        <v>1054</v>
      </c>
      <c r="Z176">
        <v>0</v>
      </c>
      <c r="AA176">
        <v>0</v>
      </c>
      <c r="AB176">
        <v>0</v>
      </c>
      <c r="AC176">
        <v>0</v>
      </c>
      <c r="AD176">
        <v>0</v>
      </c>
      <c r="AE176">
        <v>0</v>
      </c>
      <c r="AF176" t="s">
        <v>1054</v>
      </c>
      <c r="AG176" t="s">
        <v>921</v>
      </c>
      <c r="AH176" t="s">
        <v>1054</v>
      </c>
    </row>
    <row r="177" spans="1:34" x14ac:dyDescent="0.25">
      <c r="A177" t="s">
        <v>465</v>
      </c>
      <c r="B177" t="s">
        <v>466</v>
      </c>
      <c r="C177" t="s">
        <v>1054</v>
      </c>
      <c r="D177" t="s">
        <v>257</v>
      </c>
      <c r="E177" t="s">
        <v>1054</v>
      </c>
      <c r="F177" t="s">
        <v>819</v>
      </c>
      <c r="G177" t="s">
        <v>280</v>
      </c>
      <c r="H177" t="s">
        <v>820</v>
      </c>
      <c r="I177" t="s">
        <v>41</v>
      </c>
      <c r="J177" t="s">
        <v>1054</v>
      </c>
      <c r="K177">
        <v>1</v>
      </c>
      <c r="L177">
        <v>1</v>
      </c>
      <c r="M177" t="s">
        <v>33</v>
      </c>
      <c r="N177">
        <v>1</v>
      </c>
      <c r="O177">
        <v>1</v>
      </c>
      <c r="P177">
        <v>1</v>
      </c>
      <c r="Q177" t="s">
        <v>48</v>
      </c>
      <c r="R177">
        <v>1</v>
      </c>
      <c r="S177" t="s">
        <v>1054</v>
      </c>
      <c r="T177" t="s">
        <v>1054</v>
      </c>
      <c r="U177" t="s">
        <v>1054</v>
      </c>
      <c r="V177" t="s">
        <v>1054</v>
      </c>
      <c r="W177" t="s">
        <v>1054</v>
      </c>
      <c r="X177">
        <v>0</v>
      </c>
      <c r="Y177" t="s">
        <v>1054</v>
      </c>
      <c r="Z177">
        <v>0</v>
      </c>
      <c r="AA177">
        <v>0</v>
      </c>
      <c r="AB177">
        <v>0</v>
      </c>
      <c r="AC177">
        <v>0</v>
      </c>
      <c r="AD177">
        <v>0</v>
      </c>
      <c r="AE177">
        <v>0</v>
      </c>
      <c r="AF177" t="s">
        <v>1054</v>
      </c>
      <c r="AG177" t="s">
        <v>921</v>
      </c>
      <c r="AH177" t="s">
        <v>1054</v>
      </c>
    </row>
    <row r="178" spans="1:34" x14ac:dyDescent="0.25">
      <c r="A178" t="s">
        <v>465</v>
      </c>
      <c r="B178" t="s">
        <v>466</v>
      </c>
      <c r="C178" t="s">
        <v>1054</v>
      </c>
      <c r="D178" t="s">
        <v>257</v>
      </c>
      <c r="E178" t="s">
        <v>1054</v>
      </c>
      <c r="F178" t="s">
        <v>821</v>
      </c>
      <c r="G178" t="s">
        <v>280</v>
      </c>
      <c r="H178" t="s">
        <v>822</v>
      </c>
      <c r="I178" t="s">
        <v>41</v>
      </c>
      <c r="J178" t="s">
        <v>1054</v>
      </c>
      <c r="K178">
        <v>1</v>
      </c>
      <c r="L178">
        <v>1</v>
      </c>
      <c r="M178" t="s">
        <v>33</v>
      </c>
      <c r="N178">
        <v>1</v>
      </c>
      <c r="O178">
        <v>1</v>
      </c>
      <c r="P178">
        <v>1</v>
      </c>
      <c r="Q178" t="s">
        <v>48</v>
      </c>
      <c r="R178">
        <v>1</v>
      </c>
      <c r="S178" t="s">
        <v>1054</v>
      </c>
      <c r="T178" t="s">
        <v>1054</v>
      </c>
      <c r="U178" t="s">
        <v>1054</v>
      </c>
      <c r="V178" t="s">
        <v>1054</v>
      </c>
      <c r="W178" t="s">
        <v>1054</v>
      </c>
      <c r="X178">
        <v>0</v>
      </c>
      <c r="Y178" t="s">
        <v>1054</v>
      </c>
      <c r="Z178">
        <v>0</v>
      </c>
      <c r="AA178">
        <v>0</v>
      </c>
      <c r="AB178">
        <v>0</v>
      </c>
      <c r="AC178">
        <v>0</v>
      </c>
      <c r="AD178">
        <v>0</v>
      </c>
      <c r="AE178">
        <v>0</v>
      </c>
      <c r="AF178" t="s">
        <v>1054</v>
      </c>
      <c r="AG178" t="s">
        <v>921</v>
      </c>
      <c r="AH178" t="s">
        <v>1054</v>
      </c>
    </row>
    <row r="179" spans="1:34" x14ac:dyDescent="0.25">
      <c r="A179" t="s">
        <v>495</v>
      </c>
      <c r="B179" t="s">
        <v>496</v>
      </c>
      <c r="C179" t="s">
        <v>1054</v>
      </c>
      <c r="D179" t="s">
        <v>257</v>
      </c>
      <c r="E179" t="s">
        <v>1054</v>
      </c>
      <c r="F179" t="s">
        <v>824</v>
      </c>
      <c r="G179" t="s">
        <v>280</v>
      </c>
      <c r="H179" t="s">
        <v>1139</v>
      </c>
      <c r="I179" t="s">
        <v>41</v>
      </c>
      <c r="J179" t="s">
        <v>1054</v>
      </c>
      <c r="K179">
        <v>1</v>
      </c>
      <c r="L179">
        <v>4</v>
      </c>
      <c r="M179" t="s">
        <v>33</v>
      </c>
      <c r="N179">
        <v>1</v>
      </c>
      <c r="O179">
        <v>4</v>
      </c>
      <c r="P179">
        <v>1</v>
      </c>
      <c r="Q179" t="s">
        <v>48</v>
      </c>
      <c r="R179">
        <v>4</v>
      </c>
      <c r="S179">
        <v>4</v>
      </c>
      <c r="T179">
        <v>4</v>
      </c>
      <c r="U179" t="s">
        <v>1054</v>
      </c>
      <c r="V179" t="s">
        <v>1054</v>
      </c>
      <c r="W179" t="s">
        <v>1054</v>
      </c>
      <c r="X179">
        <v>1</v>
      </c>
      <c r="Y179" t="s">
        <v>1054</v>
      </c>
      <c r="Z179">
        <v>0</v>
      </c>
      <c r="AA179">
        <v>0</v>
      </c>
      <c r="AB179">
        <v>0</v>
      </c>
      <c r="AC179">
        <v>0</v>
      </c>
      <c r="AD179">
        <v>0</v>
      </c>
      <c r="AE179">
        <v>0</v>
      </c>
      <c r="AF179" t="s">
        <v>1054</v>
      </c>
      <c r="AG179" t="s">
        <v>1054</v>
      </c>
      <c r="AH179" t="s">
        <v>1054</v>
      </c>
    </row>
    <row r="180" spans="1:34" x14ac:dyDescent="0.25">
      <c r="A180" t="s">
        <v>585</v>
      </c>
      <c r="B180" t="s">
        <v>586</v>
      </c>
      <c r="C180" t="s">
        <v>1054</v>
      </c>
      <c r="D180" t="s">
        <v>257</v>
      </c>
      <c r="E180" t="s">
        <v>1054</v>
      </c>
      <c r="F180" t="s">
        <v>824</v>
      </c>
      <c r="G180" t="s">
        <v>280</v>
      </c>
      <c r="H180" t="s">
        <v>1139</v>
      </c>
      <c r="I180" t="s">
        <v>41</v>
      </c>
      <c r="J180" t="s">
        <v>1054</v>
      </c>
      <c r="K180">
        <v>1</v>
      </c>
      <c r="L180">
        <v>4</v>
      </c>
      <c r="M180" t="s">
        <v>33</v>
      </c>
      <c r="N180">
        <v>1</v>
      </c>
      <c r="O180">
        <v>4</v>
      </c>
      <c r="P180">
        <v>1</v>
      </c>
      <c r="Q180" t="s">
        <v>48</v>
      </c>
      <c r="R180">
        <v>4</v>
      </c>
      <c r="S180">
        <v>4</v>
      </c>
      <c r="T180">
        <v>4</v>
      </c>
      <c r="U180" t="s">
        <v>1054</v>
      </c>
      <c r="V180" t="s">
        <v>1054</v>
      </c>
      <c r="W180" t="s">
        <v>1054</v>
      </c>
      <c r="X180">
        <v>1</v>
      </c>
      <c r="Y180" t="s">
        <v>1054</v>
      </c>
      <c r="Z180">
        <v>0</v>
      </c>
      <c r="AA180">
        <v>0</v>
      </c>
      <c r="AB180">
        <v>0</v>
      </c>
      <c r="AC180">
        <v>0</v>
      </c>
      <c r="AD180">
        <v>0</v>
      </c>
      <c r="AE180">
        <v>0</v>
      </c>
      <c r="AF180" t="s">
        <v>1054</v>
      </c>
      <c r="AG180" t="s">
        <v>1054</v>
      </c>
      <c r="AH180" t="s">
        <v>1054</v>
      </c>
    </row>
    <row r="181" spans="1:34" x14ac:dyDescent="0.25">
      <c r="A181" t="s">
        <v>1140</v>
      </c>
      <c r="B181" t="s">
        <v>823</v>
      </c>
      <c r="C181" t="s">
        <v>1054</v>
      </c>
      <c r="D181" t="s">
        <v>257</v>
      </c>
      <c r="E181" t="s">
        <v>1054</v>
      </c>
      <c r="F181" t="s">
        <v>824</v>
      </c>
      <c r="G181" t="s">
        <v>1054</v>
      </c>
      <c r="H181" t="s">
        <v>1139</v>
      </c>
      <c r="I181" t="s">
        <v>41</v>
      </c>
      <c r="J181" t="s">
        <v>1054</v>
      </c>
      <c r="K181">
        <v>1</v>
      </c>
      <c r="L181">
        <v>4</v>
      </c>
      <c r="M181" t="s">
        <v>33</v>
      </c>
      <c r="N181">
        <v>1</v>
      </c>
      <c r="O181">
        <v>4</v>
      </c>
      <c r="P181">
        <v>1</v>
      </c>
      <c r="Q181" t="s">
        <v>48</v>
      </c>
      <c r="R181">
        <v>4</v>
      </c>
      <c r="S181">
        <v>4</v>
      </c>
      <c r="T181">
        <v>4</v>
      </c>
      <c r="U181" t="s">
        <v>1054</v>
      </c>
      <c r="V181" t="s">
        <v>1054</v>
      </c>
      <c r="W181" t="s">
        <v>1054</v>
      </c>
      <c r="X181">
        <v>1</v>
      </c>
      <c r="Y181" t="s">
        <v>1054</v>
      </c>
      <c r="Z181">
        <v>0</v>
      </c>
      <c r="AA181">
        <v>0</v>
      </c>
      <c r="AB181">
        <v>0</v>
      </c>
      <c r="AC181">
        <v>0</v>
      </c>
      <c r="AD181">
        <v>0</v>
      </c>
      <c r="AE181">
        <v>0</v>
      </c>
      <c r="AF181" t="s">
        <v>1054</v>
      </c>
      <c r="AG181" t="s">
        <v>1054</v>
      </c>
      <c r="AH181" t="s">
        <v>1054</v>
      </c>
    </row>
    <row r="182" spans="1:34" x14ac:dyDescent="0.25">
      <c r="A182" t="s">
        <v>495</v>
      </c>
      <c r="B182" t="s">
        <v>496</v>
      </c>
      <c r="C182" t="s">
        <v>1054</v>
      </c>
      <c r="D182" t="s">
        <v>257</v>
      </c>
      <c r="E182" t="s">
        <v>1054</v>
      </c>
      <c r="F182" t="s">
        <v>825</v>
      </c>
      <c r="G182" t="s">
        <v>280</v>
      </c>
      <c r="H182" t="s">
        <v>1141</v>
      </c>
      <c r="I182" t="s">
        <v>41</v>
      </c>
      <c r="J182" t="s">
        <v>1054</v>
      </c>
      <c r="K182">
        <v>1</v>
      </c>
      <c r="L182">
        <v>5</v>
      </c>
      <c r="M182" t="s">
        <v>33</v>
      </c>
      <c r="N182">
        <v>1</v>
      </c>
      <c r="O182">
        <v>5</v>
      </c>
      <c r="P182">
        <v>1</v>
      </c>
      <c r="Q182" t="s">
        <v>48</v>
      </c>
      <c r="R182">
        <v>5</v>
      </c>
      <c r="S182">
        <v>5</v>
      </c>
      <c r="T182">
        <v>5</v>
      </c>
      <c r="U182" t="s">
        <v>1054</v>
      </c>
      <c r="V182" t="s">
        <v>1054</v>
      </c>
      <c r="W182" t="s">
        <v>1054</v>
      </c>
      <c r="X182">
        <v>1</v>
      </c>
      <c r="Y182" t="s">
        <v>1054</v>
      </c>
      <c r="Z182">
        <v>0</v>
      </c>
      <c r="AA182">
        <v>0</v>
      </c>
      <c r="AB182">
        <v>0</v>
      </c>
      <c r="AC182">
        <v>0</v>
      </c>
      <c r="AD182">
        <v>0</v>
      </c>
      <c r="AE182">
        <v>0</v>
      </c>
      <c r="AF182" t="s">
        <v>1054</v>
      </c>
      <c r="AG182" t="s">
        <v>1054</v>
      </c>
      <c r="AH182" t="s">
        <v>1054</v>
      </c>
    </row>
    <row r="183" spans="1:34" x14ac:dyDescent="0.25">
      <c r="A183" t="s">
        <v>585</v>
      </c>
      <c r="B183" t="s">
        <v>586</v>
      </c>
      <c r="C183" t="s">
        <v>1054</v>
      </c>
      <c r="D183" t="s">
        <v>257</v>
      </c>
      <c r="E183" t="s">
        <v>1054</v>
      </c>
      <c r="F183" t="s">
        <v>825</v>
      </c>
      <c r="G183" t="s">
        <v>280</v>
      </c>
      <c r="H183" t="s">
        <v>1141</v>
      </c>
      <c r="I183" t="s">
        <v>41</v>
      </c>
      <c r="J183" t="s">
        <v>1054</v>
      </c>
      <c r="K183">
        <v>1</v>
      </c>
      <c r="L183">
        <v>5</v>
      </c>
      <c r="M183" t="s">
        <v>33</v>
      </c>
      <c r="N183">
        <v>1</v>
      </c>
      <c r="O183">
        <v>5</v>
      </c>
      <c r="P183">
        <v>1</v>
      </c>
      <c r="Q183" t="s">
        <v>48</v>
      </c>
      <c r="R183">
        <v>5</v>
      </c>
      <c r="S183">
        <v>5</v>
      </c>
      <c r="T183">
        <v>5</v>
      </c>
      <c r="U183" t="s">
        <v>1054</v>
      </c>
      <c r="V183" t="s">
        <v>1054</v>
      </c>
      <c r="W183" t="s">
        <v>1054</v>
      </c>
      <c r="X183">
        <v>1</v>
      </c>
      <c r="Y183" t="s">
        <v>1054</v>
      </c>
      <c r="Z183">
        <v>0</v>
      </c>
      <c r="AA183">
        <v>0</v>
      </c>
      <c r="AB183">
        <v>0</v>
      </c>
      <c r="AC183">
        <v>0</v>
      </c>
      <c r="AD183">
        <v>0</v>
      </c>
      <c r="AE183">
        <v>0</v>
      </c>
      <c r="AF183" t="s">
        <v>1054</v>
      </c>
      <c r="AG183" t="s">
        <v>1054</v>
      </c>
      <c r="AH183" t="s">
        <v>1054</v>
      </c>
    </row>
    <row r="184" spans="1:34" x14ac:dyDescent="0.25">
      <c r="A184" t="s">
        <v>1140</v>
      </c>
      <c r="B184" t="s">
        <v>823</v>
      </c>
      <c r="C184" t="s">
        <v>1054</v>
      </c>
      <c r="D184" t="s">
        <v>257</v>
      </c>
      <c r="E184" t="s">
        <v>1054</v>
      </c>
      <c r="F184" t="s">
        <v>825</v>
      </c>
      <c r="G184" t="s">
        <v>1054</v>
      </c>
      <c r="H184" t="s">
        <v>1141</v>
      </c>
      <c r="I184" t="s">
        <v>41</v>
      </c>
      <c r="J184" t="s">
        <v>1054</v>
      </c>
      <c r="K184">
        <v>1</v>
      </c>
      <c r="L184">
        <v>5</v>
      </c>
      <c r="M184" t="s">
        <v>33</v>
      </c>
      <c r="N184">
        <v>1</v>
      </c>
      <c r="O184">
        <v>5</v>
      </c>
      <c r="P184">
        <v>1</v>
      </c>
      <c r="Q184" t="s">
        <v>48</v>
      </c>
      <c r="R184">
        <v>5</v>
      </c>
      <c r="S184">
        <v>5</v>
      </c>
      <c r="T184">
        <v>5</v>
      </c>
      <c r="U184" t="s">
        <v>1054</v>
      </c>
      <c r="V184" t="s">
        <v>1054</v>
      </c>
      <c r="W184" t="s">
        <v>1054</v>
      </c>
      <c r="X184">
        <v>1</v>
      </c>
      <c r="Y184" t="s">
        <v>1054</v>
      </c>
      <c r="Z184">
        <v>0</v>
      </c>
      <c r="AA184">
        <v>0</v>
      </c>
      <c r="AB184">
        <v>0</v>
      </c>
      <c r="AC184">
        <v>0</v>
      </c>
      <c r="AD184">
        <v>0</v>
      </c>
      <c r="AE184">
        <v>0</v>
      </c>
      <c r="AF184" t="s">
        <v>1054</v>
      </c>
      <c r="AG184" t="s">
        <v>1054</v>
      </c>
      <c r="AH184" t="s">
        <v>1054</v>
      </c>
    </row>
    <row r="185" spans="1:34" x14ac:dyDescent="0.25">
      <c r="A185" t="s">
        <v>495</v>
      </c>
      <c r="B185" t="s">
        <v>496</v>
      </c>
      <c r="C185" t="s">
        <v>1054</v>
      </c>
      <c r="D185" t="s">
        <v>257</v>
      </c>
      <c r="E185" t="s">
        <v>1054</v>
      </c>
      <c r="F185" t="s">
        <v>826</v>
      </c>
      <c r="G185" t="s">
        <v>280</v>
      </c>
      <c r="H185" t="s">
        <v>1142</v>
      </c>
      <c r="I185" t="s">
        <v>41</v>
      </c>
      <c r="J185" t="s">
        <v>1054</v>
      </c>
      <c r="K185">
        <v>1</v>
      </c>
      <c r="L185">
        <v>4</v>
      </c>
      <c r="M185" t="s">
        <v>33</v>
      </c>
      <c r="N185">
        <v>1</v>
      </c>
      <c r="O185">
        <v>4</v>
      </c>
      <c r="P185">
        <v>1</v>
      </c>
      <c r="Q185" t="s">
        <v>48</v>
      </c>
      <c r="R185">
        <v>4</v>
      </c>
      <c r="S185">
        <v>4</v>
      </c>
      <c r="T185">
        <v>4</v>
      </c>
      <c r="U185" t="s">
        <v>1054</v>
      </c>
      <c r="V185" t="s">
        <v>1054</v>
      </c>
      <c r="W185" t="s">
        <v>1054</v>
      </c>
      <c r="X185">
        <v>1</v>
      </c>
      <c r="Y185" t="s">
        <v>1054</v>
      </c>
      <c r="Z185">
        <v>0</v>
      </c>
      <c r="AA185">
        <v>0</v>
      </c>
      <c r="AB185">
        <v>0</v>
      </c>
      <c r="AC185">
        <v>0</v>
      </c>
      <c r="AD185">
        <v>0</v>
      </c>
      <c r="AE185">
        <v>0</v>
      </c>
      <c r="AF185" t="s">
        <v>1054</v>
      </c>
      <c r="AG185" t="s">
        <v>1054</v>
      </c>
      <c r="AH185" t="s">
        <v>1054</v>
      </c>
    </row>
    <row r="186" spans="1:34" x14ac:dyDescent="0.25">
      <c r="A186" t="s">
        <v>585</v>
      </c>
      <c r="B186" t="s">
        <v>586</v>
      </c>
      <c r="C186" t="s">
        <v>1054</v>
      </c>
      <c r="D186" t="s">
        <v>257</v>
      </c>
      <c r="E186" t="s">
        <v>1054</v>
      </c>
      <c r="F186" t="s">
        <v>826</v>
      </c>
      <c r="G186" t="s">
        <v>280</v>
      </c>
      <c r="H186" t="s">
        <v>1142</v>
      </c>
      <c r="I186" t="s">
        <v>41</v>
      </c>
      <c r="J186" t="s">
        <v>1054</v>
      </c>
      <c r="K186">
        <v>1</v>
      </c>
      <c r="L186">
        <v>4</v>
      </c>
      <c r="M186" t="s">
        <v>33</v>
      </c>
      <c r="N186">
        <v>1</v>
      </c>
      <c r="O186">
        <v>4</v>
      </c>
      <c r="P186">
        <v>1</v>
      </c>
      <c r="Q186" t="s">
        <v>48</v>
      </c>
      <c r="R186">
        <v>4</v>
      </c>
      <c r="S186">
        <v>4</v>
      </c>
      <c r="T186">
        <v>4</v>
      </c>
      <c r="U186" t="s">
        <v>1054</v>
      </c>
      <c r="V186" t="s">
        <v>1054</v>
      </c>
      <c r="W186" t="s">
        <v>1054</v>
      </c>
      <c r="X186">
        <v>1</v>
      </c>
      <c r="Y186" t="s">
        <v>1054</v>
      </c>
      <c r="Z186">
        <v>0</v>
      </c>
      <c r="AA186">
        <v>0</v>
      </c>
      <c r="AB186">
        <v>0</v>
      </c>
      <c r="AC186">
        <v>0</v>
      </c>
      <c r="AD186">
        <v>0</v>
      </c>
      <c r="AE186">
        <v>0</v>
      </c>
      <c r="AF186" t="s">
        <v>1054</v>
      </c>
      <c r="AG186" t="s">
        <v>1054</v>
      </c>
      <c r="AH186" t="s">
        <v>1054</v>
      </c>
    </row>
    <row r="187" spans="1:34" x14ac:dyDescent="0.25">
      <c r="A187" t="s">
        <v>1140</v>
      </c>
      <c r="B187" t="s">
        <v>823</v>
      </c>
      <c r="C187" t="s">
        <v>1054</v>
      </c>
      <c r="D187" t="s">
        <v>257</v>
      </c>
      <c r="E187" t="s">
        <v>1054</v>
      </c>
      <c r="F187" t="s">
        <v>826</v>
      </c>
      <c r="G187" t="s">
        <v>1054</v>
      </c>
      <c r="H187" t="s">
        <v>1142</v>
      </c>
      <c r="I187" t="s">
        <v>41</v>
      </c>
      <c r="J187" t="s">
        <v>1054</v>
      </c>
      <c r="K187">
        <v>1</v>
      </c>
      <c r="L187">
        <v>4</v>
      </c>
      <c r="M187" t="s">
        <v>33</v>
      </c>
      <c r="N187">
        <v>1</v>
      </c>
      <c r="O187">
        <v>4</v>
      </c>
      <c r="P187">
        <v>1</v>
      </c>
      <c r="Q187" t="s">
        <v>48</v>
      </c>
      <c r="R187">
        <v>4</v>
      </c>
      <c r="S187">
        <v>4</v>
      </c>
      <c r="T187">
        <v>4</v>
      </c>
      <c r="U187" t="s">
        <v>1054</v>
      </c>
      <c r="V187" t="s">
        <v>1054</v>
      </c>
      <c r="W187" t="s">
        <v>1054</v>
      </c>
      <c r="X187">
        <v>1</v>
      </c>
      <c r="Y187" t="s">
        <v>1054</v>
      </c>
      <c r="Z187">
        <v>0</v>
      </c>
      <c r="AA187">
        <v>0</v>
      </c>
      <c r="AB187">
        <v>0</v>
      </c>
      <c r="AC187">
        <v>0</v>
      </c>
      <c r="AD187">
        <v>0</v>
      </c>
      <c r="AE187">
        <v>0</v>
      </c>
      <c r="AF187" t="s">
        <v>1054</v>
      </c>
      <c r="AG187" t="s">
        <v>1054</v>
      </c>
      <c r="AH187" t="s">
        <v>1054</v>
      </c>
    </row>
    <row r="188" spans="1:34" x14ac:dyDescent="0.25">
      <c r="A188" t="s">
        <v>495</v>
      </c>
      <c r="B188" t="s">
        <v>496</v>
      </c>
      <c r="C188" t="s">
        <v>1054</v>
      </c>
      <c r="D188" t="s">
        <v>257</v>
      </c>
      <c r="E188" t="s">
        <v>1054</v>
      </c>
      <c r="F188" t="s">
        <v>827</v>
      </c>
      <c r="G188" t="s">
        <v>280</v>
      </c>
      <c r="H188" t="s">
        <v>1143</v>
      </c>
      <c r="I188" t="s">
        <v>41</v>
      </c>
      <c r="J188" t="s">
        <v>1054</v>
      </c>
      <c r="K188">
        <v>1</v>
      </c>
      <c r="L188">
        <v>4</v>
      </c>
      <c r="M188" t="s">
        <v>33</v>
      </c>
      <c r="N188">
        <v>1</v>
      </c>
      <c r="O188">
        <v>4</v>
      </c>
      <c r="P188">
        <v>1</v>
      </c>
      <c r="Q188" t="s">
        <v>48</v>
      </c>
      <c r="R188">
        <v>4</v>
      </c>
      <c r="S188">
        <v>4</v>
      </c>
      <c r="T188">
        <v>4</v>
      </c>
      <c r="U188" t="s">
        <v>1054</v>
      </c>
      <c r="V188" t="s">
        <v>1054</v>
      </c>
      <c r="W188" t="s">
        <v>1054</v>
      </c>
      <c r="X188">
        <v>1</v>
      </c>
      <c r="Y188" t="s">
        <v>1054</v>
      </c>
      <c r="Z188">
        <v>0</v>
      </c>
      <c r="AA188">
        <v>0</v>
      </c>
      <c r="AB188">
        <v>0</v>
      </c>
      <c r="AC188">
        <v>0</v>
      </c>
      <c r="AD188">
        <v>0</v>
      </c>
      <c r="AE188">
        <v>0</v>
      </c>
      <c r="AF188" t="s">
        <v>1054</v>
      </c>
      <c r="AG188" t="s">
        <v>1054</v>
      </c>
      <c r="AH188" t="s">
        <v>1054</v>
      </c>
    </row>
    <row r="189" spans="1:34" x14ac:dyDescent="0.25">
      <c r="A189" t="s">
        <v>585</v>
      </c>
      <c r="B189" t="s">
        <v>586</v>
      </c>
      <c r="C189" t="s">
        <v>1054</v>
      </c>
      <c r="D189" t="s">
        <v>257</v>
      </c>
      <c r="E189" t="s">
        <v>1054</v>
      </c>
      <c r="F189" t="s">
        <v>827</v>
      </c>
      <c r="G189" t="s">
        <v>280</v>
      </c>
      <c r="H189" t="s">
        <v>1143</v>
      </c>
      <c r="I189" t="s">
        <v>41</v>
      </c>
      <c r="J189" t="s">
        <v>1054</v>
      </c>
      <c r="K189">
        <v>1</v>
      </c>
      <c r="L189">
        <v>4</v>
      </c>
      <c r="M189" t="s">
        <v>33</v>
      </c>
      <c r="N189">
        <v>1</v>
      </c>
      <c r="O189">
        <v>4</v>
      </c>
      <c r="P189">
        <v>1</v>
      </c>
      <c r="Q189" t="s">
        <v>48</v>
      </c>
      <c r="R189">
        <v>4</v>
      </c>
      <c r="S189">
        <v>4</v>
      </c>
      <c r="T189">
        <v>4</v>
      </c>
      <c r="U189" t="s">
        <v>1054</v>
      </c>
      <c r="V189" t="s">
        <v>1054</v>
      </c>
      <c r="W189" t="s">
        <v>1054</v>
      </c>
      <c r="X189">
        <v>1</v>
      </c>
      <c r="Y189" t="s">
        <v>1054</v>
      </c>
      <c r="Z189">
        <v>0</v>
      </c>
      <c r="AA189">
        <v>0</v>
      </c>
      <c r="AB189">
        <v>0</v>
      </c>
      <c r="AC189">
        <v>0</v>
      </c>
      <c r="AD189">
        <v>0</v>
      </c>
      <c r="AE189">
        <v>0</v>
      </c>
      <c r="AF189" t="s">
        <v>1054</v>
      </c>
      <c r="AG189" t="s">
        <v>1054</v>
      </c>
      <c r="AH189" t="s">
        <v>1054</v>
      </c>
    </row>
    <row r="190" spans="1:34" x14ac:dyDescent="0.25">
      <c r="A190" t="s">
        <v>1140</v>
      </c>
      <c r="B190" t="s">
        <v>823</v>
      </c>
      <c r="C190" t="s">
        <v>1054</v>
      </c>
      <c r="D190" t="s">
        <v>257</v>
      </c>
      <c r="E190" t="s">
        <v>1054</v>
      </c>
      <c r="F190" t="s">
        <v>827</v>
      </c>
      <c r="G190" t="s">
        <v>1054</v>
      </c>
      <c r="H190" t="s">
        <v>1143</v>
      </c>
      <c r="I190" t="s">
        <v>41</v>
      </c>
      <c r="J190" t="s">
        <v>1054</v>
      </c>
      <c r="K190">
        <v>1</v>
      </c>
      <c r="L190">
        <v>4</v>
      </c>
      <c r="M190" t="s">
        <v>33</v>
      </c>
      <c r="N190">
        <v>1</v>
      </c>
      <c r="O190">
        <v>4</v>
      </c>
      <c r="P190">
        <v>1</v>
      </c>
      <c r="Q190" t="s">
        <v>48</v>
      </c>
      <c r="R190">
        <v>4</v>
      </c>
      <c r="S190">
        <v>4</v>
      </c>
      <c r="T190">
        <v>4</v>
      </c>
      <c r="U190" t="s">
        <v>1054</v>
      </c>
      <c r="V190" t="s">
        <v>1054</v>
      </c>
      <c r="W190" t="s">
        <v>1054</v>
      </c>
      <c r="X190">
        <v>1</v>
      </c>
      <c r="Y190" t="s">
        <v>1054</v>
      </c>
      <c r="Z190">
        <v>0</v>
      </c>
      <c r="AA190">
        <v>0</v>
      </c>
      <c r="AB190">
        <v>0</v>
      </c>
      <c r="AC190">
        <v>0</v>
      </c>
      <c r="AD190">
        <v>0</v>
      </c>
      <c r="AE190">
        <v>0</v>
      </c>
      <c r="AF190" t="s">
        <v>1054</v>
      </c>
      <c r="AG190" t="s">
        <v>1054</v>
      </c>
      <c r="AH190" t="s">
        <v>1054</v>
      </c>
    </row>
    <row r="191" spans="1:34" x14ac:dyDescent="0.25">
      <c r="A191" t="s">
        <v>495</v>
      </c>
      <c r="B191" t="s">
        <v>496</v>
      </c>
      <c r="C191" t="s">
        <v>1054</v>
      </c>
      <c r="D191" t="s">
        <v>257</v>
      </c>
      <c r="E191" t="s">
        <v>1054</v>
      </c>
      <c r="F191" t="s">
        <v>828</v>
      </c>
      <c r="G191" t="s">
        <v>280</v>
      </c>
      <c r="H191" t="s">
        <v>1144</v>
      </c>
      <c r="I191" t="s">
        <v>41</v>
      </c>
      <c r="J191" t="s">
        <v>1054</v>
      </c>
      <c r="K191">
        <v>1</v>
      </c>
      <c r="L191">
        <v>4</v>
      </c>
      <c r="M191" t="s">
        <v>33</v>
      </c>
      <c r="N191">
        <v>1</v>
      </c>
      <c r="O191">
        <v>4</v>
      </c>
      <c r="P191">
        <v>1</v>
      </c>
      <c r="Q191" t="s">
        <v>48</v>
      </c>
      <c r="R191">
        <v>4</v>
      </c>
      <c r="S191">
        <v>4</v>
      </c>
      <c r="T191">
        <v>4</v>
      </c>
      <c r="U191" t="s">
        <v>1054</v>
      </c>
      <c r="V191" t="s">
        <v>1054</v>
      </c>
      <c r="W191" t="s">
        <v>1054</v>
      </c>
      <c r="X191">
        <v>1</v>
      </c>
      <c r="Y191" t="s">
        <v>1054</v>
      </c>
      <c r="Z191">
        <v>0</v>
      </c>
      <c r="AA191">
        <v>0</v>
      </c>
      <c r="AB191">
        <v>0</v>
      </c>
      <c r="AC191">
        <v>0</v>
      </c>
      <c r="AD191">
        <v>0</v>
      </c>
      <c r="AE191">
        <v>0</v>
      </c>
      <c r="AF191" t="s">
        <v>1054</v>
      </c>
      <c r="AG191" t="s">
        <v>1054</v>
      </c>
      <c r="AH191" t="s">
        <v>1054</v>
      </c>
    </row>
    <row r="192" spans="1:34" x14ac:dyDescent="0.25">
      <c r="A192" t="s">
        <v>585</v>
      </c>
      <c r="B192" t="s">
        <v>586</v>
      </c>
      <c r="C192" t="s">
        <v>1054</v>
      </c>
      <c r="D192" t="s">
        <v>257</v>
      </c>
      <c r="E192" t="s">
        <v>1054</v>
      </c>
      <c r="F192" t="s">
        <v>828</v>
      </c>
      <c r="G192" t="s">
        <v>280</v>
      </c>
      <c r="H192" t="s">
        <v>1144</v>
      </c>
      <c r="I192" t="s">
        <v>41</v>
      </c>
      <c r="J192" t="s">
        <v>1054</v>
      </c>
      <c r="K192">
        <v>1</v>
      </c>
      <c r="L192">
        <v>4</v>
      </c>
      <c r="M192" t="s">
        <v>33</v>
      </c>
      <c r="N192">
        <v>1</v>
      </c>
      <c r="O192">
        <v>4</v>
      </c>
      <c r="P192">
        <v>1</v>
      </c>
      <c r="Q192" t="s">
        <v>48</v>
      </c>
      <c r="R192">
        <v>4</v>
      </c>
      <c r="S192">
        <v>4</v>
      </c>
      <c r="T192">
        <v>4</v>
      </c>
      <c r="U192" t="s">
        <v>1054</v>
      </c>
      <c r="V192" t="s">
        <v>1054</v>
      </c>
      <c r="W192" t="s">
        <v>1054</v>
      </c>
      <c r="X192">
        <v>1</v>
      </c>
      <c r="Y192" t="s">
        <v>1054</v>
      </c>
      <c r="Z192">
        <v>0</v>
      </c>
      <c r="AA192">
        <v>0</v>
      </c>
      <c r="AB192">
        <v>0</v>
      </c>
      <c r="AC192">
        <v>0</v>
      </c>
      <c r="AD192">
        <v>0</v>
      </c>
      <c r="AE192">
        <v>0</v>
      </c>
      <c r="AF192" t="s">
        <v>1054</v>
      </c>
      <c r="AG192" t="s">
        <v>1054</v>
      </c>
      <c r="AH192" t="s">
        <v>1054</v>
      </c>
    </row>
    <row r="193" spans="1:34" x14ac:dyDescent="0.25">
      <c r="A193" t="s">
        <v>1140</v>
      </c>
      <c r="B193" t="s">
        <v>823</v>
      </c>
      <c r="C193" t="s">
        <v>1054</v>
      </c>
      <c r="D193" t="s">
        <v>257</v>
      </c>
      <c r="E193" t="s">
        <v>1054</v>
      </c>
      <c r="F193" t="s">
        <v>828</v>
      </c>
      <c r="G193" t="s">
        <v>1054</v>
      </c>
      <c r="H193" t="s">
        <v>1144</v>
      </c>
      <c r="I193" t="s">
        <v>41</v>
      </c>
      <c r="J193" t="s">
        <v>1054</v>
      </c>
      <c r="K193">
        <v>1</v>
      </c>
      <c r="L193">
        <v>4</v>
      </c>
      <c r="M193" t="s">
        <v>33</v>
      </c>
      <c r="N193">
        <v>1</v>
      </c>
      <c r="O193">
        <v>4</v>
      </c>
      <c r="P193">
        <v>1</v>
      </c>
      <c r="Q193" t="s">
        <v>48</v>
      </c>
      <c r="R193">
        <v>4</v>
      </c>
      <c r="S193">
        <v>4</v>
      </c>
      <c r="T193">
        <v>4</v>
      </c>
      <c r="U193" t="s">
        <v>1054</v>
      </c>
      <c r="V193" t="s">
        <v>1054</v>
      </c>
      <c r="W193" t="s">
        <v>1054</v>
      </c>
      <c r="X193">
        <v>1</v>
      </c>
      <c r="Y193" t="s">
        <v>1054</v>
      </c>
      <c r="Z193">
        <v>0</v>
      </c>
      <c r="AA193">
        <v>0</v>
      </c>
      <c r="AB193">
        <v>0</v>
      </c>
      <c r="AC193">
        <v>0</v>
      </c>
      <c r="AD193">
        <v>0</v>
      </c>
      <c r="AE193">
        <v>0</v>
      </c>
      <c r="AF193" t="s">
        <v>1054</v>
      </c>
      <c r="AG193" t="s">
        <v>1054</v>
      </c>
      <c r="AH193" t="s">
        <v>1054</v>
      </c>
    </row>
    <row r="194" spans="1:34" x14ac:dyDescent="0.25">
      <c r="A194" t="s">
        <v>495</v>
      </c>
      <c r="B194" t="s">
        <v>496</v>
      </c>
      <c r="C194" t="s">
        <v>1054</v>
      </c>
      <c r="D194" t="s">
        <v>257</v>
      </c>
      <c r="E194" t="s">
        <v>1054</v>
      </c>
      <c r="F194" t="s">
        <v>829</v>
      </c>
      <c r="G194" t="s">
        <v>280</v>
      </c>
      <c r="H194" t="s">
        <v>1145</v>
      </c>
      <c r="I194" t="s">
        <v>41</v>
      </c>
      <c r="J194" t="s">
        <v>1054</v>
      </c>
      <c r="K194">
        <v>1</v>
      </c>
      <c r="L194">
        <v>4</v>
      </c>
      <c r="M194" t="s">
        <v>33</v>
      </c>
      <c r="N194">
        <v>1</v>
      </c>
      <c r="O194">
        <v>4</v>
      </c>
      <c r="P194">
        <v>1</v>
      </c>
      <c r="Q194" t="s">
        <v>48</v>
      </c>
      <c r="R194">
        <v>4</v>
      </c>
      <c r="S194">
        <v>4</v>
      </c>
      <c r="T194">
        <v>4</v>
      </c>
      <c r="U194" t="s">
        <v>1054</v>
      </c>
      <c r="V194" t="s">
        <v>1054</v>
      </c>
      <c r="W194" t="s">
        <v>1054</v>
      </c>
      <c r="X194">
        <v>1</v>
      </c>
      <c r="Y194" t="s">
        <v>1054</v>
      </c>
      <c r="Z194">
        <v>0</v>
      </c>
      <c r="AA194">
        <v>0</v>
      </c>
      <c r="AB194">
        <v>0</v>
      </c>
      <c r="AC194">
        <v>0</v>
      </c>
      <c r="AD194">
        <v>0</v>
      </c>
      <c r="AE194">
        <v>0</v>
      </c>
      <c r="AF194" t="s">
        <v>1054</v>
      </c>
      <c r="AG194" t="s">
        <v>1054</v>
      </c>
      <c r="AH194" t="s">
        <v>1054</v>
      </c>
    </row>
    <row r="195" spans="1:34" x14ac:dyDescent="0.25">
      <c r="A195" t="s">
        <v>585</v>
      </c>
      <c r="B195" t="s">
        <v>586</v>
      </c>
      <c r="C195" t="s">
        <v>1054</v>
      </c>
      <c r="D195" t="s">
        <v>257</v>
      </c>
      <c r="E195" t="s">
        <v>1054</v>
      </c>
      <c r="F195" t="s">
        <v>829</v>
      </c>
      <c r="G195" t="s">
        <v>280</v>
      </c>
      <c r="H195" t="s">
        <v>1145</v>
      </c>
      <c r="I195" t="s">
        <v>41</v>
      </c>
      <c r="J195" t="s">
        <v>1054</v>
      </c>
      <c r="K195">
        <v>1</v>
      </c>
      <c r="L195">
        <v>4</v>
      </c>
      <c r="M195" t="s">
        <v>33</v>
      </c>
      <c r="N195">
        <v>1</v>
      </c>
      <c r="O195">
        <v>4</v>
      </c>
      <c r="P195">
        <v>1</v>
      </c>
      <c r="Q195" t="s">
        <v>48</v>
      </c>
      <c r="R195">
        <v>4</v>
      </c>
      <c r="S195">
        <v>4</v>
      </c>
      <c r="T195">
        <v>4</v>
      </c>
      <c r="U195" t="s">
        <v>1054</v>
      </c>
      <c r="V195" t="s">
        <v>1054</v>
      </c>
      <c r="W195" t="s">
        <v>1054</v>
      </c>
      <c r="X195">
        <v>1</v>
      </c>
      <c r="Y195" t="s">
        <v>1054</v>
      </c>
      <c r="Z195">
        <v>0</v>
      </c>
      <c r="AA195">
        <v>0</v>
      </c>
      <c r="AB195">
        <v>0</v>
      </c>
      <c r="AC195">
        <v>0</v>
      </c>
      <c r="AD195">
        <v>0</v>
      </c>
      <c r="AE195">
        <v>0</v>
      </c>
      <c r="AF195" t="s">
        <v>1054</v>
      </c>
      <c r="AG195" t="s">
        <v>1054</v>
      </c>
      <c r="AH195" t="s">
        <v>1054</v>
      </c>
    </row>
    <row r="196" spans="1:34" x14ac:dyDescent="0.25">
      <c r="A196" t="s">
        <v>1140</v>
      </c>
      <c r="B196" t="s">
        <v>823</v>
      </c>
      <c r="C196" t="s">
        <v>1054</v>
      </c>
      <c r="D196" t="s">
        <v>257</v>
      </c>
      <c r="E196" t="s">
        <v>1054</v>
      </c>
      <c r="F196" t="s">
        <v>829</v>
      </c>
      <c r="G196" t="s">
        <v>1054</v>
      </c>
      <c r="H196" t="s">
        <v>1145</v>
      </c>
      <c r="I196" t="s">
        <v>41</v>
      </c>
      <c r="J196" t="s">
        <v>1054</v>
      </c>
      <c r="K196">
        <v>1</v>
      </c>
      <c r="L196">
        <v>4</v>
      </c>
      <c r="M196" t="s">
        <v>33</v>
      </c>
      <c r="N196">
        <v>1</v>
      </c>
      <c r="O196">
        <v>4</v>
      </c>
      <c r="P196">
        <v>1</v>
      </c>
      <c r="Q196" t="s">
        <v>48</v>
      </c>
      <c r="R196">
        <v>4</v>
      </c>
      <c r="S196">
        <v>4</v>
      </c>
      <c r="T196">
        <v>4</v>
      </c>
      <c r="U196" t="s">
        <v>1054</v>
      </c>
      <c r="V196" t="s">
        <v>1054</v>
      </c>
      <c r="W196" t="s">
        <v>1054</v>
      </c>
      <c r="X196">
        <v>1</v>
      </c>
      <c r="Y196" t="s">
        <v>1054</v>
      </c>
      <c r="Z196">
        <v>0</v>
      </c>
      <c r="AA196">
        <v>0</v>
      </c>
      <c r="AB196">
        <v>0</v>
      </c>
      <c r="AC196">
        <v>0</v>
      </c>
      <c r="AD196">
        <v>0</v>
      </c>
      <c r="AE196">
        <v>0</v>
      </c>
      <c r="AF196" t="s">
        <v>1054</v>
      </c>
      <c r="AG196" t="s">
        <v>1054</v>
      </c>
      <c r="AH196" t="s">
        <v>1054</v>
      </c>
    </row>
    <row r="197" spans="1:34" x14ac:dyDescent="0.25">
      <c r="A197" t="s">
        <v>495</v>
      </c>
      <c r="B197" t="s">
        <v>496</v>
      </c>
      <c r="C197" t="s">
        <v>1054</v>
      </c>
      <c r="D197" t="s">
        <v>257</v>
      </c>
      <c r="E197" t="s">
        <v>1054</v>
      </c>
      <c r="F197" t="s">
        <v>830</v>
      </c>
      <c r="G197" t="s">
        <v>280</v>
      </c>
      <c r="H197" t="s">
        <v>1146</v>
      </c>
      <c r="I197" t="s">
        <v>41</v>
      </c>
      <c r="J197" t="s">
        <v>1054</v>
      </c>
      <c r="K197">
        <v>1</v>
      </c>
      <c r="L197">
        <v>4</v>
      </c>
      <c r="M197" t="s">
        <v>33</v>
      </c>
      <c r="N197">
        <v>1</v>
      </c>
      <c r="O197">
        <v>4</v>
      </c>
      <c r="P197">
        <v>1</v>
      </c>
      <c r="Q197" t="s">
        <v>48</v>
      </c>
      <c r="R197">
        <v>4</v>
      </c>
      <c r="S197">
        <v>4</v>
      </c>
      <c r="T197">
        <v>4</v>
      </c>
      <c r="U197" t="s">
        <v>1054</v>
      </c>
      <c r="V197" t="s">
        <v>1054</v>
      </c>
      <c r="W197" t="s">
        <v>1054</v>
      </c>
      <c r="X197">
        <v>1</v>
      </c>
      <c r="Y197" t="s">
        <v>1054</v>
      </c>
      <c r="Z197">
        <v>0</v>
      </c>
      <c r="AA197">
        <v>0</v>
      </c>
      <c r="AB197">
        <v>0</v>
      </c>
      <c r="AC197">
        <v>0</v>
      </c>
      <c r="AD197">
        <v>0</v>
      </c>
      <c r="AE197">
        <v>0</v>
      </c>
      <c r="AF197" t="s">
        <v>1054</v>
      </c>
      <c r="AG197" t="s">
        <v>1054</v>
      </c>
      <c r="AH197" t="s">
        <v>1054</v>
      </c>
    </row>
    <row r="198" spans="1:34" x14ac:dyDescent="0.25">
      <c r="A198" t="s">
        <v>1140</v>
      </c>
      <c r="B198" t="s">
        <v>823</v>
      </c>
      <c r="C198" t="s">
        <v>1054</v>
      </c>
      <c r="D198" t="s">
        <v>257</v>
      </c>
      <c r="E198" t="s">
        <v>1054</v>
      </c>
      <c r="F198" t="s">
        <v>830</v>
      </c>
      <c r="G198" t="s">
        <v>1054</v>
      </c>
      <c r="H198" t="s">
        <v>1146</v>
      </c>
      <c r="I198" t="s">
        <v>41</v>
      </c>
      <c r="J198" t="s">
        <v>1054</v>
      </c>
      <c r="K198">
        <v>1</v>
      </c>
      <c r="L198">
        <v>4</v>
      </c>
      <c r="M198" t="s">
        <v>33</v>
      </c>
      <c r="N198">
        <v>1</v>
      </c>
      <c r="O198">
        <v>4</v>
      </c>
      <c r="P198">
        <v>1</v>
      </c>
      <c r="Q198" t="s">
        <v>48</v>
      </c>
      <c r="R198">
        <v>4</v>
      </c>
      <c r="S198">
        <v>4</v>
      </c>
      <c r="T198">
        <v>4</v>
      </c>
      <c r="U198" t="s">
        <v>1054</v>
      </c>
      <c r="V198" t="s">
        <v>1054</v>
      </c>
      <c r="W198" t="s">
        <v>1054</v>
      </c>
      <c r="X198">
        <v>1</v>
      </c>
      <c r="Y198" t="s">
        <v>1054</v>
      </c>
      <c r="Z198">
        <v>0</v>
      </c>
      <c r="AA198">
        <v>0</v>
      </c>
      <c r="AB198">
        <v>0</v>
      </c>
      <c r="AC198">
        <v>0</v>
      </c>
      <c r="AD198">
        <v>0</v>
      </c>
      <c r="AE198">
        <v>0</v>
      </c>
      <c r="AF198" t="s">
        <v>1054</v>
      </c>
      <c r="AG198" t="s">
        <v>1054</v>
      </c>
      <c r="AH198" t="s">
        <v>1054</v>
      </c>
    </row>
    <row r="199" spans="1:34" x14ac:dyDescent="0.25">
      <c r="A199" t="s">
        <v>585</v>
      </c>
      <c r="B199" t="s">
        <v>586</v>
      </c>
      <c r="C199" t="s">
        <v>1054</v>
      </c>
      <c r="D199" t="s">
        <v>257</v>
      </c>
      <c r="E199" t="s">
        <v>1054</v>
      </c>
      <c r="F199" t="s">
        <v>830</v>
      </c>
      <c r="G199" t="s">
        <v>280</v>
      </c>
      <c r="H199" t="s">
        <v>1146</v>
      </c>
      <c r="I199" t="s">
        <v>41</v>
      </c>
      <c r="J199" t="s">
        <v>1054</v>
      </c>
      <c r="K199">
        <v>1</v>
      </c>
      <c r="L199">
        <v>4</v>
      </c>
      <c r="M199" t="s">
        <v>33</v>
      </c>
      <c r="N199">
        <v>1</v>
      </c>
      <c r="O199">
        <v>4</v>
      </c>
      <c r="P199">
        <v>1</v>
      </c>
      <c r="Q199" t="s">
        <v>48</v>
      </c>
      <c r="R199">
        <v>4</v>
      </c>
      <c r="S199">
        <v>4</v>
      </c>
      <c r="T199">
        <v>4</v>
      </c>
      <c r="U199" t="s">
        <v>1054</v>
      </c>
      <c r="V199" t="s">
        <v>1054</v>
      </c>
      <c r="W199" t="s">
        <v>1054</v>
      </c>
      <c r="X199">
        <v>1</v>
      </c>
      <c r="Y199" t="s">
        <v>1054</v>
      </c>
      <c r="Z199">
        <v>0</v>
      </c>
      <c r="AA199">
        <v>0</v>
      </c>
      <c r="AB199">
        <v>0</v>
      </c>
      <c r="AC199">
        <v>0</v>
      </c>
      <c r="AD199">
        <v>0</v>
      </c>
      <c r="AE199">
        <v>0</v>
      </c>
      <c r="AF199" t="s">
        <v>1054</v>
      </c>
      <c r="AG199" t="s">
        <v>1054</v>
      </c>
      <c r="AH199" t="s">
        <v>1054</v>
      </c>
    </row>
    <row r="200" spans="1:34" x14ac:dyDescent="0.25">
      <c r="A200" t="s">
        <v>495</v>
      </c>
      <c r="B200" t="s">
        <v>496</v>
      </c>
      <c r="C200" t="s">
        <v>1054</v>
      </c>
      <c r="D200" t="s">
        <v>257</v>
      </c>
      <c r="E200" t="s">
        <v>1054</v>
      </c>
      <c r="F200" t="s">
        <v>831</v>
      </c>
      <c r="G200" t="s">
        <v>280</v>
      </c>
      <c r="H200" t="s">
        <v>1147</v>
      </c>
      <c r="I200" t="s">
        <v>41</v>
      </c>
      <c r="J200" t="s">
        <v>1054</v>
      </c>
      <c r="K200">
        <v>1</v>
      </c>
      <c r="L200">
        <v>4</v>
      </c>
      <c r="M200" t="s">
        <v>33</v>
      </c>
      <c r="N200">
        <v>1</v>
      </c>
      <c r="O200">
        <v>4</v>
      </c>
      <c r="P200">
        <v>1</v>
      </c>
      <c r="Q200" t="s">
        <v>48</v>
      </c>
      <c r="R200">
        <v>4</v>
      </c>
      <c r="S200">
        <v>4</v>
      </c>
      <c r="T200">
        <v>4</v>
      </c>
      <c r="U200" t="s">
        <v>1054</v>
      </c>
      <c r="V200" t="s">
        <v>1054</v>
      </c>
      <c r="W200" t="s">
        <v>1054</v>
      </c>
      <c r="X200">
        <v>1</v>
      </c>
      <c r="Y200" t="s">
        <v>1054</v>
      </c>
      <c r="Z200">
        <v>0</v>
      </c>
      <c r="AA200">
        <v>0</v>
      </c>
      <c r="AB200">
        <v>0</v>
      </c>
      <c r="AC200">
        <v>0</v>
      </c>
      <c r="AD200">
        <v>0</v>
      </c>
      <c r="AE200">
        <v>0</v>
      </c>
      <c r="AF200" t="s">
        <v>1054</v>
      </c>
      <c r="AG200" t="s">
        <v>1054</v>
      </c>
      <c r="AH200" t="s">
        <v>1054</v>
      </c>
    </row>
    <row r="201" spans="1:34" x14ac:dyDescent="0.25">
      <c r="A201" t="s">
        <v>585</v>
      </c>
      <c r="B201" t="s">
        <v>586</v>
      </c>
      <c r="C201" t="s">
        <v>1054</v>
      </c>
      <c r="D201" t="s">
        <v>257</v>
      </c>
      <c r="E201" t="s">
        <v>1054</v>
      </c>
      <c r="F201" t="s">
        <v>831</v>
      </c>
      <c r="G201" t="s">
        <v>280</v>
      </c>
      <c r="H201" t="s">
        <v>1147</v>
      </c>
      <c r="I201" t="s">
        <v>41</v>
      </c>
      <c r="J201" t="s">
        <v>1054</v>
      </c>
      <c r="K201">
        <v>1</v>
      </c>
      <c r="L201">
        <v>4</v>
      </c>
      <c r="M201" t="s">
        <v>33</v>
      </c>
      <c r="N201">
        <v>1</v>
      </c>
      <c r="O201">
        <v>4</v>
      </c>
      <c r="P201">
        <v>1</v>
      </c>
      <c r="Q201" t="s">
        <v>48</v>
      </c>
      <c r="R201">
        <v>4</v>
      </c>
      <c r="S201">
        <v>4</v>
      </c>
      <c r="T201">
        <v>4</v>
      </c>
      <c r="U201" t="s">
        <v>1054</v>
      </c>
      <c r="V201" t="s">
        <v>1054</v>
      </c>
      <c r="W201" t="s">
        <v>1054</v>
      </c>
      <c r="X201">
        <v>1</v>
      </c>
      <c r="Y201" t="s">
        <v>1054</v>
      </c>
      <c r="Z201">
        <v>0</v>
      </c>
      <c r="AA201">
        <v>0</v>
      </c>
      <c r="AB201">
        <v>0</v>
      </c>
      <c r="AC201">
        <v>0</v>
      </c>
      <c r="AD201">
        <v>0</v>
      </c>
      <c r="AE201">
        <v>0</v>
      </c>
      <c r="AF201" t="s">
        <v>1054</v>
      </c>
      <c r="AG201" t="s">
        <v>1054</v>
      </c>
      <c r="AH201" t="s">
        <v>1054</v>
      </c>
    </row>
    <row r="202" spans="1:34" x14ac:dyDescent="0.25">
      <c r="A202" t="s">
        <v>1140</v>
      </c>
      <c r="B202" t="s">
        <v>823</v>
      </c>
      <c r="C202" t="s">
        <v>1054</v>
      </c>
      <c r="D202" t="s">
        <v>257</v>
      </c>
      <c r="E202" t="s">
        <v>1054</v>
      </c>
      <c r="F202" t="s">
        <v>831</v>
      </c>
      <c r="G202" t="s">
        <v>1054</v>
      </c>
      <c r="H202" t="s">
        <v>1147</v>
      </c>
      <c r="I202" t="s">
        <v>41</v>
      </c>
      <c r="J202" t="s">
        <v>1054</v>
      </c>
      <c r="K202">
        <v>1</v>
      </c>
      <c r="L202">
        <v>4</v>
      </c>
      <c r="M202" t="s">
        <v>33</v>
      </c>
      <c r="N202">
        <v>1</v>
      </c>
      <c r="O202">
        <v>4</v>
      </c>
      <c r="P202">
        <v>1</v>
      </c>
      <c r="Q202" t="s">
        <v>48</v>
      </c>
      <c r="R202">
        <v>4</v>
      </c>
      <c r="S202">
        <v>4</v>
      </c>
      <c r="T202">
        <v>4</v>
      </c>
      <c r="U202" t="s">
        <v>1054</v>
      </c>
      <c r="V202" t="s">
        <v>1054</v>
      </c>
      <c r="W202" t="s">
        <v>1054</v>
      </c>
      <c r="X202">
        <v>1</v>
      </c>
      <c r="Y202" t="s">
        <v>1054</v>
      </c>
      <c r="Z202">
        <v>0</v>
      </c>
      <c r="AA202">
        <v>0</v>
      </c>
      <c r="AB202">
        <v>0</v>
      </c>
      <c r="AC202">
        <v>0</v>
      </c>
      <c r="AD202">
        <v>0</v>
      </c>
      <c r="AE202">
        <v>0</v>
      </c>
      <c r="AF202" t="s">
        <v>1054</v>
      </c>
      <c r="AG202" t="s">
        <v>1054</v>
      </c>
      <c r="AH202" t="s">
        <v>1054</v>
      </c>
    </row>
    <row r="203" spans="1:34" x14ac:dyDescent="0.25">
      <c r="A203" t="s">
        <v>495</v>
      </c>
      <c r="B203" t="s">
        <v>496</v>
      </c>
      <c r="C203" t="s">
        <v>1054</v>
      </c>
      <c r="D203" t="s">
        <v>257</v>
      </c>
      <c r="E203" t="s">
        <v>1054</v>
      </c>
      <c r="F203" t="s">
        <v>832</v>
      </c>
      <c r="G203" t="s">
        <v>280</v>
      </c>
      <c r="H203" t="s">
        <v>1148</v>
      </c>
      <c r="I203" t="s">
        <v>35</v>
      </c>
      <c r="J203" t="s">
        <v>1054</v>
      </c>
      <c r="K203">
        <v>1</v>
      </c>
      <c r="L203">
        <v>4</v>
      </c>
      <c r="M203" t="s">
        <v>33</v>
      </c>
      <c r="N203">
        <v>1</v>
      </c>
      <c r="O203">
        <v>4</v>
      </c>
      <c r="P203">
        <v>1</v>
      </c>
      <c r="Q203" t="s">
        <v>48</v>
      </c>
      <c r="R203">
        <v>4</v>
      </c>
      <c r="S203">
        <v>4</v>
      </c>
      <c r="T203">
        <v>4</v>
      </c>
      <c r="U203" t="s">
        <v>1054</v>
      </c>
      <c r="V203" t="s">
        <v>1054</v>
      </c>
      <c r="W203" t="s">
        <v>1054</v>
      </c>
      <c r="X203">
        <v>1</v>
      </c>
      <c r="Y203" t="s">
        <v>1054</v>
      </c>
      <c r="Z203">
        <v>0</v>
      </c>
      <c r="AA203">
        <v>0</v>
      </c>
      <c r="AB203">
        <v>0</v>
      </c>
      <c r="AC203">
        <v>0</v>
      </c>
      <c r="AD203">
        <v>0</v>
      </c>
      <c r="AE203">
        <v>0</v>
      </c>
      <c r="AF203" t="s">
        <v>1054</v>
      </c>
      <c r="AG203" t="s">
        <v>1054</v>
      </c>
      <c r="AH203" t="s">
        <v>1054</v>
      </c>
    </row>
    <row r="204" spans="1:34" x14ac:dyDescent="0.25">
      <c r="A204" t="s">
        <v>585</v>
      </c>
      <c r="B204" t="s">
        <v>586</v>
      </c>
      <c r="C204" t="s">
        <v>1054</v>
      </c>
      <c r="D204" t="s">
        <v>257</v>
      </c>
      <c r="E204" t="s">
        <v>1054</v>
      </c>
      <c r="F204" t="s">
        <v>832</v>
      </c>
      <c r="G204" t="s">
        <v>280</v>
      </c>
      <c r="H204" t="s">
        <v>1148</v>
      </c>
      <c r="I204" t="s">
        <v>35</v>
      </c>
      <c r="J204" t="s">
        <v>1054</v>
      </c>
      <c r="K204">
        <v>1</v>
      </c>
      <c r="L204">
        <v>4</v>
      </c>
      <c r="M204" t="s">
        <v>33</v>
      </c>
      <c r="N204">
        <v>1</v>
      </c>
      <c r="O204">
        <v>4</v>
      </c>
      <c r="P204">
        <v>1</v>
      </c>
      <c r="Q204" t="s">
        <v>48</v>
      </c>
      <c r="R204">
        <v>4</v>
      </c>
      <c r="S204">
        <v>4</v>
      </c>
      <c r="T204">
        <v>4</v>
      </c>
      <c r="U204" t="s">
        <v>1054</v>
      </c>
      <c r="V204" t="s">
        <v>1054</v>
      </c>
      <c r="W204" t="s">
        <v>1054</v>
      </c>
      <c r="X204">
        <v>1</v>
      </c>
      <c r="Y204" t="s">
        <v>1054</v>
      </c>
      <c r="Z204">
        <v>0</v>
      </c>
      <c r="AA204">
        <v>0</v>
      </c>
      <c r="AB204">
        <v>0</v>
      </c>
      <c r="AC204">
        <v>0</v>
      </c>
      <c r="AD204">
        <v>0</v>
      </c>
      <c r="AE204">
        <v>0</v>
      </c>
      <c r="AF204" t="s">
        <v>1054</v>
      </c>
      <c r="AG204" t="s">
        <v>1054</v>
      </c>
      <c r="AH204" t="s">
        <v>1054</v>
      </c>
    </row>
    <row r="205" spans="1:34" x14ac:dyDescent="0.25">
      <c r="A205" t="s">
        <v>1140</v>
      </c>
      <c r="B205" t="s">
        <v>823</v>
      </c>
      <c r="C205" t="s">
        <v>1054</v>
      </c>
      <c r="D205" t="s">
        <v>257</v>
      </c>
      <c r="E205" t="s">
        <v>1054</v>
      </c>
      <c r="F205" t="s">
        <v>832</v>
      </c>
      <c r="G205" t="s">
        <v>1054</v>
      </c>
      <c r="H205" t="s">
        <v>1148</v>
      </c>
      <c r="I205" t="s">
        <v>35</v>
      </c>
      <c r="J205" t="s">
        <v>1054</v>
      </c>
      <c r="K205">
        <v>1</v>
      </c>
      <c r="L205">
        <v>4</v>
      </c>
      <c r="M205" t="s">
        <v>33</v>
      </c>
      <c r="N205">
        <v>1</v>
      </c>
      <c r="O205">
        <v>4</v>
      </c>
      <c r="P205">
        <v>1</v>
      </c>
      <c r="Q205" t="s">
        <v>48</v>
      </c>
      <c r="R205">
        <v>4</v>
      </c>
      <c r="S205">
        <v>4</v>
      </c>
      <c r="T205">
        <v>4</v>
      </c>
      <c r="U205" t="s">
        <v>1054</v>
      </c>
      <c r="V205" t="s">
        <v>1054</v>
      </c>
      <c r="W205" t="s">
        <v>1054</v>
      </c>
      <c r="X205">
        <v>1</v>
      </c>
      <c r="Y205" t="s">
        <v>1054</v>
      </c>
      <c r="Z205">
        <v>0</v>
      </c>
      <c r="AA205">
        <v>0</v>
      </c>
      <c r="AB205">
        <v>0</v>
      </c>
      <c r="AC205">
        <v>0</v>
      </c>
      <c r="AD205">
        <v>0</v>
      </c>
      <c r="AE205">
        <v>0</v>
      </c>
      <c r="AF205" t="s">
        <v>1054</v>
      </c>
      <c r="AG205" t="s">
        <v>1054</v>
      </c>
      <c r="AH205" t="s">
        <v>1054</v>
      </c>
    </row>
    <row r="206" spans="1:34" x14ac:dyDescent="0.25">
      <c r="A206" t="s">
        <v>495</v>
      </c>
      <c r="B206" t="s">
        <v>496</v>
      </c>
      <c r="C206" t="s">
        <v>1054</v>
      </c>
      <c r="D206" t="s">
        <v>257</v>
      </c>
      <c r="E206" t="s">
        <v>1054</v>
      </c>
      <c r="F206" t="s">
        <v>834</v>
      </c>
      <c r="G206" t="s">
        <v>280</v>
      </c>
      <c r="H206" t="s">
        <v>1149</v>
      </c>
      <c r="I206" t="s">
        <v>41</v>
      </c>
      <c r="J206" t="s">
        <v>1054</v>
      </c>
      <c r="K206">
        <v>1</v>
      </c>
      <c r="L206">
        <v>4</v>
      </c>
      <c r="M206" t="s">
        <v>33</v>
      </c>
      <c r="N206">
        <v>1</v>
      </c>
      <c r="O206">
        <v>4</v>
      </c>
      <c r="P206">
        <v>1</v>
      </c>
      <c r="Q206" t="s">
        <v>48</v>
      </c>
      <c r="R206">
        <v>4</v>
      </c>
      <c r="S206">
        <v>4</v>
      </c>
      <c r="T206">
        <v>4</v>
      </c>
      <c r="U206" t="s">
        <v>1054</v>
      </c>
      <c r="V206" t="s">
        <v>1054</v>
      </c>
      <c r="W206" t="s">
        <v>1054</v>
      </c>
      <c r="X206">
        <v>1</v>
      </c>
      <c r="Y206" t="s">
        <v>1054</v>
      </c>
      <c r="Z206">
        <v>0</v>
      </c>
      <c r="AA206">
        <v>0</v>
      </c>
      <c r="AB206">
        <v>0</v>
      </c>
      <c r="AC206">
        <v>0</v>
      </c>
      <c r="AD206">
        <v>0</v>
      </c>
      <c r="AE206">
        <v>0</v>
      </c>
      <c r="AF206" t="s">
        <v>1054</v>
      </c>
      <c r="AG206" t="s">
        <v>1054</v>
      </c>
      <c r="AH206" t="s">
        <v>1054</v>
      </c>
    </row>
    <row r="207" spans="1:34" x14ac:dyDescent="0.25">
      <c r="A207" t="s">
        <v>551</v>
      </c>
      <c r="B207" t="s">
        <v>552</v>
      </c>
      <c r="C207" t="s">
        <v>1054</v>
      </c>
      <c r="D207" t="s">
        <v>257</v>
      </c>
      <c r="E207" t="s">
        <v>1054</v>
      </c>
      <c r="F207" t="s">
        <v>834</v>
      </c>
      <c r="G207" t="s">
        <v>280</v>
      </c>
      <c r="H207" t="s">
        <v>1149</v>
      </c>
      <c r="I207" t="s">
        <v>41</v>
      </c>
      <c r="J207" t="s">
        <v>1054</v>
      </c>
      <c r="K207">
        <v>1</v>
      </c>
      <c r="L207">
        <v>4</v>
      </c>
      <c r="M207" t="s">
        <v>33</v>
      </c>
      <c r="N207">
        <v>1</v>
      </c>
      <c r="O207">
        <v>4</v>
      </c>
      <c r="P207">
        <v>1</v>
      </c>
      <c r="Q207" t="s">
        <v>48</v>
      </c>
      <c r="R207">
        <v>4</v>
      </c>
      <c r="S207">
        <v>4</v>
      </c>
      <c r="T207">
        <v>4</v>
      </c>
      <c r="U207" t="s">
        <v>1054</v>
      </c>
      <c r="V207" t="s">
        <v>1054</v>
      </c>
      <c r="W207" t="s">
        <v>1054</v>
      </c>
      <c r="X207">
        <v>1</v>
      </c>
      <c r="Y207" t="s">
        <v>1054</v>
      </c>
      <c r="Z207">
        <v>0</v>
      </c>
      <c r="AA207">
        <v>0</v>
      </c>
      <c r="AB207">
        <v>0</v>
      </c>
      <c r="AC207">
        <v>0</v>
      </c>
      <c r="AD207">
        <v>0</v>
      </c>
      <c r="AE207">
        <v>0</v>
      </c>
      <c r="AF207" t="s">
        <v>1054</v>
      </c>
      <c r="AG207" t="s">
        <v>1054</v>
      </c>
      <c r="AH207" t="s">
        <v>1054</v>
      </c>
    </row>
    <row r="208" spans="1:34" x14ac:dyDescent="0.25">
      <c r="A208" t="s">
        <v>585</v>
      </c>
      <c r="B208" t="s">
        <v>586</v>
      </c>
      <c r="C208" t="s">
        <v>1054</v>
      </c>
      <c r="D208" t="s">
        <v>257</v>
      </c>
      <c r="E208" t="s">
        <v>1054</v>
      </c>
      <c r="F208" t="s">
        <v>834</v>
      </c>
      <c r="G208" t="s">
        <v>280</v>
      </c>
      <c r="H208" t="s">
        <v>1149</v>
      </c>
      <c r="I208" t="s">
        <v>41</v>
      </c>
      <c r="J208" t="s">
        <v>1054</v>
      </c>
      <c r="K208">
        <v>1</v>
      </c>
      <c r="L208">
        <v>4</v>
      </c>
      <c r="M208" t="s">
        <v>33</v>
      </c>
      <c r="N208">
        <v>1</v>
      </c>
      <c r="O208">
        <v>4</v>
      </c>
      <c r="P208">
        <v>1</v>
      </c>
      <c r="Q208" t="s">
        <v>48</v>
      </c>
      <c r="R208">
        <v>4</v>
      </c>
      <c r="S208">
        <v>4</v>
      </c>
      <c r="T208">
        <v>4</v>
      </c>
      <c r="U208" t="s">
        <v>1054</v>
      </c>
      <c r="V208" t="s">
        <v>1054</v>
      </c>
      <c r="W208" t="s">
        <v>1054</v>
      </c>
      <c r="X208">
        <v>1</v>
      </c>
      <c r="Y208" t="s">
        <v>1054</v>
      </c>
      <c r="Z208">
        <v>0</v>
      </c>
      <c r="AA208">
        <v>0</v>
      </c>
      <c r="AB208">
        <v>0</v>
      </c>
      <c r="AC208">
        <v>0</v>
      </c>
      <c r="AD208">
        <v>0</v>
      </c>
      <c r="AE208">
        <v>0</v>
      </c>
      <c r="AF208" t="s">
        <v>1054</v>
      </c>
      <c r="AG208" t="s">
        <v>1054</v>
      </c>
      <c r="AH208" t="s">
        <v>1054</v>
      </c>
    </row>
    <row r="209" spans="1:34" x14ac:dyDescent="0.25">
      <c r="A209" t="s">
        <v>1140</v>
      </c>
      <c r="B209" t="s">
        <v>833</v>
      </c>
      <c r="C209" t="s">
        <v>1054</v>
      </c>
      <c r="D209" t="s">
        <v>257</v>
      </c>
      <c r="E209" t="s">
        <v>1054</v>
      </c>
      <c r="F209" t="s">
        <v>834</v>
      </c>
      <c r="G209" t="s">
        <v>1054</v>
      </c>
      <c r="H209" t="s">
        <v>1149</v>
      </c>
      <c r="I209" t="s">
        <v>41</v>
      </c>
      <c r="J209" t="s">
        <v>1054</v>
      </c>
      <c r="K209">
        <v>1</v>
      </c>
      <c r="L209">
        <v>4</v>
      </c>
      <c r="M209" t="s">
        <v>33</v>
      </c>
      <c r="N209">
        <v>1</v>
      </c>
      <c r="O209">
        <v>4</v>
      </c>
      <c r="P209">
        <v>1</v>
      </c>
      <c r="Q209" t="s">
        <v>48</v>
      </c>
      <c r="R209">
        <v>4</v>
      </c>
      <c r="S209">
        <v>4</v>
      </c>
      <c r="T209">
        <v>4</v>
      </c>
      <c r="U209" t="s">
        <v>1054</v>
      </c>
      <c r="V209" t="s">
        <v>1054</v>
      </c>
      <c r="W209" t="s">
        <v>1054</v>
      </c>
      <c r="X209">
        <v>1</v>
      </c>
      <c r="Y209" t="s">
        <v>1054</v>
      </c>
      <c r="Z209">
        <v>0</v>
      </c>
      <c r="AA209">
        <v>0</v>
      </c>
      <c r="AB209">
        <v>0</v>
      </c>
      <c r="AC209">
        <v>0</v>
      </c>
      <c r="AD209">
        <v>0</v>
      </c>
      <c r="AE209">
        <v>0</v>
      </c>
      <c r="AF209" t="s">
        <v>1054</v>
      </c>
      <c r="AG209" t="s">
        <v>1054</v>
      </c>
      <c r="AH209" t="s">
        <v>1054</v>
      </c>
    </row>
    <row r="210" spans="1:34" x14ac:dyDescent="0.25">
      <c r="A210" t="s">
        <v>495</v>
      </c>
      <c r="B210" t="s">
        <v>496</v>
      </c>
      <c r="C210" t="s">
        <v>1054</v>
      </c>
      <c r="D210" t="s">
        <v>257</v>
      </c>
      <c r="E210" t="s">
        <v>1054</v>
      </c>
      <c r="F210" t="s">
        <v>836</v>
      </c>
      <c r="G210" t="s">
        <v>280</v>
      </c>
      <c r="H210" t="s">
        <v>1150</v>
      </c>
      <c r="I210" t="s">
        <v>41</v>
      </c>
      <c r="J210" t="s">
        <v>1054</v>
      </c>
      <c r="K210">
        <v>1</v>
      </c>
      <c r="L210">
        <v>4</v>
      </c>
      <c r="M210" t="s">
        <v>33</v>
      </c>
      <c r="N210">
        <v>1</v>
      </c>
      <c r="O210">
        <v>4</v>
      </c>
      <c r="P210">
        <v>1</v>
      </c>
      <c r="Q210" t="s">
        <v>48</v>
      </c>
      <c r="R210">
        <v>4</v>
      </c>
      <c r="S210">
        <v>4</v>
      </c>
      <c r="T210">
        <v>4</v>
      </c>
      <c r="U210" t="s">
        <v>1054</v>
      </c>
      <c r="V210" t="s">
        <v>1054</v>
      </c>
      <c r="W210" t="s">
        <v>1054</v>
      </c>
      <c r="X210">
        <v>1</v>
      </c>
      <c r="Y210" t="s">
        <v>1054</v>
      </c>
      <c r="Z210">
        <v>0</v>
      </c>
      <c r="AA210">
        <v>0</v>
      </c>
      <c r="AB210">
        <v>0</v>
      </c>
      <c r="AC210">
        <v>0</v>
      </c>
      <c r="AD210">
        <v>0</v>
      </c>
      <c r="AE210">
        <v>0</v>
      </c>
      <c r="AF210" t="s">
        <v>1054</v>
      </c>
      <c r="AG210" t="s">
        <v>1054</v>
      </c>
      <c r="AH210" t="s">
        <v>1054</v>
      </c>
    </row>
    <row r="211" spans="1:34" x14ac:dyDescent="0.25">
      <c r="A211" t="s">
        <v>551</v>
      </c>
      <c r="B211" t="s">
        <v>552</v>
      </c>
      <c r="C211" t="s">
        <v>1054</v>
      </c>
      <c r="D211" t="s">
        <v>257</v>
      </c>
      <c r="E211" t="s">
        <v>1054</v>
      </c>
      <c r="F211" t="s">
        <v>836</v>
      </c>
      <c r="G211" t="s">
        <v>280</v>
      </c>
      <c r="H211" t="s">
        <v>1150</v>
      </c>
      <c r="I211" t="s">
        <v>41</v>
      </c>
      <c r="J211" t="s">
        <v>1054</v>
      </c>
      <c r="K211">
        <v>1</v>
      </c>
      <c r="L211">
        <v>4</v>
      </c>
      <c r="M211" t="s">
        <v>33</v>
      </c>
      <c r="N211">
        <v>1</v>
      </c>
      <c r="O211">
        <v>4</v>
      </c>
      <c r="P211">
        <v>1</v>
      </c>
      <c r="Q211" t="s">
        <v>48</v>
      </c>
      <c r="R211">
        <v>4</v>
      </c>
      <c r="S211">
        <v>4</v>
      </c>
      <c r="T211">
        <v>4</v>
      </c>
      <c r="U211" t="s">
        <v>1054</v>
      </c>
      <c r="V211" t="s">
        <v>1054</v>
      </c>
      <c r="W211" t="s">
        <v>1054</v>
      </c>
      <c r="X211">
        <v>1</v>
      </c>
      <c r="Y211" t="s">
        <v>1054</v>
      </c>
      <c r="Z211">
        <v>0</v>
      </c>
      <c r="AA211">
        <v>0</v>
      </c>
      <c r="AB211">
        <v>0</v>
      </c>
      <c r="AC211">
        <v>0</v>
      </c>
      <c r="AD211">
        <v>0</v>
      </c>
      <c r="AE211">
        <v>0</v>
      </c>
      <c r="AF211" t="s">
        <v>1054</v>
      </c>
      <c r="AG211" t="s">
        <v>1054</v>
      </c>
      <c r="AH211" t="s">
        <v>1054</v>
      </c>
    </row>
    <row r="212" spans="1:34" x14ac:dyDescent="0.25">
      <c r="A212" t="s">
        <v>1140</v>
      </c>
      <c r="B212" t="s">
        <v>835</v>
      </c>
      <c r="C212" t="s">
        <v>1054</v>
      </c>
      <c r="D212" t="s">
        <v>257</v>
      </c>
      <c r="E212" t="s">
        <v>1054</v>
      </c>
      <c r="F212" t="s">
        <v>836</v>
      </c>
      <c r="G212" t="s">
        <v>1054</v>
      </c>
      <c r="H212" t="s">
        <v>1150</v>
      </c>
      <c r="I212" t="s">
        <v>41</v>
      </c>
      <c r="J212" t="s">
        <v>1054</v>
      </c>
      <c r="K212">
        <v>1</v>
      </c>
      <c r="L212">
        <v>4</v>
      </c>
      <c r="M212" t="s">
        <v>33</v>
      </c>
      <c r="N212">
        <v>1</v>
      </c>
      <c r="O212">
        <v>4</v>
      </c>
      <c r="P212">
        <v>1</v>
      </c>
      <c r="Q212" t="s">
        <v>48</v>
      </c>
      <c r="R212">
        <v>4</v>
      </c>
      <c r="S212">
        <v>4</v>
      </c>
      <c r="T212">
        <v>4</v>
      </c>
      <c r="U212" t="s">
        <v>1054</v>
      </c>
      <c r="V212" t="s">
        <v>1054</v>
      </c>
      <c r="W212" t="s">
        <v>1054</v>
      </c>
      <c r="X212">
        <v>1</v>
      </c>
      <c r="Y212" t="s">
        <v>1054</v>
      </c>
      <c r="Z212">
        <v>0</v>
      </c>
      <c r="AA212">
        <v>0</v>
      </c>
      <c r="AB212">
        <v>0</v>
      </c>
      <c r="AC212">
        <v>0</v>
      </c>
      <c r="AD212">
        <v>0</v>
      </c>
      <c r="AE212">
        <v>0</v>
      </c>
      <c r="AF212" t="s">
        <v>1054</v>
      </c>
      <c r="AG212" t="s">
        <v>1054</v>
      </c>
      <c r="AH212" t="s">
        <v>1054</v>
      </c>
    </row>
    <row r="213" spans="1:34" x14ac:dyDescent="0.25">
      <c r="A213" t="s">
        <v>495</v>
      </c>
      <c r="B213" t="s">
        <v>496</v>
      </c>
      <c r="C213" t="s">
        <v>1054</v>
      </c>
      <c r="D213" t="s">
        <v>257</v>
      </c>
      <c r="E213" t="s">
        <v>1054</v>
      </c>
      <c r="F213" t="s">
        <v>837</v>
      </c>
      <c r="G213" t="s">
        <v>280</v>
      </c>
      <c r="H213" t="s">
        <v>1151</v>
      </c>
      <c r="I213" t="s">
        <v>41</v>
      </c>
      <c r="J213" t="s">
        <v>1054</v>
      </c>
      <c r="K213">
        <v>1</v>
      </c>
      <c r="L213">
        <v>4</v>
      </c>
      <c r="M213" t="s">
        <v>33</v>
      </c>
      <c r="N213">
        <v>1</v>
      </c>
      <c r="O213">
        <v>4</v>
      </c>
      <c r="P213">
        <v>1</v>
      </c>
      <c r="Q213" t="s">
        <v>48</v>
      </c>
      <c r="R213">
        <v>4</v>
      </c>
      <c r="S213">
        <v>4</v>
      </c>
      <c r="T213">
        <v>4</v>
      </c>
      <c r="U213" t="s">
        <v>1054</v>
      </c>
      <c r="V213" t="s">
        <v>1054</v>
      </c>
      <c r="W213" t="s">
        <v>1054</v>
      </c>
      <c r="X213">
        <v>1</v>
      </c>
      <c r="Y213" t="s">
        <v>1054</v>
      </c>
      <c r="Z213">
        <v>0</v>
      </c>
      <c r="AA213">
        <v>0</v>
      </c>
      <c r="AB213">
        <v>0</v>
      </c>
      <c r="AC213">
        <v>0</v>
      </c>
      <c r="AD213">
        <v>0</v>
      </c>
      <c r="AE213">
        <v>0</v>
      </c>
      <c r="AF213" t="s">
        <v>1054</v>
      </c>
      <c r="AG213" t="s">
        <v>1054</v>
      </c>
      <c r="AH213" t="s">
        <v>1054</v>
      </c>
    </row>
    <row r="214" spans="1:34" x14ac:dyDescent="0.25">
      <c r="A214" t="s">
        <v>551</v>
      </c>
      <c r="B214" t="s">
        <v>552</v>
      </c>
      <c r="C214" t="s">
        <v>1054</v>
      </c>
      <c r="D214" t="s">
        <v>257</v>
      </c>
      <c r="E214" t="s">
        <v>1054</v>
      </c>
      <c r="F214" t="s">
        <v>837</v>
      </c>
      <c r="G214" t="s">
        <v>280</v>
      </c>
      <c r="H214" t="s">
        <v>1151</v>
      </c>
      <c r="I214" t="s">
        <v>41</v>
      </c>
      <c r="J214" t="s">
        <v>1054</v>
      </c>
      <c r="K214">
        <v>1</v>
      </c>
      <c r="L214">
        <v>4</v>
      </c>
      <c r="M214" t="s">
        <v>33</v>
      </c>
      <c r="N214">
        <v>1</v>
      </c>
      <c r="O214">
        <v>4</v>
      </c>
      <c r="P214">
        <v>1</v>
      </c>
      <c r="Q214" t="s">
        <v>48</v>
      </c>
      <c r="R214">
        <v>4</v>
      </c>
      <c r="S214">
        <v>4</v>
      </c>
      <c r="T214">
        <v>4</v>
      </c>
      <c r="U214" t="s">
        <v>1054</v>
      </c>
      <c r="V214" t="s">
        <v>1054</v>
      </c>
      <c r="W214" t="s">
        <v>1054</v>
      </c>
      <c r="X214">
        <v>1</v>
      </c>
      <c r="Y214" t="s">
        <v>1054</v>
      </c>
      <c r="Z214">
        <v>0</v>
      </c>
      <c r="AA214">
        <v>0</v>
      </c>
      <c r="AB214">
        <v>0</v>
      </c>
      <c r="AC214">
        <v>0</v>
      </c>
      <c r="AD214">
        <v>0</v>
      </c>
      <c r="AE214">
        <v>0</v>
      </c>
      <c r="AF214" t="s">
        <v>1054</v>
      </c>
      <c r="AG214" t="s">
        <v>1054</v>
      </c>
      <c r="AH214" t="s">
        <v>1054</v>
      </c>
    </row>
    <row r="215" spans="1:34" x14ac:dyDescent="0.25">
      <c r="A215" t="s">
        <v>1140</v>
      </c>
      <c r="B215" t="s">
        <v>835</v>
      </c>
      <c r="C215" t="s">
        <v>1054</v>
      </c>
      <c r="D215" t="s">
        <v>257</v>
      </c>
      <c r="E215" t="s">
        <v>1054</v>
      </c>
      <c r="F215" t="s">
        <v>837</v>
      </c>
      <c r="G215" t="s">
        <v>1054</v>
      </c>
      <c r="H215" t="s">
        <v>1151</v>
      </c>
      <c r="I215" t="s">
        <v>41</v>
      </c>
      <c r="J215" t="s">
        <v>1054</v>
      </c>
      <c r="K215">
        <v>1</v>
      </c>
      <c r="L215">
        <v>4</v>
      </c>
      <c r="M215" t="s">
        <v>33</v>
      </c>
      <c r="N215">
        <v>1</v>
      </c>
      <c r="O215">
        <v>4</v>
      </c>
      <c r="P215">
        <v>1</v>
      </c>
      <c r="Q215" t="s">
        <v>48</v>
      </c>
      <c r="R215">
        <v>4</v>
      </c>
      <c r="S215">
        <v>4</v>
      </c>
      <c r="T215">
        <v>4</v>
      </c>
      <c r="U215" t="s">
        <v>1054</v>
      </c>
      <c r="V215" t="s">
        <v>1054</v>
      </c>
      <c r="W215" t="s">
        <v>1054</v>
      </c>
      <c r="X215">
        <v>1</v>
      </c>
      <c r="Y215" t="s">
        <v>1054</v>
      </c>
      <c r="Z215">
        <v>0</v>
      </c>
      <c r="AA215">
        <v>0</v>
      </c>
      <c r="AB215">
        <v>0</v>
      </c>
      <c r="AC215">
        <v>0</v>
      </c>
      <c r="AD215">
        <v>0</v>
      </c>
      <c r="AE215">
        <v>0</v>
      </c>
      <c r="AF215" t="s">
        <v>1054</v>
      </c>
      <c r="AG215" t="s">
        <v>1054</v>
      </c>
      <c r="AH215" t="s">
        <v>1054</v>
      </c>
    </row>
    <row r="216" spans="1:34" x14ac:dyDescent="0.25">
      <c r="A216" t="s">
        <v>839</v>
      </c>
      <c r="B216" t="s">
        <v>1047</v>
      </c>
      <c r="C216" t="s">
        <v>1054</v>
      </c>
      <c r="D216" t="s">
        <v>257</v>
      </c>
      <c r="E216" t="s">
        <v>1054</v>
      </c>
      <c r="F216" t="s">
        <v>838</v>
      </c>
      <c r="G216" t="s">
        <v>280</v>
      </c>
      <c r="H216" t="s">
        <v>1152</v>
      </c>
      <c r="I216" t="s">
        <v>35</v>
      </c>
      <c r="J216" t="s">
        <v>1054</v>
      </c>
      <c r="K216">
        <v>1</v>
      </c>
      <c r="L216">
        <v>2</v>
      </c>
      <c r="M216" t="s">
        <v>44</v>
      </c>
      <c r="N216">
        <v>1</v>
      </c>
      <c r="O216">
        <v>2</v>
      </c>
      <c r="P216">
        <v>1</v>
      </c>
      <c r="Q216" t="s">
        <v>38</v>
      </c>
      <c r="R216">
        <v>2</v>
      </c>
      <c r="S216" t="s">
        <v>1054</v>
      </c>
      <c r="T216" t="s">
        <v>1054</v>
      </c>
      <c r="U216" t="s">
        <v>1054</v>
      </c>
      <c r="V216" t="s">
        <v>1054</v>
      </c>
      <c r="W216" t="s">
        <v>1054</v>
      </c>
      <c r="X216" t="s">
        <v>1054</v>
      </c>
      <c r="Y216" t="s">
        <v>1054</v>
      </c>
      <c r="Z216" t="s">
        <v>1054</v>
      </c>
      <c r="AA216" t="s">
        <v>1054</v>
      </c>
      <c r="AB216" t="s">
        <v>1054</v>
      </c>
      <c r="AC216" t="s">
        <v>1054</v>
      </c>
      <c r="AD216" t="s">
        <v>1054</v>
      </c>
      <c r="AE216" t="s">
        <v>1054</v>
      </c>
      <c r="AF216" t="s">
        <v>1054</v>
      </c>
      <c r="AG216" t="s">
        <v>1054</v>
      </c>
      <c r="AH216" t="s">
        <v>1054</v>
      </c>
    </row>
    <row r="217" spans="1:34" x14ac:dyDescent="0.25">
      <c r="A217" t="s">
        <v>497</v>
      </c>
      <c r="B217" t="s">
        <v>498</v>
      </c>
      <c r="C217" t="s">
        <v>1054</v>
      </c>
      <c r="D217" t="s">
        <v>257</v>
      </c>
      <c r="E217" t="s">
        <v>1054</v>
      </c>
      <c r="F217" t="s">
        <v>840</v>
      </c>
      <c r="G217" t="s">
        <v>280</v>
      </c>
      <c r="H217" t="s">
        <v>1153</v>
      </c>
      <c r="I217" t="s">
        <v>41</v>
      </c>
      <c r="J217" t="s">
        <v>1054</v>
      </c>
      <c r="K217">
        <v>1</v>
      </c>
      <c r="L217">
        <v>4</v>
      </c>
      <c r="M217" t="s">
        <v>33</v>
      </c>
      <c r="N217">
        <v>1</v>
      </c>
      <c r="O217">
        <v>4</v>
      </c>
      <c r="P217">
        <v>1</v>
      </c>
      <c r="Q217" t="s">
        <v>48</v>
      </c>
      <c r="R217">
        <v>4</v>
      </c>
      <c r="S217" t="s">
        <v>1054</v>
      </c>
      <c r="T217" t="s">
        <v>1054</v>
      </c>
      <c r="U217" t="s">
        <v>1054</v>
      </c>
      <c r="V217" t="s">
        <v>1054</v>
      </c>
      <c r="W217" t="s">
        <v>1054</v>
      </c>
      <c r="X217">
        <v>0</v>
      </c>
      <c r="Y217" t="s">
        <v>1054</v>
      </c>
      <c r="Z217">
        <v>0</v>
      </c>
      <c r="AA217">
        <v>0</v>
      </c>
      <c r="AB217">
        <v>0</v>
      </c>
      <c r="AC217">
        <v>0</v>
      </c>
      <c r="AD217">
        <v>0</v>
      </c>
      <c r="AE217">
        <v>0</v>
      </c>
      <c r="AF217" t="s">
        <v>1054</v>
      </c>
      <c r="AG217" t="s">
        <v>918</v>
      </c>
      <c r="AH217" t="s">
        <v>1054</v>
      </c>
    </row>
    <row r="218" spans="1:34" x14ac:dyDescent="0.25">
      <c r="A218" t="s">
        <v>497</v>
      </c>
      <c r="B218" t="s">
        <v>498</v>
      </c>
      <c r="C218" t="s">
        <v>1054</v>
      </c>
      <c r="D218" t="s">
        <v>257</v>
      </c>
      <c r="E218" t="s">
        <v>1054</v>
      </c>
      <c r="F218" t="s">
        <v>841</v>
      </c>
      <c r="G218" t="s">
        <v>280</v>
      </c>
      <c r="H218" t="s">
        <v>1154</v>
      </c>
      <c r="I218" t="s">
        <v>41</v>
      </c>
      <c r="J218" t="s">
        <v>1054</v>
      </c>
      <c r="K218">
        <v>1</v>
      </c>
      <c r="L218">
        <v>15</v>
      </c>
      <c r="M218" t="s">
        <v>33</v>
      </c>
      <c r="N218">
        <v>1</v>
      </c>
      <c r="O218">
        <v>15</v>
      </c>
      <c r="P218">
        <v>1</v>
      </c>
      <c r="Q218" t="s">
        <v>48</v>
      </c>
      <c r="R218">
        <v>15</v>
      </c>
      <c r="S218">
        <v>15</v>
      </c>
      <c r="T218">
        <v>2</v>
      </c>
      <c r="U218" t="s">
        <v>1054</v>
      </c>
      <c r="V218">
        <v>13</v>
      </c>
      <c r="W218" t="s">
        <v>1054</v>
      </c>
      <c r="X218">
        <v>0.1333333333333333</v>
      </c>
      <c r="Y218" t="s">
        <v>1054</v>
      </c>
      <c r="Z218">
        <v>0</v>
      </c>
      <c r="AA218">
        <v>0</v>
      </c>
      <c r="AB218">
        <v>0</v>
      </c>
      <c r="AC218">
        <v>0</v>
      </c>
      <c r="AD218">
        <v>0</v>
      </c>
      <c r="AE218">
        <v>0</v>
      </c>
      <c r="AF218" t="s">
        <v>1054</v>
      </c>
      <c r="AG218" t="s">
        <v>918</v>
      </c>
      <c r="AH218" t="s">
        <v>1054</v>
      </c>
    </row>
    <row r="219" spans="1:34" x14ac:dyDescent="0.25">
      <c r="A219" t="s">
        <v>497</v>
      </c>
      <c r="B219" t="s">
        <v>498</v>
      </c>
      <c r="C219" t="s">
        <v>1054</v>
      </c>
      <c r="D219" t="s">
        <v>257</v>
      </c>
      <c r="E219" t="s">
        <v>1054</v>
      </c>
      <c r="F219" t="s">
        <v>842</v>
      </c>
      <c r="G219" t="s">
        <v>280</v>
      </c>
      <c r="H219" t="s">
        <v>1155</v>
      </c>
      <c r="I219" t="s">
        <v>41</v>
      </c>
      <c r="J219" t="s">
        <v>1054</v>
      </c>
      <c r="K219">
        <v>1</v>
      </c>
      <c r="L219">
        <v>15</v>
      </c>
      <c r="M219" t="s">
        <v>33</v>
      </c>
      <c r="N219">
        <v>1</v>
      </c>
      <c r="O219">
        <v>15</v>
      </c>
      <c r="P219">
        <v>1</v>
      </c>
      <c r="Q219" t="s">
        <v>48</v>
      </c>
      <c r="R219">
        <v>15</v>
      </c>
      <c r="S219" t="s">
        <v>1054</v>
      </c>
      <c r="T219" t="s">
        <v>1054</v>
      </c>
      <c r="U219" t="s">
        <v>1054</v>
      </c>
      <c r="V219" t="s">
        <v>1054</v>
      </c>
      <c r="W219" t="s">
        <v>1054</v>
      </c>
      <c r="X219">
        <v>0</v>
      </c>
      <c r="Y219" t="s">
        <v>1054</v>
      </c>
      <c r="Z219">
        <v>0</v>
      </c>
      <c r="AA219">
        <v>0</v>
      </c>
      <c r="AB219">
        <v>0</v>
      </c>
      <c r="AC219">
        <v>0</v>
      </c>
      <c r="AD219">
        <v>0</v>
      </c>
      <c r="AE219">
        <v>0</v>
      </c>
      <c r="AF219" t="s">
        <v>1054</v>
      </c>
      <c r="AG219" t="s">
        <v>918</v>
      </c>
      <c r="AH219" t="s">
        <v>1054</v>
      </c>
    </row>
    <row r="220" spans="1:34" x14ac:dyDescent="0.25">
      <c r="A220" t="s">
        <v>495</v>
      </c>
      <c r="B220" t="s">
        <v>496</v>
      </c>
      <c r="C220" t="s">
        <v>1054</v>
      </c>
      <c r="D220" t="s">
        <v>257</v>
      </c>
      <c r="E220" t="s">
        <v>1054</v>
      </c>
      <c r="F220" t="s">
        <v>843</v>
      </c>
      <c r="G220" t="s">
        <v>280</v>
      </c>
      <c r="H220" t="s">
        <v>1156</v>
      </c>
      <c r="I220" t="s">
        <v>41</v>
      </c>
      <c r="J220" t="s">
        <v>1054</v>
      </c>
      <c r="K220">
        <v>1</v>
      </c>
      <c r="L220">
        <v>15</v>
      </c>
      <c r="M220" t="s">
        <v>33</v>
      </c>
      <c r="N220">
        <v>1</v>
      </c>
      <c r="O220">
        <v>15</v>
      </c>
      <c r="P220">
        <v>1</v>
      </c>
      <c r="Q220" t="s">
        <v>48</v>
      </c>
      <c r="R220">
        <v>15</v>
      </c>
      <c r="S220">
        <v>15</v>
      </c>
      <c r="T220">
        <v>11</v>
      </c>
      <c r="U220" t="s">
        <v>1054</v>
      </c>
      <c r="V220">
        <v>4</v>
      </c>
      <c r="W220" t="s">
        <v>1054</v>
      </c>
      <c r="X220">
        <v>0.73333333333333328</v>
      </c>
      <c r="Y220" t="s">
        <v>1054</v>
      </c>
      <c r="Z220">
        <v>0</v>
      </c>
      <c r="AA220">
        <v>0</v>
      </c>
      <c r="AB220">
        <v>0</v>
      </c>
      <c r="AC220">
        <v>0</v>
      </c>
      <c r="AD220">
        <v>0</v>
      </c>
      <c r="AE220">
        <v>0</v>
      </c>
      <c r="AF220" t="s">
        <v>1054</v>
      </c>
      <c r="AG220" t="s">
        <v>918</v>
      </c>
      <c r="AH220" t="s">
        <v>1054</v>
      </c>
    </row>
    <row r="221" spans="1:34" x14ac:dyDescent="0.25">
      <c r="A221" t="s">
        <v>495</v>
      </c>
      <c r="B221" t="s">
        <v>496</v>
      </c>
      <c r="C221" t="s">
        <v>1054</v>
      </c>
      <c r="D221" t="s">
        <v>257</v>
      </c>
      <c r="E221" t="s">
        <v>1054</v>
      </c>
      <c r="F221" t="s">
        <v>844</v>
      </c>
      <c r="G221" t="s">
        <v>280</v>
      </c>
      <c r="H221" t="s">
        <v>1157</v>
      </c>
      <c r="I221" t="s">
        <v>35</v>
      </c>
      <c r="J221" t="s">
        <v>1054</v>
      </c>
      <c r="K221">
        <v>1</v>
      </c>
      <c r="L221">
        <v>169</v>
      </c>
      <c r="M221" t="s">
        <v>33</v>
      </c>
      <c r="N221">
        <v>1</v>
      </c>
      <c r="O221">
        <v>169</v>
      </c>
      <c r="P221">
        <v>1</v>
      </c>
      <c r="Q221" t="s">
        <v>48</v>
      </c>
      <c r="R221">
        <v>169</v>
      </c>
      <c r="S221">
        <v>169</v>
      </c>
      <c r="T221">
        <v>169</v>
      </c>
      <c r="U221" t="s">
        <v>1054</v>
      </c>
      <c r="V221" t="s">
        <v>1054</v>
      </c>
      <c r="W221" t="s">
        <v>1054</v>
      </c>
      <c r="X221">
        <v>1</v>
      </c>
      <c r="Y221" t="s">
        <v>1054</v>
      </c>
      <c r="Z221">
        <v>0</v>
      </c>
      <c r="AA221">
        <v>0</v>
      </c>
      <c r="AB221">
        <v>0</v>
      </c>
      <c r="AC221">
        <v>0</v>
      </c>
      <c r="AD221">
        <v>0</v>
      </c>
      <c r="AE221">
        <v>0</v>
      </c>
      <c r="AF221" t="s">
        <v>1054</v>
      </c>
      <c r="AG221" t="s">
        <v>918</v>
      </c>
      <c r="AH221" t="s">
        <v>1054</v>
      </c>
    </row>
    <row r="222" spans="1:34" x14ac:dyDescent="0.25">
      <c r="A222" t="s">
        <v>495</v>
      </c>
      <c r="B222" t="s">
        <v>496</v>
      </c>
      <c r="C222" t="s">
        <v>1054</v>
      </c>
      <c r="D222" t="s">
        <v>257</v>
      </c>
      <c r="E222" t="s">
        <v>1054</v>
      </c>
      <c r="F222" t="s">
        <v>845</v>
      </c>
      <c r="G222" t="s">
        <v>280</v>
      </c>
      <c r="H222" t="s">
        <v>1158</v>
      </c>
      <c r="I222" t="s">
        <v>41</v>
      </c>
      <c r="J222" t="s">
        <v>1054</v>
      </c>
      <c r="K222">
        <v>1</v>
      </c>
      <c r="L222">
        <v>272</v>
      </c>
      <c r="M222" t="s">
        <v>33</v>
      </c>
      <c r="N222">
        <v>1</v>
      </c>
      <c r="O222">
        <v>272</v>
      </c>
      <c r="P222">
        <v>1</v>
      </c>
      <c r="Q222" t="s">
        <v>48</v>
      </c>
      <c r="R222">
        <v>272</v>
      </c>
      <c r="S222">
        <v>272</v>
      </c>
      <c r="T222">
        <v>272</v>
      </c>
      <c r="U222" t="s">
        <v>1054</v>
      </c>
      <c r="V222" t="s">
        <v>1054</v>
      </c>
      <c r="W222" t="s">
        <v>1054</v>
      </c>
      <c r="X222">
        <v>1</v>
      </c>
      <c r="Y222" t="s">
        <v>1054</v>
      </c>
      <c r="Z222">
        <v>0</v>
      </c>
      <c r="AA222">
        <v>0</v>
      </c>
      <c r="AB222">
        <v>0</v>
      </c>
      <c r="AC222">
        <v>0</v>
      </c>
      <c r="AD222">
        <v>0</v>
      </c>
      <c r="AE222">
        <v>0</v>
      </c>
      <c r="AF222" t="s">
        <v>1054</v>
      </c>
      <c r="AG222" t="s">
        <v>918</v>
      </c>
      <c r="AH222" t="s">
        <v>1054</v>
      </c>
    </row>
    <row r="223" spans="1:34" x14ac:dyDescent="0.25">
      <c r="A223" t="s">
        <v>495</v>
      </c>
      <c r="B223" t="s">
        <v>496</v>
      </c>
      <c r="C223" t="s">
        <v>1054</v>
      </c>
      <c r="D223" t="s">
        <v>257</v>
      </c>
      <c r="E223" t="s">
        <v>1054</v>
      </c>
      <c r="F223" t="s">
        <v>846</v>
      </c>
      <c r="G223" t="s">
        <v>280</v>
      </c>
      <c r="H223" t="s">
        <v>1159</v>
      </c>
      <c r="I223" t="s">
        <v>41</v>
      </c>
      <c r="J223" t="s">
        <v>1054</v>
      </c>
      <c r="K223">
        <v>1</v>
      </c>
      <c r="L223">
        <v>24</v>
      </c>
      <c r="M223" t="s">
        <v>33</v>
      </c>
      <c r="N223">
        <v>1</v>
      </c>
      <c r="O223">
        <v>24</v>
      </c>
      <c r="P223">
        <v>1</v>
      </c>
      <c r="Q223" t="s">
        <v>48</v>
      </c>
      <c r="R223">
        <v>24</v>
      </c>
      <c r="S223">
        <v>24</v>
      </c>
      <c r="T223">
        <v>24</v>
      </c>
      <c r="U223" t="s">
        <v>1054</v>
      </c>
      <c r="V223" t="s">
        <v>1054</v>
      </c>
      <c r="W223" t="s">
        <v>1054</v>
      </c>
      <c r="X223">
        <v>1</v>
      </c>
      <c r="Y223" t="s">
        <v>1054</v>
      </c>
      <c r="Z223">
        <v>0</v>
      </c>
      <c r="AA223">
        <v>0</v>
      </c>
      <c r="AB223">
        <v>0</v>
      </c>
      <c r="AC223">
        <v>0</v>
      </c>
      <c r="AD223">
        <v>0</v>
      </c>
      <c r="AE223">
        <v>0</v>
      </c>
      <c r="AF223" t="s">
        <v>1054</v>
      </c>
      <c r="AG223" t="s">
        <v>918</v>
      </c>
      <c r="AH223" t="s">
        <v>1054</v>
      </c>
    </row>
    <row r="224" spans="1:34" x14ac:dyDescent="0.25">
      <c r="A224" t="s">
        <v>495</v>
      </c>
      <c r="B224" t="s">
        <v>496</v>
      </c>
      <c r="C224" t="s">
        <v>1054</v>
      </c>
      <c r="D224" t="s">
        <v>257</v>
      </c>
      <c r="E224" t="s">
        <v>1054</v>
      </c>
      <c r="F224" t="s">
        <v>847</v>
      </c>
      <c r="G224" t="s">
        <v>280</v>
      </c>
      <c r="H224" t="s">
        <v>1160</v>
      </c>
      <c r="I224" t="s">
        <v>41</v>
      </c>
      <c r="J224" t="s">
        <v>1054</v>
      </c>
      <c r="K224">
        <v>1</v>
      </c>
      <c r="L224">
        <v>24</v>
      </c>
      <c r="M224" t="s">
        <v>33</v>
      </c>
      <c r="N224">
        <v>1</v>
      </c>
      <c r="O224">
        <v>24</v>
      </c>
      <c r="P224">
        <v>1</v>
      </c>
      <c r="Q224" t="s">
        <v>48</v>
      </c>
      <c r="R224">
        <v>12</v>
      </c>
      <c r="S224">
        <v>12</v>
      </c>
      <c r="T224">
        <v>12</v>
      </c>
      <c r="U224" t="s">
        <v>1054</v>
      </c>
      <c r="V224" t="s">
        <v>1054</v>
      </c>
      <c r="W224" t="s">
        <v>1054</v>
      </c>
      <c r="X224">
        <v>1</v>
      </c>
      <c r="Y224" t="s">
        <v>1054</v>
      </c>
      <c r="Z224">
        <v>0</v>
      </c>
      <c r="AA224">
        <v>0</v>
      </c>
      <c r="AB224">
        <v>0</v>
      </c>
      <c r="AC224">
        <v>0</v>
      </c>
      <c r="AD224">
        <v>0</v>
      </c>
      <c r="AE224">
        <v>0</v>
      </c>
      <c r="AF224" t="s">
        <v>1054</v>
      </c>
      <c r="AG224" t="s">
        <v>918</v>
      </c>
      <c r="AH224" t="s">
        <v>1054</v>
      </c>
    </row>
    <row r="225" spans="1:34" x14ac:dyDescent="0.25">
      <c r="A225" t="s">
        <v>495</v>
      </c>
      <c r="B225" t="s">
        <v>496</v>
      </c>
      <c r="C225" t="s">
        <v>1054</v>
      </c>
      <c r="D225" t="s">
        <v>257</v>
      </c>
      <c r="E225" t="s">
        <v>1054</v>
      </c>
      <c r="F225" t="s">
        <v>815</v>
      </c>
      <c r="G225" t="s">
        <v>280</v>
      </c>
      <c r="H225" t="s">
        <v>1161</v>
      </c>
      <c r="I225" t="s">
        <v>41</v>
      </c>
      <c r="J225" t="s">
        <v>1054</v>
      </c>
      <c r="K225">
        <v>1</v>
      </c>
      <c r="L225">
        <v>34</v>
      </c>
      <c r="M225" t="s">
        <v>33</v>
      </c>
      <c r="N225">
        <v>1</v>
      </c>
      <c r="O225">
        <v>34</v>
      </c>
      <c r="P225">
        <v>1</v>
      </c>
      <c r="Q225" t="s">
        <v>48</v>
      </c>
      <c r="R225">
        <v>34</v>
      </c>
      <c r="S225">
        <v>34</v>
      </c>
      <c r="T225">
        <v>34</v>
      </c>
      <c r="U225" t="s">
        <v>1054</v>
      </c>
      <c r="V225" t="s">
        <v>1054</v>
      </c>
      <c r="W225" t="s">
        <v>1054</v>
      </c>
      <c r="X225">
        <v>1</v>
      </c>
      <c r="Y225" t="s">
        <v>1054</v>
      </c>
      <c r="Z225">
        <v>0</v>
      </c>
      <c r="AA225">
        <v>0</v>
      </c>
      <c r="AB225">
        <v>0</v>
      </c>
      <c r="AC225">
        <v>0</v>
      </c>
      <c r="AD225">
        <v>0</v>
      </c>
      <c r="AE225">
        <v>0</v>
      </c>
      <c r="AF225" t="s">
        <v>1054</v>
      </c>
      <c r="AG225" t="s">
        <v>918</v>
      </c>
      <c r="AH225" t="s">
        <v>1054</v>
      </c>
    </row>
    <row r="226" spans="1:34" x14ac:dyDescent="0.25">
      <c r="A226" t="s">
        <v>513</v>
      </c>
      <c r="B226" t="s">
        <v>514</v>
      </c>
      <c r="C226" t="s">
        <v>1054</v>
      </c>
      <c r="D226" t="s">
        <v>257</v>
      </c>
      <c r="E226" t="s">
        <v>1054</v>
      </c>
      <c r="F226" t="s">
        <v>848</v>
      </c>
      <c r="G226" t="s">
        <v>280</v>
      </c>
      <c r="H226" t="s">
        <v>1162</v>
      </c>
      <c r="I226" t="s">
        <v>41</v>
      </c>
      <c r="J226" t="s">
        <v>1054</v>
      </c>
      <c r="K226">
        <v>1</v>
      </c>
      <c r="L226">
        <v>6</v>
      </c>
      <c r="M226" t="s">
        <v>33</v>
      </c>
      <c r="N226">
        <v>1</v>
      </c>
      <c r="O226">
        <v>6</v>
      </c>
      <c r="P226">
        <v>1</v>
      </c>
      <c r="Q226" t="s">
        <v>48</v>
      </c>
      <c r="R226">
        <v>6</v>
      </c>
      <c r="S226" t="s">
        <v>1054</v>
      </c>
      <c r="T226" t="s">
        <v>1054</v>
      </c>
      <c r="U226" t="s">
        <v>1054</v>
      </c>
      <c r="V226" t="s">
        <v>1054</v>
      </c>
      <c r="W226" t="s">
        <v>1054</v>
      </c>
      <c r="X226">
        <v>0</v>
      </c>
      <c r="Y226" t="s">
        <v>1054</v>
      </c>
      <c r="Z226">
        <v>0</v>
      </c>
      <c r="AA226">
        <v>0</v>
      </c>
      <c r="AB226">
        <v>0</v>
      </c>
      <c r="AC226">
        <v>0</v>
      </c>
      <c r="AD226">
        <v>0</v>
      </c>
      <c r="AE226">
        <v>0</v>
      </c>
      <c r="AF226" t="s">
        <v>1054</v>
      </c>
      <c r="AG226" t="s">
        <v>918</v>
      </c>
      <c r="AH226" t="s">
        <v>1054</v>
      </c>
    </row>
    <row r="227" spans="1:34" x14ac:dyDescent="0.25">
      <c r="A227" t="s">
        <v>495</v>
      </c>
      <c r="B227" t="s">
        <v>496</v>
      </c>
      <c r="C227" t="s">
        <v>1054</v>
      </c>
      <c r="D227" t="s">
        <v>257</v>
      </c>
      <c r="E227" t="s">
        <v>1054</v>
      </c>
      <c r="F227" t="s">
        <v>849</v>
      </c>
      <c r="G227" t="s">
        <v>280</v>
      </c>
      <c r="H227" t="s">
        <v>1163</v>
      </c>
      <c r="I227" t="s">
        <v>41</v>
      </c>
      <c r="J227" t="s">
        <v>1054</v>
      </c>
      <c r="K227">
        <v>1</v>
      </c>
      <c r="L227">
        <v>12</v>
      </c>
      <c r="M227" t="s">
        <v>33</v>
      </c>
      <c r="N227">
        <v>1</v>
      </c>
      <c r="O227">
        <v>12</v>
      </c>
      <c r="P227">
        <v>1</v>
      </c>
      <c r="Q227" t="s">
        <v>48</v>
      </c>
      <c r="R227">
        <v>12</v>
      </c>
      <c r="S227">
        <v>12</v>
      </c>
      <c r="T227" t="s">
        <v>1054</v>
      </c>
      <c r="U227" t="s">
        <v>1054</v>
      </c>
      <c r="V227" t="s">
        <v>1054</v>
      </c>
      <c r="W227">
        <v>12</v>
      </c>
      <c r="X227">
        <v>0</v>
      </c>
      <c r="Y227" t="s">
        <v>1054</v>
      </c>
      <c r="Z227">
        <v>0</v>
      </c>
      <c r="AA227">
        <v>0</v>
      </c>
      <c r="AB227">
        <v>0</v>
      </c>
      <c r="AC227">
        <v>0</v>
      </c>
      <c r="AD227">
        <v>0</v>
      </c>
      <c r="AE227">
        <v>0</v>
      </c>
      <c r="AF227" t="s">
        <v>1054</v>
      </c>
      <c r="AG227" t="s">
        <v>1054</v>
      </c>
      <c r="AH227" t="s">
        <v>1054</v>
      </c>
    </row>
    <row r="228" spans="1:34" x14ac:dyDescent="0.25">
      <c r="A228" t="s">
        <v>585</v>
      </c>
      <c r="B228" t="s">
        <v>586</v>
      </c>
      <c r="C228" t="s">
        <v>1054</v>
      </c>
      <c r="D228" t="s">
        <v>257</v>
      </c>
      <c r="E228" t="s">
        <v>1054</v>
      </c>
      <c r="F228" t="s">
        <v>849</v>
      </c>
      <c r="G228" t="s">
        <v>280</v>
      </c>
      <c r="H228" t="s">
        <v>1163</v>
      </c>
      <c r="I228" t="s">
        <v>41</v>
      </c>
      <c r="J228" t="s">
        <v>1054</v>
      </c>
      <c r="K228">
        <v>1</v>
      </c>
      <c r="L228">
        <v>12</v>
      </c>
      <c r="M228" t="s">
        <v>33</v>
      </c>
      <c r="N228">
        <v>1</v>
      </c>
      <c r="O228">
        <v>12</v>
      </c>
      <c r="P228">
        <v>1</v>
      </c>
      <c r="Q228" t="s">
        <v>48</v>
      </c>
      <c r="R228">
        <v>12</v>
      </c>
      <c r="S228">
        <v>12</v>
      </c>
      <c r="T228" t="s">
        <v>1054</v>
      </c>
      <c r="U228" t="s">
        <v>1054</v>
      </c>
      <c r="V228" t="s">
        <v>1054</v>
      </c>
      <c r="W228">
        <v>12</v>
      </c>
      <c r="X228">
        <v>0</v>
      </c>
      <c r="Y228" t="s">
        <v>1054</v>
      </c>
      <c r="Z228">
        <v>0</v>
      </c>
      <c r="AA228">
        <v>0</v>
      </c>
      <c r="AB228">
        <v>0</v>
      </c>
      <c r="AC228">
        <v>0</v>
      </c>
      <c r="AD228">
        <v>0</v>
      </c>
      <c r="AE228">
        <v>0</v>
      </c>
      <c r="AF228" t="s">
        <v>1054</v>
      </c>
      <c r="AG228" t="s">
        <v>1054</v>
      </c>
      <c r="AH228" t="s">
        <v>1054</v>
      </c>
    </row>
    <row r="229" spans="1:34" x14ac:dyDescent="0.25">
      <c r="A229" t="s">
        <v>493</v>
      </c>
      <c r="B229" t="s">
        <v>494</v>
      </c>
      <c r="C229" t="s">
        <v>1054</v>
      </c>
      <c r="D229" t="s">
        <v>257</v>
      </c>
      <c r="E229" t="s">
        <v>1054</v>
      </c>
      <c r="F229" t="s">
        <v>850</v>
      </c>
      <c r="G229" t="s">
        <v>280</v>
      </c>
      <c r="H229" t="s">
        <v>1164</v>
      </c>
      <c r="I229" t="s">
        <v>35</v>
      </c>
      <c r="J229" t="s">
        <v>1054</v>
      </c>
      <c r="K229">
        <v>1</v>
      </c>
      <c r="L229">
        <v>63</v>
      </c>
      <c r="M229" t="s">
        <v>33</v>
      </c>
      <c r="N229">
        <v>1</v>
      </c>
      <c r="O229">
        <v>63</v>
      </c>
      <c r="P229">
        <v>1</v>
      </c>
      <c r="Q229" t="s">
        <v>48</v>
      </c>
      <c r="R229">
        <v>63</v>
      </c>
      <c r="S229">
        <v>63</v>
      </c>
      <c r="T229">
        <v>63</v>
      </c>
      <c r="U229">
        <v>0</v>
      </c>
      <c r="V229">
        <v>0</v>
      </c>
      <c r="W229">
        <v>0</v>
      </c>
      <c r="X229">
        <v>1</v>
      </c>
      <c r="Y229" t="s">
        <v>1054</v>
      </c>
      <c r="Z229">
        <v>0</v>
      </c>
      <c r="AA229">
        <v>0</v>
      </c>
      <c r="AB229">
        <v>0</v>
      </c>
      <c r="AC229">
        <v>0</v>
      </c>
      <c r="AD229">
        <v>0</v>
      </c>
      <c r="AE229">
        <v>0</v>
      </c>
      <c r="AF229" t="s">
        <v>1054</v>
      </c>
      <c r="AG229" t="s">
        <v>1054</v>
      </c>
      <c r="AH229" t="s">
        <v>1054</v>
      </c>
    </row>
    <row r="230" spans="1:34" x14ac:dyDescent="0.25">
      <c r="A230" t="s">
        <v>477</v>
      </c>
      <c r="B230" t="s">
        <v>478</v>
      </c>
      <c r="C230" t="s">
        <v>1054</v>
      </c>
      <c r="D230" t="s">
        <v>257</v>
      </c>
      <c r="E230" t="s">
        <v>1054</v>
      </c>
      <c r="F230" t="s">
        <v>850</v>
      </c>
      <c r="G230" t="s">
        <v>280</v>
      </c>
      <c r="H230" t="s">
        <v>1164</v>
      </c>
      <c r="I230" t="s">
        <v>35</v>
      </c>
      <c r="J230" t="s">
        <v>1054</v>
      </c>
      <c r="K230">
        <v>1</v>
      </c>
      <c r="L230">
        <v>63</v>
      </c>
      <c r="M230" t="s">
        <v>33</v>
      </c>
      <c r="N230">
        <v>1</v>
      </c>
      <c r="O230">
        <v>63</v>
      </c>
      <c r="P230">
        <v>1</v>
      </c>
      <c r="Q230" t="s">
        <v>48</v>
      </c>
      <c r="R230">
        <v>63</v>
      </c>
      <c r="S230">
        <v>63</v>
      </c>
      <c r="T230">
        <v>63</v>
      </c>
      <c r="U230">
        <v>0</v>
      </c>
      <c r="V230">
        <v>0</v>
      </c>
      <c r="W230">
        <v>0</v>
      </c>
      <c r="X230">
        <v>1</v>
      </c>
      <c r="Y230" t="s">
        <v>1054</v>
      </c>
      <c r="Z230">
        <v>0</v>
      </c>
      <c r="AA230">
        <v>0</v>
      </c>
      <c r="AB230">
        <v>0</v>
      </c>
      <c r="AC230">
        <v>0</v>
      </c>
      <c r="AD230">
        <v>0</v>
      </c>
      <c r="AE230">
        <v>0</v>
      </c>
      <c r="AF230" t="s">
        <v>1054</v>
      </c>
      <c r="AG230" t="s">
        <v>1054</v>
      </c>
      <c r="AH230" t="s">
        <v>1054</v>
      </c>
    </row>
    <row r="231" spans="1:34" x14ac:dyDescent="0.25">
      <c r="A231" t="s">
        <v>485</v>
      </c>
      <c r="B231" t="s">
        <v>486</v>
      </c>
      <c r="C231" t="s">
        <v>1054</v>
      </c>
      <c r="D231" t="s">
        <v>257</v>
      </c>
      <c r="E231" t="s">
        <v>1054</v>
      </c>
      <c r="F231" t="s">
        <v>851</v>
      </c>
      <c r="G231" t="s">
        <v>280</v>
      </c>
      <c r="H231" t="s">
        <v>1165</v>
      </c>
      <c r="I231" t="s">
        <v>41</v>
      </c>
      <c r="J231" t="s">
        <v>1054</v>
      </c>
      <c r="K231">
        <v>1</v>
      </c>
      <c r="L231">
        <v>7</v>
      </c>
      <c r="M231" t="s">
        <v>33</v>
      </c>
      <c r="N231">
        <v>1</v>
      </c>
      <c r="O231">
        <v>7</v>
      </c>
      <c r="P231">
        <v>1</v>
      </c>
      <c r="Q231" t="s">
        <v>48</v>
      </c>
      <c r="R231">
        <v>7</v>
      </c>
      <c r="S231">
        <v>7</v>
      </c>
      <c r="T231" t="s">
        <v>1054</v>
      </c>
      <c r="U231" t="s">
        <v>1054</v>
      </c>
      <c r="V231">
        <v>7</v>
      </c>
      <c r="W231" t="s">
        <v>1054</v>
      </c>
      <c r="X231">
        <v>0</v>
      </c>
      <c r="Y231" t="s">
        <v>1054</v>
      </c>
      <c r="Z231">
        <v>0</v>
      </c>
      <c r="AA231">
        <v>0</v>
      </c>
      <c r="AB231">
        <v>0</v>
      </c>
      <c r="AC231">
        <v>0</v>
      </c>
      <c r="AD231">
        <v>0</v>
      </c>
      <c r="AE231">
        <v>0</v>
      </c>
      <c r="AF231" t="s">
        <v>1054</v>
      </c>
      <c r="AG231" t="s">
        <v>918</v>
      </c>
      <c r="AH231" t="s">
        <v>1054</v>
      </c>
    </row>
    <row r="232" spans="1:34" x14ac:dyDescent="0.25">
      <c r="A232" t="s">
        <v>485</v>
      </c>
      <c r="B232" t="s">
        <v>486</v>
      </c>
      <c r="C232" t="s">
        <v>1054</v>
      </c>
      <c r="D232" t="s">
        <v>257</v>
      </c>
      <c r="E232" t="s">
        <v>1054</v>
      </c>
      <c r="F232" t="s">
        <v>852</v>
      </c>
      <c r="G232" t="s">
        <v>280</v>
      </c>
      <c r="H232" t="s">
        <v>1166</v>
      </c>
      <c r="I232" t="s">
        <v>41</v>
      </c>
      <c r="J232" t="s">
        <v>1054</v>
      </c>
      <c r="K232">
        <v>1</v>
      </c>
      <c r="L232">
        <v>7</v>
      </c>
      <c r="M232" t="s">
        <v>33</v>
      </c>
      <c r="N232">
        <v>1</v>
      </c>
      <c r="O232">
        <v>7</v>
      </c>
      <c r="P232">
        <v>1</v>
      </c>
      <c r="Q232" t="s">
        <v>48</v>
      </c>
      <c r="R232">
        <v>7</v>
      </c>
      <c r="S232">
        <v>7</v>
      </c>
      <c r="T232">
        <v>7</v>
      </c>
      <c r="U232" t="s">
        <v>1054</v>
      </c>
      <c r="V232" t="s">
        <v>1054</v>
      </c>
      <c r="W232" t="s">
        <v>1054</v>
      </c>
      <c r="X232">
        <v>1</v>
      </c>
      <c r="Y232" t="s">
        <v>1054</v>
      </c>
      <c r="Z232">
        <v>0</v>
      </c>
      <c r="AA232">
        <v>0</v>
      </c>
      <c r="AB232">
        <v>0</v>
      </c>
      <c r="AC232">
        <v>0</v>
      </c>
      <c r="AD232">
        <v>0</v>
      </c>
      <c r="AE232">
        <v>0</v>
      </c>
      <c r="AF232" t="s">
        <v>1054</v>
      </c>
      <c r="AG232" t="s">
        <v>918</v>
      </c>
      <c r="AH232" t="s">
        <v>1054</v>
      </c>
    </row>
    <row r="233" spans="1:34" x14ac:dyDescent="0.25">
      <c r="A233" t="s">
        <v>485</v>
      </c>
      <c r="B233" t="s">
        <v>486</v>
      </c>
      <c r="C233" t="s">
        <v>1054</v>
      </c>
      <c r="D233" t="s">
        <v>257</v>
      </c>
      <c r="E233" t="s">
        <v>1054</v>
      </c>
      <c r="F233" t="s">
        <v>853</v>
      </c>
      <c r="G233" t="s">
        <v>280</v>
      </c>
      <c r="H233" t="s">
        <v>854</v>
      </c>
      <c r="I233" t="s">
        <v>41</v>
      </c>
      <c r="J233" t="s">
        <v>1054</v>
      </c>
      <c r="K233">
        <v>1</v>
      </c>
      <c r="L233">
        <v>1</v>
      </c>
      <c r="M233" t="s">
        <v>33</v>
      </c>
      <c r="N233">
        <v>1</v>
      </c>
      <c r="O233">
        <v>1</v>
      </c>
      <c r="P233">
        <v>1</v>
      </c>
      <c r="Q233" t="s">
        <v>48</v>
      </c>
      <c r="R233">
        <v>1</v>
      </c>
      <c r="S233">
        <v>1</v>
      </c>
      <c r="T233" t="s">
        <v>1054</v>
      </c>
      <c r="U233" t="s">
        <v>1054</v>
      </c>
      <c r="V233">
        <v>1</v>
      </c>
      <c r="W233" t="s">
        <v>1054</v>
      </c>
      <c r="X233">
        <v>0</v>
      </c>
      <c r="Y233" t="s">
        <v>1054</v>
      </c>
      <c r="Z233">
        <v>0</v>
      </c>
      <c r="AA233">
        <v>0</v>
      </c>
      <c r="AB233">
        <v>0</v>
      </c>
      <c r="AC233">
        <v>0</v>
      </c>
      <c r="AD233">
        <v>0</v>
      </c>
      <c r="AE233">
        <v>0</v>
      </c>
      <c r="AF233" t="s">
        <v>1054</v>
      </c>
      <c r="AG233" t="s">
        <v>918</v>
      </c>
      <c r="AH233" t="s">
        <v>1054</v>
      </c>
    </row>
    <row r="234" spans="1:34" x14ac:dyDescent="0.25">
      <c r="A234" t="s">
        <v>487</v>
      </c>
      <c r="B234" t="s">
        <v>488</v>
      </c>
      <c r="C234" t="s">
        <v>1054</v>
      </c>
      <c r="D234" t="s">
        <v>257</v>
      </c>
      <c r="E234" t="s">
        <v>1054</v>
      </c>
      <c r="F234" t="s">
        <v>855</v>
      </c>
      <c r="G234" t="s">
        <v>280</v>
      </c>
      <c r="H234" t="s">
        <v>856</v>
      </c>
      <c r="I234" t="s">
        <v>41</v>
      </c>
      <c r="J234" t="s">
        <v>1054</v>
      </c>
      <c r="K234">
        <v>1</v>
      </c>
      <c r="L234">
        <v>1</v>
      </c>
      <c r="M234" t="s">
        <v>33</v>
      </c>
      <c r="N234">
        <v>1</v>
      </c>
      <c r="O234">
        <v>1</v>
      </c>
      <c r="P234">
        <v>1</v>
      </c>
      <c r="Q234" t="s">
        <v>48</v>
      </c>
      <c r="R234">
        <v>1</v>
      </c>
      <c r="S234">
        <v>1</v>
      </c>
      <c r="T234">
        <v>1</v>
      </c>
      <c r="U234" t="s">
        <v>1054</v>
      </c>
      <c r="V234" t="s">
        <v>1054</v>
      </c>
      <c r="W234" t="s">
        <v>1054</v>
      </c>
      <c r="X234">
        <v>1</v>
      </c>
      <c r="Y234" t="s">
        <v>1054</v>
      </c>
      <c r="Z234">
        <v>0</v>
      </c>
      <c r="AA234">
        <v>0</v>
      </c>
      <c r="AB234">
        <v>0</v>
      </c>
      <c r="AC234">
        <v>0</v>
      </c>
      <c r="AD234">
        <v>0</v>
      </c>
      <c r="AE234">
        <v>0</v>
      </c>
      <c r="AF234" t="s">
        <v>1054</v>
      </c>
      <c r="AG234" t="s">
        <v>918</v>
      </c>
      <c r="AH234" t="s">
        <v>1054</v>
      </c>
    </row>
    <row r="235" spans="1:34" x14ac:dyDescent="0.25">
      <c r="A235" t="s">
        <v>583</v>
      </c>
      <c r="B235" t="s">
        <v>584</v>
      </c>
      <c r="C235" t="s">
        <v>1054</v>
      </c>
      <c r="D235" t="s">
        <v>257</v>
      </c>
      <c r="E235" t="s">
        <v>1054</v>
      </c>
      <c r="F235" t="s">
        <v>857</v>
      </c>
      <c r="G235" t="s">
        <v>280</v>
      </c>
      <c r="H235" t="s">
        <v>1167</v>
      </c>
      <c r="I235" t="s">
        <v>41</v>
      </c>
      <c r="J235" t="s">
        <v>1054</v>
      </c>
      <c r="K235">
        <v>1</v>
      </c>
      <c r="L235">
        <v>5</v>
      </c>
      <c r="M235" t="s">
        <v>33</v>
      </c>
      <c r="N235">
        <v>1</v>
      </c>
      <c r="O235">
        <v>5</v>
      </c>
      <c r="P235">
        <v>1</v>
      </c>
      <c r="Q235" t="s">
        <v>48</v>
      </c>
      <c r="R235">
        <v>5</v>
      </c>
      <c r="S235">
        <v>5</v>
      </c>
      <c r="T235">
        <v>5</v>
      </c>
      <c r="U235" t="s">
        <v>1054</v>
      </c>
      <c r="V235" t="s">
        <v>1054</v>
      </c>
      <c r="W235" t="s">
        <v>1054</v>
      </c>
      <c r="X235">
        <v>1</v>
      </c>
      <c r="Y235" t="s">
        <v>1054</v>
      </c>
      <c r="Z235">
        <v>0</v>
      </c>
      <c r="AA235">
        <v>0</v>
      </c>
      <c r="AB235">
        <v>0</v>
      </c>
      <c r="AC235">
        <v>0</v>
      </c>
      <c r="AD235">
        <v>0</v>
      </c>
      <c r="AE235">
        <v>0</v>
      </c>
      <c r="AF235" t="s">
        <v>1054</v>
      </c>
      <c r="AG235" t="s">
        <v>1054</v>
      </c>
      <c r="AH235" t="s">
        <v>1054</v>
      </c>
    </row>
    <row r="236" spans="1:34" x14ac:dyDescent="0.25">
      <c r="A236" t="s">
        <v>585</v>
      </c>
      <c r="B236" t="s">
        <v>586</v>
      </c>
      <c r="C236" t="s">
        <v>1054</v>
      </c>
      <c r="D236" t="s">
        <v>257</v>
      </c>
      <c r="E236" t="s">
        <v>1054</v>
      </c>
      <c r="F236" t="s">
        <v>857</v>
      </c>
      <c r="G236" t="s">
        <v>280</v>
      </c>
      <c r="H236" t="s">
        <v>1167</v>
      </c>
      <c r="I236" t="s">
        <v>41</v>
      </c>
      <c r="J236" t="s">
        <v>1054</v>
      </c>
      <c r="K236">
        <v>1</v>
      </c>
      <c r="L236">
        <v>5</v>
      </c>
      <c r="M236" t="s">
        <v>33</v>
      </c>
      <c r="N236">
        <v>1</v>
      </c>
      <c r="O236">
        <v>5</v>
      </c>
      <c r="P236">
        <v>1</v>
      </c>
      <c r="Q236" t="s">
        <v>48</v>
      </c>
      <c r="R236">
        <v>5</v>
      </c>
      <c r="S236">
        <v>5</v>
      </c>
      <c r="T236">
        <v>5</v>
      </c>
      <c r="U236" t="s">
        <v>1054</v>
      </c>
      <c r="V236" t="s">
        <v>1054</v>
      </c>
      <c r="W236" t="s">
        <v>1054</v>
      </c>
      <c r="X236">
        <v>1</v>
      </c>
      <c r="Y236" t="s">
        <v>1054</v>
      </c>
      <c r="Z236">
        <v>0</v>
      </c>
      <c r="AA236">
        <v>0</v>
      </c>
      <c r="AB236">
        <v>0</v>
      </c>
      <c r="AC236">
        <v>0</v>
      </c>
      <c r="AD236">
        <v>0</v>
      </c>
      <c r="AE236">
        <v>0</v>
      </c>
      <c r="AF236" t="s">
        <v>1054</v>
      </c>
      <c r="AG236" t="s">
        <v>1054</v>
      </c>
      <c r="AH236" t="s">
        <v>1054</v>
      </c>
    </row>
    <row r="237" spans="1:34" x14ac:dyDescent="0.25">
      <c r="A237" t="s">
        <v>583</v>
      </c>
      <c r="B237" t="s">
        <v>584</v>
      </c>
      <c r="C237" t="s">
        <v>1054</v>
      </c>
      <c r="D237" t="s">
        <v>257</v>
      </c>
      <c r="E237" t="s">
        <v>1054</v>
      </c>
      <c r="F237" t="s">
        <v>858</v>
      </c>
      <c r="G237" t="s">
        <v>280</v>
      </c>
      <c r="H237" t="s">
        <v>1168</v>
      </c>
      <c r="I237" t="s">
        <v>41</v>
      </c>
      <c r="J237" t="s">
        <v>1054</v>
      </c>
      <c r="K237">
        <v>1</v>
      </c>
      <c r="L237">
        <v>5</v>
      </c>
      <c r="M237" t="s">
        <v>33</v>
      </c>
      <c r="N237">
        <v>1</v>
      </c>
      <c r="O237">
        <v>5</v>
      </c>
      <c r="P237">
        <v>1</v>
      </c>
      <c r="Q237" t="s">
        <v>48</v>
      </c>
      <c r="R237">
        <v>5</v>
      </c>
      <c r="S237">
        <v>5</v>
      </c>
      <c r="T237">
        <v>5</v>
      </c>
      <c r="U237" t="s">
        <v>1054</v>
      </c>
      <c r="V237" t="s">
        <v>1054</v>
      </c>
      <c r="W237" t="s">
        <v>1054</v>
      </c>
      <c r="X237">
        <v>1</v>
      </c>
      <c r="Y237" t="s">
        <v>1054</v>
      </c>
      <c r="Z237">
        <v>0</v>
      </c>
      <c r="AA237">
        <v>0</v>
      </c>
      <c r="AB237">
        <v>0</v>
      </c>
      <c r="AC237">
        <v>0</v>
      </c>
      <c r="AD237">
        <v>0</v>
      </c>
      <c r="AE237">
        <v>0</v>
      </c>
      <c r="AF237" t="s">
        <v>1054</v>
      </c>
      <c r="AG237" t="s">
        <v>1054</v>
      </c>
      <c r="AH237" t="s">
        <v>1054</v>
      </c>
    </row>
    <row r="238" spans="1:34" x14ac:dyDescent="0.25">
      <c r="A238" t="s">
        <v>585</v>
      </c>
      <c r="B238" t="s">
        <v>586</v>
      </c>
      <c r="C238" t="s">
        <v>1054</v>
      </c>
      <c r="D238" t="s">
        <v>257</v>
      </c>
      <c r="E238" t="s">
        <v>1054</v>
      </c>
      <c r="F238" t="s">
        <v>858</v>
      </c>
      <c r="G238" t="s">
        <v>280</v>
      </c>
      <c r="H238" t="s">
        <v>1168</v>
      </c>
      <c r="I238" t="s">
        <v>41</v>
      </c>
      <c r="J238" t="s">
        <v>1054</v>
      </c>
      <c r="K238">
        <v>1</v>
      </c>
      <c r="L238">
        <v>5</v>
      </c>
      <c r="M238" t="s">
        <v>33</v>
      </c>
      <c r="N238">
        <v>1</v>
      </c>
      <c r="O238">
        <v>5</v>
      </c>
      <c r="P238">
        <v>1</v>
      </c>
      <c r="Q238" t="s">
        <v>48</v>
      </c>
      <c r="R238">
        <v>5</v>
      </c>
      <c r="S238">
        <v>5</v>
      </c>
      <c r="T238">
        <v>5</v>
      </c>
      <c r="U238" t="s">
        <v>1054</v>
      </c>
      <c r="V238" t="s">
        <v>1054</v>
      </c>
      <c r="W238" t="s">
        <v>1054</v>
      </c>
      <c r="X238">
        <v>1</v>
      </c>
      <c r="Y238" t="s">
        <v>1054</v>
      </c>
      <c r="Z238">
        <v>0</v>
      </c>
      <c r="AA238">
        <v>0</v>
      </c>
      <c r="AB238">
        <v>0</v>
      </c>
      <c r="AC238">
        <v>0</v>
      </c>
      <c r="AD238">
        <v>0</v>
      </c>
      <c r="AE238">
        <v>0</v>
      </c>
      <c r="AF238" t="s">
        <v>1054</v>
      </c>
      <c r="AG238" t="s">
        <v>1054</v>
      </c>
      <c r="AH238" t="s">
        <v>1054</v>
      </c>
    </row>
    <row r="239" spans="1:34" x14ac:dyDescent="0.25">
      <c r="A239" t="s">
        <v>583</v>
      </c>
      <c r="B239" t="s">
        <v>584</v>
      </c>
      <c r="C239" t="s">
        <v>1054</v>
      </c>
      <c r="D239" t="s">
        <v>257</v>
      </c>
      <c r="E239" t="s">
        <v>1054</v>
      </c>
      <c r="F239" t="s">
        <v>859</v>
      </c>
      <c r="G239" t="s">
        <v>280</v>
      </c>
      <c r="H239" t="s">
        <v>1169</v>
      </c>
      <c r="I239" t="s">
        <v>35</v>
      </c>
      <c r="J239" t="s">
        <v>1054</v>
      </c>
      <c r="K239">
        <v>1</v>
      </c>
      <c r="L239">
        <v>6</v>
      </c>
      <c r="M239" t="s">
        <v>33</v>
      </c>
      <c r="N239">
        <v>1</v>
      </c>
      <c r="O239">
        <v>6</v>
      </c>
      <c r="P239">
        <v>1</v>
      </c>
      <c r="Q239" t="s">
        <v>48</v>
      </c>
      <c r="R239">
        <v>6</v>
      </c>
      <c r="S239">
        <v>6</v>
      </c>
      <c r="T239">
        <v>6</v>
      </c>
      <c r="U239" t="s">
        <v>1054</v>
      </c>
      <c r="V239" t="s">
        <v>1054</v>
      </c>
      <c r="W239" t="s">
        <v>1054</v>
      </c>
      <c r="X239">
        <v>1</v>
      </c>
      <c r="Y239" t="s">
        <v>1054</v>
      </c>
      <c r="Z239">
        <v>0</v>
      </c>
      <c r="AA239">
        <v>0</v>
      </c>
      <c r="AB239">
        <v>0</v>
      </c>
      <c r="AC239">
        <v>0</v>
      </c>
      <c r="AD239">
        <v>0</v>
      </c>
      <c r="AE239">
        <v>0</v>
      </c>
      <c r="AF239" t="s">
        <v>1054</v>
      </c>
      <c r="AG239" t="s">
        <v>1054</v>
      </c>
      <c r="AH239" t="s">
        <v>1054</v>
      </c>
    </row>
    <row r="240" spans="1:34" x14ac:dyDescent="0.25">
      <c r="A240" t="s">
        <v>585</v>
      </c>
      <c r="B240" t="s">
        <v>586</v>
      </c>
      <c r="C240" t="s">
        <v>1054</v>
      </c>
      <c r="D240" t="s">
        <v>257</v>
      </c>
      <c r="E240" t="s">
        <v>1054</v>
      </c>
      <c r="F240" t="s">
        <v>859</v>
      </c>
      <c r="G240" t="s">
        <v>280</v>
      </c>
      <c r="H240" t="s">
        <v>1169</v>
      </c>
      <c r="I240" t="s">
        <v>35</v>
      </c>
      <c r="J240" t="s">
        <v>1054</v>
      </c>
      <c r="K240">
        <v>1</v>
      </c>
      <c r="L240">
        <v>6</v>
      </c>
      <c r="M240" t="s">
        <v>33</v>
      </c>
      <c r="N240">
        <v>1</v>
      </c>
      <c r="O240">
        <v>6</v>
      </c>
      <c r="P240">
        <v>1</v>
      </c>
      <c r="Q240" t="s">
        <v>48</v>
      </c>
      <c r="R240">
        <v>6</v>
      </c>
      <c r="S240">
        <v>6</v>
      </c>
      <c r="T240">
        <v>6</v>
      </c>
      <c r="U240" t="s">
        <v>1054</v>
      </c>
      <c r="V240" t="s">
        <v>1054</v>
      </c>
      <c r="W240" t="s">
        <v>1054</v>
      </c>
      <c r="X240">
        <v>1</v>
      </c>
      <c r="Y240" t="s">
        <v>1054</v>
      </c>
      <c r="Z240">
        <v>0</v>
      </c>
      <c r="AA240">
        <v>0</v>
      </c>
      <c r="AB240">
        <v>0</v>
      </c>
      <c r="AC240">
        <v>0</v>
      </c>
      <c r="AD240">
        <v>0</v>
      </c>
      <c r="AE240">
        <v>0</v>
      </c>
      <c r="AF240" t="s">
        <v>1054</v>
      </c>
      <c r="AG240" t="s">
        <v>1054</v>
      </c>
      <c r="AH240" t="s">
        <v>1054</v>
      </c>
    </row>
    <row r="241" spans="1:34" x14ac:dyDescent="0.25">
      <c r="A241" t="s">
        <v>583</v>
      </c>
      <c r="B241" t="s">
        <v>584</v>
      </c>
      <c r="C241" t="s">
        <v>1054</v>
      </c>
      <c r="D241" t="s">
        <v>257</v>
      </c>
      <c r="E241" t="s">
        <v>1054</v>
      </c>
      <c r="F241" t="s">
        <v>861</v>
      </c>
      <c r="G241" t="s">
        <v>280</v>
      </c>
      <c r="H241" t="s">
        <v>1170</v>
      </c>
      <c r="I241" t="s">
        <v>41</v>
      </c>
      <c r="J241" t="s">
        <v>1054</v>
      </c>
      <c r="K241">
        <v>1</v>
      </c>
      <c r="L241">
        <v>3</v>
      </c>
      <c r="M241" t="s">
        <v>33</v>
      </c>
      <c r="N241">
        <v>1</v>
      </c>
      <c r="O241">
        <v>3</v>
      </c>
      <c r="P241">
        <v>1</v>
      </c>
      <c r="Q241" t="s">
        <v>48</v>
      </c>
      <c r="R241">
        <v>3</v>
      </c>
      <c r="S241">
        <v>3</v>
      </c>
      <c r="T241">
        <v>3</v>
      </c>
      <c r="U241" t="s">
        <v>1054</v>
      </c>
      <c r="V241" t="s">
        <v>1054</v>
      </c>
      <c r="W241" t="s">
        <v>1054</v>
      </c>
      <c r="X241">
        <v>1</v>
      </c>
      <c r="Y241" t="s">
        <v>1054</v>
      </c>
      <c r="Z241">
        <v>0</v>
      </c>
      <c r="AA241">
        <v>0</v>
      </c>
      <c r="AB241">
        <v>0</v>
      </c>
      <c r="AC241">
        <v>0</v>
      </c>
      <c r="AD241">
        <v>0</v>
      </c>
      <c r="AE241">
        <v>0</v>
      </c>
      <c r="AF241" t="s">
        <v>1054</v>
      </c>
      <c r="AG241" t="s">
        <v>1054</v>
      </c>
      <c r="AH241" t="s">
        <v>1054</v>
      </c>
    </row>
    <row r="242" spans="1:34" x14ac:dyDescent="0.25">
      <c r="A242" t="s">
        <v>585</v>
      </c>
      <c r="B242" t="s">
        <v>586</v>
      </c>
      <c r="C242" t="s">
        <v>1054</v>
      </c>
      <c r="D242" t="s">
        <v>257</v>
      </c>
      <c r="E242" t="s">
        <v>1054</v>
      </c>
      <c r="F242" t="s">
        <v>861</v>
      </c>
      <c r="G242" t="s">
        <v>280</v>
      </c>
      <c r="H242" t="s">
        <v>1170</v>
      </c>
      <c r="I242" t="s">
        <v>41</v>
      </c>
      <c r="J242" t="s">
        <v>1054</v>
      </c>
      <c r="K242">
        <v>1</v>
      </c>
      <c r="L242">
        <v>3</v>
      </c>
      <c r="M242" t="s">
        <v>33</v>
      </c>
      <c r="N242">
        <v>1</v>
      </c>
      <c r="O242">
        <v>3</v>
      </c>
      <c r="P242">
        <v>1</v>
      </c>
      <c r="Q242" t="s">
        <v>48</v>
      </c>
      <c r="R242">
        <v>3</v>
      </c>
      <c r="S242">
        <v>3</v>
      </c>
      <c r="T242">
        <v>3</v>
      </c>
      <c r="U242" t="s">
        <v>1054</v>
      </c>
      <c r="V242" t="s">
        <v>1054</v>
      </c>
      <c r="W242" t="s">
        <v>1054</v>
      </c>
      <c r="X242">
        <v>1</v>
      </c>
      <c r="Y242" t="s">
        <v>1054</v>
      </c>
      <c r="Z242">
        <v>0</v>
      </c>
      <c r="AA242">
        <v>0</v>
      </c>
      <c r="AB242">
        <v>0</v>
      </c>
      <c r="AC242">
        <v>0</v>
      </c>
      <c r="AD242">
        <v>0</v>
      </c>
      <c r="AE242">
        <v>0</v>
      </c>
      <c r="AF242" t="s">
        <v>1054</v>
      </c>
      <c r="AG242" t="s">
        <v>1054</v>
      </c>
      <c r="AH242" t="s">
        <v>1054</v>
      </c>
    </row>
    <row r="243" spans="1:34" x14ac:dyDescent="0.25">
      <c r="A243" t="s">
        <v>1171</v>
      </c>
      <c r="B243" t="s">
        <v>860</v>
      </c>
      <c r="C243" t="s">
        <v>1054</v>
      </c>
      <c r="D243" t="s">
        <v>257</v>
      </c>
      <c r="E243" t="s">
        <v>1054</v>
      </c>
      <c r="F243" t="s">
        <v>861</v>
      </c>
      <c r="G243" t="s">
        <v>1054</v>
      </c>
      <c r="H243" t="s">
        <v>1170</v>
      </c>
      <c r="I243" t="s">
        <v>41</v>
      </c>
      <c r="J243" t="s">
        <v>1054</v>
      </c>
      <c r="K243">
        <v>1</v>
      </c>
      <c r="L243">
        <v>3</v>
      </c>
      <c r="M243" t="s">
        <v>33</v>
      </c>
      <c r="N243">
        <v>1</v>
      </c>
      <c r="O243">
        <v>3</v>
      </c>
      <c r="P243">
        <v>1</v>
      </c>
      <c r="Q243" t="s">
        <v>48</v>
      </c>
      <c r="R243">
        <v>3</v>
      </c>
      <c r="S243">
        <v>3</v>
      </c>
      <c r="T243">
        <v>3</v>
      </c>
      <c r="U243" t="s">
        <v>1054</v>
      </c>
      <c r="V243" t="s">
        <v>1054</v>
      </c>
      <c r="W243" t="s">
        <v>1054</v>
      </c>
      <c r="X243">
        <v>1</v>
      </c>
      <c r="Y243" t="s">
        <v>1054</v>
      </c>
      <c r="Z243">
        <v>0</v>
      </c>
      <c r="AA243">
        <v>0</v>
      </c>
      <c r="AB243">
        <v>0</v>
      </c>
      <c r="AC243">
        <v>0</v>
      </c>
      <c r="AD243">
        <v>0</v>
      </c>
      <c r="AE243">
        <v>0</v>
      </c>
      <c r="AF243" t="s">
        <v>1054</v>
      </c>
      <c r="AG243" t="s">
        <v>1054</v>
      </c>
      <c r="AH243" t="s">
        <v>1054</v>
      </c>
    </row>
    <row r="244" spans="1:34" x14ac:dyDescent="0.25">
      <c r="A244" t="s">
        <v>583</v>
      </c>
      <c r="B244" t="s">
        <v>584</v>
      </c>
      <c r="C244" t="s">
        <v>1054</v>
      </c>
      <c r="D244" t="s">
        <v>257</v>
      </c>
      <c r="E244" t="s">
        <v>1054</v>
      </c>
      <c r="F244" t="s">
        <v>861</v>
      </c>
      <c r="G244" t="s">
        <v>280</v>
      </c>
      <c r="H244" t="s">
        <v>1172</v>
      </c>
      <c r="I244" t="s">
        <v>41</v>
      </c>
      <c r="J244" t="s">
        <v>1054</v>
      </c>
      <c r="K244">
        <v>1</v>
      </c>
      <c r="L244">
        <v>3</v>
      </c>
      <c r="M244" t="s">
        <v>33</v>
      </c>
      <c r="N244">
        <v>1</v>
      </c>
      <c r="O244">
        <v>3</v>
      </c>
      <c r="P244">
        <v>1</v>
      </c>
      <c r="Q244" t="s">
        <v>48</v>
      </c>
      <c r="R244">
        <v>3</v>
      </c>
      <c r="S244">
        <v>3</v>
      </c>
      <c r="T244">
        <v>3</v>
      </c>
      <c r="U244" t="s">
        <v>1054</v>
      </c>
      <c r="V244" t="s">
        <v>1054</v>
      </c>
      <c r="W244" t="s">
        <v>1054</v>
      </c>
      <c r="X244">
        <v>1</v>
      </c>
      <c r="Y244" t="s">
        <v>1054</v>
      </c>
      <c r="Z244">
        <v>0</v>
      </c>
      <c r="AA244">
        <v>0</v>
      </c>
      <c r="AB244">
        <v>0</v>
      </c>
      <c r="AC244">
        <v>0</v>
      </c>
      <c r="AD244">
        <v>0</v>
      </c>
      <c r="AE244">
        <v>0</v>
      </c>
      <c r="AF244" t="s">
        <v>1054</v>
      </c>
      <c r="AG244" t="s">
        <v>1054</v>
      </c>
      <c r="AH244" t="s">
        <v>1054</v>
      </c>
    </row>
    <row r="245" spans="1:34" x14ac:dyDescent="0.25">
      <c r="A245" t="s">
        <v>585</v>
      </c>
      <c r="B245" t="s">
        <v>586</v>
      </c>
      <c r="C245" t="s">
        <v>1054</v>
      </c>
      <c r="D245" t="s">
        <v>257</v>
      </c>
      <c r="E245" t="s">
        <v>1054</v>
      </c>
      <c r="F245" t="s">
        <v>861</v>
      </c>
      <c r="G245" t="s">
        <v>280</v>
      </c>
      <c r="H245" t="s">
        <v>1172</v>
      </c>
      <c r="I245" t="s">
        <v>41</v>
      </c>
      <c r="J245" t="s">
        <v>1054</v>
      </c>
      <c r="K245">
        <v>1</v>
      </c>
      <c r="L245">
        <v>3</v>
      </c>
      <c r="M245" t="s">
        <v>33</v>
      </c>
      <c r="N245">
        <v>1</v>
      </c>
      <c r="O245">
        <v>3</v>
      </c>
      <c r="P245">
        <v>1</v>
      </c>
      <c r="Q245" t="s">
        <v>48</v>
      </c>
      <c r="R245">
        <v>3</v>
      </c>
      <c r="S245">
        <v>3</v>
      </c>
      <c r="T245">
        <v>3</v>
      </c>
      <c r="U245" t="s">
        <v>1054</v>
      </c>
      <c r="V245" t="s">
        <v>1054</v>
      </c>
      <c r="W245" t="s">
        <v>1054</v>
      </c>
      <c r="X245">
        <v>1</v>
      </c>
      <c r="Y245" t="s">
        <v>1054</v>
      </c>
      <c r="Z245">
        <v>0</v>
      </c>
      <c r="AA245">
        <v>0</v>
      </c>
      <c r="AB245">
        <v>0</v>
      </c>
      <c r="AC245">
        <v>0</v>
      </c>
      <c r="AD245">
        <v>0</v>
      </c>
      <c r="AE245">
        <v>0</v>
      </c>
      <c r="AF245" t="s">
        <v>1054</v>
      </c>
      <c r="AG245" t="s">
        <v>1054</v>
      </c>
      <c r="AH245" t="s">
        <v>1054</v>
      </c>
    </row>
    <row r="246" spans="1:34" x14ac:dyDescent="0.25">
      <c r="A246" t="s">
        <v>1171</v>
      </c>
      <c r="B246" t="s">
        <v>860</v>
      </c>
      <c r="C246" t="s">
        <v>1054</v>
      </c>
      <c r="D246" t="s">
        <v>257</v>
      </c>
      <c r="E246" t="s">
        <v>1054</v>
      </c>
      <c r="F246" t="s">
        <v>861</v>
      </c>
      <c r="G246" t="s">
        <v>1054</v>
      </c>
      <c r="H246" t="s">
        <v>1172</v>
      </c>
      <c r="I246" t="s">
        <v>41</v>
      </c>
      <c r="J246" t="s">
        <v>1054</v>
      </c>
      <c r="K246">
        <v>1</v>
      </c>
      <c r="L246">
        <v>3</v>
      </c>
      <c r="M246" t="s">
        <v>33</v>
      </c>
      <c r="N246">
        <v>1</v>
      </c>
      <c r="O246">
        <v>3</v>
      </c>
      <c r="P246">
        <v>1</v>
      </c>
      <c r="Q246" t="s">
        <v>48</v>
      </c>
      <c r="R246">
        <v>3</v>
      </c>
      <c r="S246">
        <v>3</v>
      </c>
      <c r="T246">
        <v>3</v>
      </c>
      <c r="U246" t="s">
        <v>1054</v>
      </c>
      <c r="V246" t="s">
        <v>1054</v>
      </c>
      <c r="W246" t="s">
        <v>1054</v>
      </c>
      <c r="X246">
        <v>1</v>
      </c>
      <c r="Y246" t="s">
        <v>1054</v>
      </c>
      <c r="Z246">
        <v>0</v>
      </c>
      <c r="AA246">
        <v>0</v>
      </c>
      <c r="AB246">
        <v>0</v>
      </c>
      <c r="AC246">
        <v>0</v>
      </c>
      <c r="AD246">
        <v>0</v>
      </c>
      <c r="AE246">
        <v>0</v>
      </c>
      <c r="AF246" t="s">
        <v>1054</v>
      </c>
      <c r="AG246" t="s">
        <v>1054</v>
      </c>
      <c r="AH246" t="s">
        <v>1054</v>
      </c>
    </row>
    <row r="247" spans="1:34" x14ac:dyDescent="0.25">
      <c r="A247" t="s">
        <v>583</v>
      </c>
      <c r="B247" t="s">
        <v>584</v>
      </c>
      <c r="C247" t="s">
        <v>1054</v>
      </c>
      <c r="D247" t="s">
        <v>257</v>
      </c>
      <c r="E247" t="s">
        <v>1054</v>
      </c>
      <c r="F247" t="s">
        <v>861</v>
      </c>
      <c r="G247" t="s">
        <v>280</v>
      </c>
      <c r="H247" t="s">
        <v>1173</v>
      </c>
      <c r="I247" t="s">
        <v>41</v>
      </c>
      <c r="J247" t="s">
        <v>1054</v>
      </c>
      <c r="K247">
        <v>1</v>
      </c>
      <c r="L247">
        <v>3</v>
      </c>
      <c r="M247" t="s">
        <v>33</v>
      </c>
      <c r="N247">
        <v>1</v>
      </c>
      <c r="O247">
        <v>3</v>
      </c>
      <c r="P247">
        <v>1</v>
      </c>
      <c r="Q247" t="s">
        <v>48</v>
      </c>
      <c r="R247">
        <v>3</v>
      </c>
      <c r="S247">
        <v>3</v>
      </c>
      <c r="T247">
        <v>3</v>
      </c>
      <c r="U247" t="s">
        <v>1054</v>
      </c>
      <c r="V247" t="s">
        <v>1054</v>
      </c>
      <c r="W247" t="s">
        <v>1054</v>
      </c>
      <c r="X247">
        <v>1</v>
      </c>
      <c r="Y247" t="s">
        <v>1054</v>
      </c>
      <c r="Z247">
        <v>0</v>
      </c>
      <c r="AA247">
        <v>0</v>
      </c>
      <c r="AB247">
        <v>0</v>
      </c>
      <c r="AC247">
        <v>0</v>
      </c>
      <c r="AD247">
        <v>0</v>
      </c>
      <c r="AE247">
        <v>0</v>
      </c>
      <c r="AF247" t="s">
        <v>1054</v>
      </c>
      <c r="AG247" t="s">
        <v>1054</v>
      </c>
      <c r="AH247" t="s">
        <v>1054</v>
      </c>
    </row>
    <row r="248" spans="1:34" x14ac:dyDescent="0.25">
      <c r="A248" t="s">
        <v>585</v>
      </c>
      <c r="B248" t="s">
        <v>586</v>
      </c>
      <c r="C248" t="s">
        <v>1054</v>
      </c>
      <c r="D248" t="s">
        <v>257</v>
      </c>
      <c r="E248" t="s">
        <v>1054</v>
      </c>
      <c r="F248" t="s">
        <v>861</v>
      </c>
      <c r="G248" t="s">
        <v>280</v>
      </c>
      <c r="H248" t="s">
        <v>1173</v>
      </c>
      <c r="I248" t="s">
        <v>41</v>
      </c>
      <c r="J248" t="s">
        <v>1054</v>
      </c>
      <c r="K248">
        <v>1</v>
      </c>
      <c r="L248">
        <v>3</v>
      </c>
      <c r="M248" t="s">
        <v>33</v>
      </c>
      <c r="N248">
        <v>1</v>
      </c>
      <c r="O248">
        <v>3</v>
      </c>
      <c r="P248">
        <v>1</v>
      </c>
      <c r="Q248" t="s">
        <v>48</v>
      </c>
      <c r="R248">
        <v>3</v>
      </c>
      <c r="S248">
        <v>3</v>
      </c>
      <c r="T248">
        <v>3</v>
      </c>
      <c r="U248" t="s">
        <v>1054</v>
      </c>
      <c r="V248" t="s">
        <v>1054</v>
      </c>
      <c r="W248" t="s">
        <v>1054</v>
      </c>
      <c r="X248">
        <v>1</v>
      </c>
      <c r="Y248" t="s">
        <v>1054</v>
      </c>
      <c r="Z248">
        <v>0</v>
      </c>
      <c r="AA248">
        <v>0</v>
      </c>
      <c r="AB248">
        <v>0</v>
      </c>
      <c r="AC248">
        <v>0</v>
      </c>
      <c r="AD248">
        <v>0</v>
      </c>
      <c r="AE248">
        <v>0</v>
      </c>
      <c r="AF248" t="s">
        <v>1054</v>
      </c>
      <c r="AG248" t="s">
        <v>1054</v>
      </c>
      <c r="AH248" t="s">
        <v>1054</v>
      </c>
    </row>
    <row r="249" spans="1:34" x14ac:dyDescent="0.25">
      <c r="A249" t="s">
        <v>1171</v>
      </c>
      <c r="B249" t="s">
        <v>860</v>
      </c>
      <c r="C249" t="s">
        <v>1054</v>
      </c>
      <c r="D249" t="s">
        <v>257</v>
      </c>
      <c r="E249" t="s">
        <v>1054</v>
      </c>
      <c r="F249" t="s">
        <v>861</v>
      </c>
      <c r="G249" t="s">
        <v>1054</v>
      </c>
      <c r="H249" t="s">
        <v>1173</v>
      </c>
      <c r="I249" t="s">
        <v>41</v>
      </c>
      <c r="J249" t="s">
        <v>1054</v>
      </c>
      <c r="K249">
        <v>1</v>
      </c>
      <c r="L249">
        <v>3</v>
      </c>
      <c r="M249" t="s">
        <v>33</v>
      </c>
      <c r="N249">
        <v>1</v>
      </c>
      <c r="O249">
        <v>3</v>
      </c>
      <c r="P249">
        <v>1</v>
      </c>
      <c r="Q249" t="s">
        <v>48</v>
      </c>
      <c r="R249">
        <v>3</v>
      </c>
      <c r="S249">
        <v>3</v>
      </c>
      <c r="T249">
        <v>3</v>
      </c>
      <c r="U249" t="s">
        <v>1054</v>
      </c>
      <c r="V249" t="s">
        <v>1054</v>
      </c>
      <c r="W249" t="s">
        <v>1054</v>
      </c>
      <c r="X249">
        <v>1</v>
      </c>
      <c r="Y249" t="s">
        <v>1054</v>
      </c>
      <c r="Z249">
        <v>0</v>
      </c>
      <c r="AA249">
        <v>0</v>
      </c>
      <c r="AB249">
        <v>0</v>
      </c>
      <c r="AC249">
        <v>0</v>
      </c>
      <c r="AD249">
        <v>0</v>
      </c>
      <c r="AE249">
        <v>0</v>
      </c>
      <c r="AF249" t="s">
        <v>1054</v>
      </c>
      <c r="AG249" t="s">
        <v>1054</v>
      </c>
      <c r="AH249" t="s">
        <v>1054</v>
      </c>
    </row>
    <row r="250" spans="1:34" x14ac:dyDescent="0.25">
      <c r="A250" t="s">
        <v>583</v>
      </c>
      <c r="B250" t="s">
        <v>584</v>
      </c>
      <c r="C250" t="s">
        <v>1054</v>
      </c>
      <c r="D250" t="s">
        <v>257</v>
      </c>
      <c r="E250" t="s">
        <v>1054</v>
      </c>
      <c r="F250" t="s">
        <v>862</v>
      </c>
      <c r="G250" t="s">
        <v>280</v>
      </c>
      <c r="H250" t="s">
        <v>1174</v>
      </c>
      <c r="I250" t="s">
        <v>41</v>
      </c>
      <c r="J250" t="s">
        <v>1054</v>
      </c>
      <c r="K250">
        <v>1</v>
      </c>
      <c r="L250">
        <v>3</v>
      </c>
      <c r="M250" t="s">
        <v>33</v>
      </c>
      <c r="N250">
        <v>1</v>
      </c>
      <c r="O250">
        <v>3</v>
      </c>
      <c r="P250">
        <v>1</v>
      </c>
      <c r="Q250" t="s">
        <v>48</v>
      </c>
      <c r="R250">
        <v>3</v>
      </c>
      <c r="S250">
        <v>3</v>
      </c>
      <c r="T250">
        <v>3</v>
      </c>
      <c r="U250" t="s">
        <v>1054</v>
      </c>
      <c r="V250" t="s">
        <v>1054</v>
      </c>
      <c r="W250" t="s">
        <v>1054</v>
      </c>
      <c r="X250">
        <v>1</v>
      </c>
      <c r="Y250" t="s">
        <v>1054</v>
      </c>
      <c r="Z250">
        <v>0</v>
      </c>
      <c r="AA250">
        <v>0</v>
      </c>
      <c r="AB250">
        <v>0</v>
      </c>
      <c r="AC250">
        <v>0</v>
      </c>
      <c r="AD250">
        <v>0</v>
      </c>
      <c r="AE250">
        <v>0</v>
      </c>
      <c r="AF250" t="s">
        <v>1054</v>
      </c>
      <c r="AG250" t="s">
        <v>1054</v>
      </c>
      <c r="AH250" t="s">
        <v>1054</v>
      </c>
    </row>
    <row r="251" spans="1:34" x14ac:dyDescent="0.25">
      <c r="A251" t="s">
        <v>585</v>
      </c>
      <c r="B251" t="s">
        <v>586</v>
      </c>
      <c r="C251" t="s">
        <v>1054</v>
      </c>
      <c r="D251" t="s">
        <v>257</v>
      </c>
      <c r="E251" t="s">
        <v>1054</v>
      </c>
      <c r="F251" t="s">
        <v>862</v>
      </c>
      <c r="G251" t="s">
        <v>280</v>
      </c>
      <c r="H251" t="s">
        <v>1174</v>
      </c>
      <c r="I251" t="s">
        <v>41</v>
      </c>
      <c r="J251" t="s">
        <v>1054</v>
      </c>
      <c r="K251">
        <v>1</v>
      </c>
      <c r="L251">
        <v>3</v>
      </c>
      <c r="M251" t="s">
        <v>33</v>
      </c>
      <c r="N251">
        <v>1</v>
      </c>
      <c r="O251">
        <v>3</v>
      </c>
      <c r="P251">
        <v>1</v>
      </c>
      <c r="Q251" t="s">
        <v>48</v>
      </c>
      <c r="R251">
        <v>3</v>
      </c>
      <c r="S251">
        <v>3</v>
      </c>
      <c r="T251">
        <v>3</v>
      </c>
      <c r="U251" t="s">
        <v>1054</v>
      </c>
      <c r="V251" t="s">
        <v>1054</v>
      </c>
      <c r="W251" t="s">
        <v>1054</v>
      </c>
      <c r="X251">
        <v>1</v>
      </c>
      <c r="Y251" t="s">
        <v>1054</v>
      </c>
      <c r="Z251">
        <v>0</v>
      </c>
      <c r="AA251">
        <v>0</v>
      </c>
      <c r="AB251">
        <v>0</v>
      </c>
      <c r="AC251">
        <v>0</v>
      </c>
      <c r="AD251">
        <v>0</v>
      </c>
      <c r="AE251">
        <v>0</v>
      </c>
      <c r="AF251" t="s">
        <v>1054</v>
      </c>
      <c r="AG251" t="s">
        <v>1054</v>
      </c>
      <c r="AH251" t="s">
        <v>1054</v>
      </c>
    </row>
    <row r="252" spans="1:34" x14ac:dyDescent="0.25">
      <c r="A252" t="s">
        <v>1171</v>
      </c>
      <c r="B252" t="s">
        <v>860</v>
      </c>
      <c r="C252" t="s">
        <v>1054</v>
      </c>
      <c r="D252" t="s">
        <v>257</v>
      </c>
      <c r="E252" t="s">
        <v>1054</v>
      </c>
      <c r="F252" t="s">
        <v>862</v>
      </c>
      <c r="G252" t="s">
        <v>1054</v>
      </c>
      <c r="H252" t="s">
        <v>1174</v>
      </c>
      <c r="I252" t="s">
        <v>41</v>
      </c>
      <c r="J252" t="s">
        <v>1054</v>
      </c>
      <c r="K252">
        <v>1</v>
      </c>
      <c r="L252">
        <v>3</v>
      </c>
      <c r="M252" t="s">
        <v>33</v>
      </c>
      <c r="N252">
        <v>1</v>
      </c>
      <c r="O252">
        <v>3</v>
      </c>
      <c r="P252">
        <v>1</v>
      </c>
      <c r="Q252" t="s">
        <v>48</v>
      </c>
      <c r="R252">
        <v>3</v>
      </c>
      <c r="S252">
        <v>3</v>
      </c>
      <c r="T252">
        <v>3</v>
      </c>
      <c r="U252" t="s">
        <v>1054</v>
      </c>
      <c r="V252" t="s">
        <v>1054</v>
      </c>
      <c r="W252" t="s">
        <v>1054</v>
      </c>
      <c r="X252">
        <v>1</v>
      </c>
      <c r="Y252" t="s">
        <v>1054</v>
      </c>
      <c r="Z252">
        <v>0</v>
      </c>
      <c r="AA252">
        <v>0</v>
      </c>
      <c r="AB252">
        <v>0</v>
      </c>
      <c r="AC252">
        <v>0</v>
      </c>
      <c r="AD252">
        <v>0</v>
      </c>
      <c r="AE252">
        <v>0</v>
      </c>
      <c r="AF252" t="s">
        <v>1054</v>
      </c>
      <c r="AG252" t="s">
        <v>1054</v>
      </c>
      <c r="AH252" t="s">
        <v>1054</v>
      </c>
    </row>
    <row r="253" spans="1:34" x14ac:dyDescent="0.25">
      <c r="A253" t="s">
        <v>583</v>
      </c>
      <c r="B253" t="s">
        <v>584</v>
      </c>
      <c r="C253" t="s">
        <v>1054</v>
      </c>
      <c r="D253" t="s">
        <v>257</v>
      </c>
      <c r="E253" t="s">
        <v>1054</v>
      </c>
      <c r="F253" t="s">
        <v>862</v>
      </c>
      <c r="G253" t="s">
        <v>280</v>
      </c>
      <c r="H253" t="s">
        <v>1175</v>
      </c>
      <c r="I253" t="s">
        <v>41</v>
      </c>
      <c r="J253" t="s">
        <v>1054</v>
      </c>
      <c r="K253">
        <v>1</v>
      </c>
      <c r="L253">
        <v>3</v>
      </c>
      <c r="M253" t="s">
        <v>33</v>
      </c>
      <c r="N253">
        <v>1</v>
      </c>
      <c r="O253">
        <v>3</v>
      </c>
      <c r="P253">
        <v>1</v>
      </c>
      <c r="Q253" t="s">
        <v>48</v>
      </c>
      <c r="R253">
        <v>3</v>
      </c>
      <c r="S253">
        <v>3</v>
      </c>
      <c r="T253">
        <v>3</v>
      </c>
      <c r="U253" t="s">
        <v>1054</v>
      </c>
      <c r="V253" t="s">
        <v>1054</v>
      </c>
      <c r="W253" t="s">
        <v>1054</v>
      </c>
      <c r="X253">
        <v>1</v>
      </c>
      <c r="Y253" t="s">
        <v>1054</v>
      </c>
      <c r="Z253">
        <v>0</v>
      </c>
      <c r="AA253">
        <v>0</v>
      </c>
      <c r="AB253">
        <v>0</v>
      </c>
      <c r="AC253">
        <v>0</v>
      </c>
      <c r="AD253">
        <v>0</v>
      </c>
      <c r="AE253">
        <v>0</v>
      </c>
      <c r="AF253" t="s">
        <v>1054</v>
      </c>
      <c r="AG253" t="s">
        <v>1054</v>
      </c>
      <c r="AH253" t="s">
        <v>1054</v>
      </c>
    </row>
    <row r="254" spans="1:34" x14ac:dyDescent="0.25">
      <c r="A254" t="s">
        <v>585</v>
      </c>
      <c r="B254" t="s">
        <v>586</v>
      </c>
      <c r="C254" t="s">
        <v>1054</v>
      </c>
      <c r="D254" t="s">
        <v>257</v>
      </c>
      <c r="E254" t="s">
        <v>1054</v>
      </c>
      <c r="F254" t="s">
        <v>862</v>
      </c>
      <c r="G254" t="s">
        <v>280</v>
      </c>
      <c r="H254" t="s">
        <v>1175</v>
      </c>
      <c r="I254" t="s">
        <v>41</v>
      </c>
      <c r="J254" t="s">
        <v>1054</v>
      </c>
      <c r="K254">
        <v>1</v>
      </c>
      <c r="L254">
        <v>3</v>
      </c>
      <c r="M254" t="s">
        <v>33</v>
      </c>
      <c r="N254">
        <v>1</v>
      </c>
      <c r="O254">
        <v>3</v>
      </c>
      <c r="P254">
        <v>1</v>
      </c>
      <c r="Q254" t="s">
        <v>48</v>
      </c>
      <c r="R254">
        <v>3</v>
      </c>
      <c r="S254">
        <v>3</v>
      </c>
      <c r="T254">
        <v>3</v>
      </c>
      <c r="U254" t="s">
        <v>1054</v>
      </c>
      <c r="V254" t="s">
        <v>1054</v>
      </c>
      <c r="W254" t="s">
        <v>1054</v>
      </c>
      <c r="X254">
        <v>1</v>
      </c>
      <c r="Y254" t="s">
        <v>1054</v>
      </c>
      <c r="Z254">
        <v>0</v>
      </c>
      <c r="AA254">
        <v>0</v>
      </c>
      <c r="AB254">
        <v>0</v>
      </c>
      <c r="AC254">
        <v>0</v>
      </c>
      <c r="AD254">
        <v>0</v>
      </c>
      <c r="AE254">
        <v>0</v>
      </c>
      <c r="AF254" t="s">
        <v>1054</v>
      </c>
      <c r="AG254" t="s">
        <v>1054</v>
      </c>
      <c r="AH254" t="s">
        <v>1054</v>
      </c>
    </row>
    <row r="255" spans="1:34" x14ac:dyDescent="0.25">
      <c r="A255" t="s">
        <v>1171</v>
      </c>
      <c r="B255" t="s">
        <v>860</v>
      </c>
      <c r="C255" t="s">
        <v>1054</v>
      </c>
      <c r="D255" t="s">
        <v>257</v>
      </c>
      <c r="E255" t="s">
        <v>1054</v>
      </c>
      <c r="F255" t="s">
        <v>862</v>
      </c>
      <c r="G255" t="s">
        <v>1054</v>
      </c>
      <c r="H255" t="s">
        <v>1175</v>
      </c>
      <c r="I255" t="s">
        <v>41</v>
      </c>
      <c r="J255" t="s">
        <v>1054</v>
      </c>
      <c r="K255">
        <v>1</v>
      </c>
      <c r="L255">
        <v>3</v>
      </c>
      <c r="M255" t="s">
        <v>33</v>
      </c>
      <c r="N255">
        <v>1</v>
      </c>
      <c r="O255">
        <v>3</v>
      </c>
      <c r="P255">
        <v>1</v>
      </c>
      <c r="Q255" t="s">
        <v>48</v>
      </c>
      <c r="R255">
        <v>3</v>
      </c>
      <c r="S255">
        <v>3</v>
      </c>
      <c r="T255">
        <v>3</v>
      </c>
      <c r="U255" t="s">
        <v>1054</v>
      </c>
      <c r="V255" t="s">
        <v>1054</v>
      </c>
      <c r="W255" t="s">
        <v>1054</v>
      </c>
      <c r="X255">
        <v>1</v>
      </c>
      <c r="Y255" t="s">
        <v>1054</v>
      </c>
      <c r="Z255">
        <v>0</v>
      </c>
      <c r="AA255">
        <v>0</v>
      </c>
      <c r="AB255">
        <v>0</v>
      </c>
      <c r="AC255">
        <v>0</v>
      </c>
      <c r="AD255">
        <v>0</v>
      </c>
      <c r="AE255">
        <v>0</v>
      </c>
      <c r="AF255" t="s">
        <v>1054</v>
      </c>
      <c r="AG255" t="s">
        <v>1054</v>
      </c>
      <c r="AH255" t="s">
        <v>1054</v>
      </c>
    </row>
    <row r="256" spans="1:34" x14ac:dyDescent="0.25">
      <c r="A256" t="s">
        <v>583</v>
      </c>
      <c r="B256" t="s">
        <v>584</v>
      </c>
      <c r="C256" t="s">
        <v>1054</v>
      </c>
      <c r="D256" t="s">
        <v>257</v>
      </c>
      <c r="E256" t="s">
        <v>1054</v>
      </c>
      <c r="F256" t="s">
        <v>862</v>
      </c>
      <c r="G256" t="s">
        <v>280</v>
      </c>
      <c r="H256" t="s">
        <v>1176</v>
      </c>
      <c r="I256" t="s">
        <v>41</v>
      </c>
      <c r="J256" t="s">
        <v>1054</v>
      </c>
      <c r="K256">
        <v>1</v>
      </c>
      <c r="L256">
        <v>3</v>
      </c>
      <c r="M256" t="s">
        <v>33</v>
      </c>
      <c r="N256">
        <v>1</v>
      </c>
      <c r="O256">
        <v>3</v>
      </c>
      <c r="P256">
        <v>1</v>
      </c>
      <c r="Q256" t="s">
        <v>48</v>
      </c>
      <c r="R256">
        <v>3</v>
      </c>
      <c r="S256">
        <v>3</v>
      </c>
      <c r="T256">
        <v>3</v>
      </c>
      <c r="U256" t="s">
        <v>1054</v>
      </c>
      <c r="V256" t="s">
        <v>1054</v>
      </c>
      <c r="W256" t="s">
        <v>1054</v>
      </c>
      <c r="X256">
        <v>1</v>
      </c>
      <c r="Y256" t="s">
        <v>1054</v>
      </c>
      <c r="Z256">
        <v>0</v>
      </c>
      <c r="AA256">
        <v>0</v>
      </c>
      <c r="AB256">
        <v>0</v>
      </c>
      <c r="AC256">
        <v>0</v>
      </c>
      <c r="AD256">
        <v>0</v>
      </c>
      <c r="AE256">
        <v>0</v>
      </c>
      <c r="AF256" t="s">
        <v>1054</v>
      </c>
      <c r="AG256" t="s">
        <v>1054</v>
      </c>
      <c r="AH256" t="s">
        <v>1054</v>
      </c>
    </row>
    <row r="257" spans="1:34" x14ac:dyDescent="0.25">
      <c r="A257" t="s">
        <v>585</v>
      </c>
      <c r="B257" t="s">
        <v>586</v>
      </c>
      <c r="C257" t="s">
        <v>1054</v>
      </c>
      <c r="D257" t="s">
        <v>257</v>
      </c>
      <c r="E257" t="s">
        <v>1054</v>
      </c>
      <c r="F257" t="s">
        <v>862</v>
      </c>
      <c r="G257" t="s">
        <v>280</v>
      </c>
      <c r="H257" t="s">
        <v>1176</v>
      </c>
      <c r="I257" t="s">
        <v>41</v>
      </c>
      <c r="J257" t="s">
        <v>1054</v>
      </c>
      <c r="K257">
        <v>1</v>
      </c>
      <c r="L257">
        <v>3</v>
      </c>
      <c r="M257" t="s">
        <v>33</v>
      </c>
      <c r="N257">
        <v>1</v>
      </c>
      <c r="O257">
        <v>3</v>
      </c>
      <c r="P257">
        <v>1</v>
      </c>
      <c r="Q257" t="s">
        <v>48</v>
      </c>
      <c r="R257">
        <v>3</v>
      </c>
      <c r="S257">
        <v>3</v>
      </c>
      <c r="T257">
        <v>3</v>
      </c>
      <c r="U257" t="s">
        <v>1054</v>
      </c>
      <c r="V257" t="s">
        <v>1054</v>
      </c>
      <c r="W257" t="s">
        <v>1054</v>
      </c>
      <c r="X257">
        <v>1</v>
      </c>
      <c r="Y257" t="s">
        <v>1054</v>
      </c>
      <c r="Z257">
        <v>0</v>
      </c>
      <c r="AA257">
        <v>0</v>
      </c>
      <c r="AB257">
        <v>0</v>
      </c>
      <c r="AC257">
        <v>0</v>
      </c>
      <c r="AD257">
        <v>0</v>
      </c>
      <c r="AE257">
        <v>0</v>
      </c>
      <c r="AF257" t="s">
        <v>1054</v>
      </c>
      <c r="AG257" t="s">
        <v>1054</v>
      </c>
      <c r="AH257" t="s">
        <v>1054</v>
      </c>
    </row>
    <row r="258" spans="1:34" x14ac:dyDescent="0.25">
      <c r="A258" t="s">
        <v>1171</v>
      </c>
      <c r="B258" t="s">
        <v>860</v>
      </c>
      <c r="C258" t="s">
        <v>1054</v>
      </c>
      <c r="D258" t="s">
        <v>257</v>
      </c>
      <c r="E258" t="s">
        <v>1054</v>
      </c>
      <c r="F258" t="s">
        <v>862</v>
      </c>
      <c r="G258" t="s">
        <v>1054</v>
      </c>
      <c r="H258" t="s">
        <v>1176</v>
      </c>
      <c r="I258" t="s">
        <v>41</v>
      </c>
      <c r="J258" t="s">
        <v>1054</v>
      </c>
      <c r="K258">
        <v>1</v>
      </c>
      <c r="L258">
        <v>3</v>
      </c>
      <c r="M258" t="s">
        <v>33</v>
      </c>
      <c r="N258">
        <v>1</v>
      </c>
      <c r="O258">
        <v>3</v>
      </c>
      <c r="P258">
        <v>1</v>
      </c>
      <c r="Q258" t="s">
        <v>48</v>
      </c>
      <c r="R258">
        <v>3</v>
      </c>
      <c r="S258">
        <v>3</v>
      </c>
      <c r="T258">
        <v>3</v>
      </c>
      <c r="U258" t="s">
        <v>1054</v>
      </c>
      <c r="V258" t="s">
        <v>1054</v>
      </c>
      <c r="W258" t="s">
        <v>1054</v>
      </c>
      <c r="X258">
        <v>1</v>
      </c>
      <c r="Y258" t="s">
        <v>1054</v>
      </c>
      <c r="Z258">
        <v>0</v>
      </c>
      <c r="AA258">
        <v>0</v>
      </c>
      <c r="AB258">
        <v>0</v>
      </c>
      <c r="AC258">
        <v>0</v>
      </c>
      <c r="AD258">
        <v>0</v>
      </c>
      <c r="AE258">
        <v>0</v>
      </c>
      <c r="AF258" t="s">
        <v>1054</v>
      </c>
      <c r="AG258" t="s">
        <v>1054</v>
      </c>
      <c r="AH258" t="s">
        <v>1054</v>
      </c>
    </row>
    <row r="259" spans="1:34" x14ac:dyDescent="0.25">
      <c r="A259" t="s">
        <v>583</v>
      </c>
      <c r="B259" t="s">
        <v>584</v>
      </c>
      <c r="C259" t="s">
        <v>1054</v>
      </c>
      <c r="D259" t="s">
        <v>257</v>
      </c>
      <c r="E259" t="s">
        <v>1054</v>
      </c>
      <c r="F259" t="s">
        <v>863</v>
      </c>
      <c r="G259" t="s">
        <v>280</v>
      </c>
      <c r="H259" t="s">
        <v>864</v>
      </c>
      <c r="I259" t="s">
        <v>41</v>
      </c>
      <c r="J259" t="s">
        <v>1054</v>
      </c>
      <c r="K259">
        <v>0</v>
      </c>
      <c r="L259">
        <v>1</v>
      </c>
      <c r="M259" t="s">
        <v>33</v>
      </c>
      <c r="N259">
        <v>1</v>
      </c>
      <c r="O259">
        <v>1</v>
      </c>
      <c r="P259">
        <v>1</v>
      </c>
      <c r="Q259" t="s">
        <v>48</v>
      </c>
      <c r="R259">
        <v>1</v>
      </c>
      <c r="S259">
        <v>1</v>
      </c>
      <c r="T259">
        <v>1</v>
      </c>
      <c r="U259" t="s">
        <v>1054</v>
      </c>
      <c r="V259" t="s">
        <v>1054</v>
      </c>
      <c r="W259" t="s">
        <v>1054</v>
      </c>
      <c r="X259">
        <v>1</v>
      </c>
      <c r="Y259" t="s">
        <v>1054</v>
      </c>
      <c r="Z259">
        <v>0</v>
      </c>
      <c r="AA259">
        <v>0</v>
      </c>
      <c r="AB259">
        <v>0</v>
      </c>
      <c r="AC259">
        <v>0</v>
      </c>
      <c r="AD259">
        <v>0</v>
      </c>
      <c r="AE259">
        <v>0</v>
      </c>
      <c r="AF259" t="s">
        <v>1054</v>
      </c>
      <c r="AG259" t="s">
        <v>918</v>
      </c>
      <c r="AH259" t="s">
        <v>1054</v>
      </c>
    </row>
    <row r="260" spans="1:34" x14ac:dyDescent="0.25">
      <c r="A260" t="s">
        <v>583</v>
      </c>
      <c r="B260" t="s">
        <v>584</v>
      </c>
      <c r="C260" t="s">
        <v>1054</v>
      </c>
      <c r="D260" t="s">
        <v>257</v>
      </c>
      <c r="E260" t="s">
        <v>1054</v>
      </c>
      <c r="F260" t="s">
        <v>865</v>
      </c>
      <c r="G260" t="s">
        <v>280</v>
      </c>
      <c r="H260" t="s">
        <v>866</v>
      </c>
      <c r="I260" t="s">
        <v>41</v>
      </c>
      <c r="J260" t="s">
        <v>1054</v>
      </c>
      <c r="K260">
        <v>0</v>
      </c>
      <c r="L260">
        <v>1</v>
      </c>
      <c r="M260" t="s">
        <v>33</v>
      </c>
      <c r="N260">
        <v>1</v>
      </c>
      <c r="O260">
        <v>1</v>
      </c>
      <c r="P260">
        <v>1</v>
      </c>
      <c r="Q260" t="s">
        <v>48</v>
      </c>
      <c r="R260">
        <v>1</v>
      </c>
      <c r="S260" t="s">
        <v>1054</v>
      </c>
      <c r="T260" t="s">
        <v>1054</v>
      </c>
      <c r="U260" t="s">
        <v>1054</v>
      </c>
      <c r="V260" t="s">
        <v>1054</v>
      </c>
      <c r="W260" t="s">
        <v>1054</v>
      </c>
      <c r="X260">
        <v>0</v>
      </c>
      <c r="Y260" t="s">
        <v>1054</v>
      </c>
      <c r="Z260">
        <v>0</v>
      </c>
      <c r="AA260">
        <v>0</v>
      </c>
      <c r="AB260">
        <v>0</v>
      </c>
      <c r="AC260">
        <v>0</v>
      </c>
      <c r="AD260">
        <v>0</v>
      </c>
      <c r="AE260">
        <v>0</v>
      </c>
      <c r="AF260" t="s">
        <v>1054</v>
      </c>
      <c r="AG260" t="s">
        <v>918</v>
      </c>
      <c r="AH260" t="s">
        <v>1054</v>
      </c>
    </row>
    <row r="261" spans="1:34" x14ac:dyDescent="0.25">
      <c r="A261" t="s">
        <v>583</v>
      </c>
      <c r="B261" t="s">
        <v>584</v>
      </c>
      <c r="C261" t="s">
        <v>1054</v>
      </c>
      <c r="D261" t="s">
        <v>257</v>
      </c>
      <c r="E261" t="s">
        <v>1054</v>
      </c>
      <c r="F261" t="s">
        <v>867</v>
      </c>
      <c r="G261" t="s">
        <v>280</v>
      </c>
      <c r="H261" t="s">
        <v>868</v>
      </c>
      <c r="I261" t="s">
        <v>41</v>
      </c>
      <c r="J261" t="s">
        <v>1054</v>
      </c>
      <c r="K261">
        <v>0</v>
      </c>
      <c r="L261">
        <v>1</v>
      </c>
      <c r="M261" t="s">
        <v>33</v>
      </c>
      <c r="N261">
        <v>1</v>
      </c>
      <c r="O261">
        <v>1</v>
      </c>
      <c r="P261">
        <v>1</v>
      </c>
      <c r="Q261" t="s">
        <v>48</v>
      </c>
      <c r="R261">
        <v>1</v>
      </c>
      <c r="S261" t="s">
        <v>1054</v>
      </c>
      <c r="T261" t="s">
        <v>1054</v>
      </c>
      <c r="U261" t="s">
        <v>1054</v>
      </c>
      <c r="V261" t="s">
        <v>1054</v>
      </c>
      <c r="W261" t="s">
        <v>1054</v>
      </c>
      <c r="X261">
        <v>0</v>
      </c>
      <c r="Y261" t="s">
        <v>1054</v>
      </c>
      <c r="Z261">
        <v>0</v>
      </c>
      <c r="AA261">
        <v>0</v>
      </c>
      <c r="AB261">
        <v>0</v>
      </c>
      <c r="AC261">
        <v>0</v>
      </c>
      <c r="AD261">
        <v>0</v>
      </c>
      <c r="AE261">
        <v>0</v>
      </c>
      <c r="AF261" t="s">
        <v>1054</v>
      </c>
      <c r="AG261" t="s">
        <v>918</v>
      </c>
      <c r="AH261" t="s">
        <v>1054</v>
      </c>
    </row>
    <row r="262" spans="1:34" x14ac:dyDescent="0.25">
      <c r="A262" t="s">
        <v>523</v>
      </c>
      <c r="B262" t="s">
        <v>524</v>
      </c>
      <c r="C262" t="s">
        <v>1054</v>
      </c>
      <c r="D262" t="s">
        <v>869</v>
      </c>
      <c r="E262" t="s">
        <v>1054</v>
      </c>
      <c r="F262" t="s">
        <v>870</v>
      </c>
      <c r="G262" t="s">
        <v>280</v>
      </c>
      <c r="H262" t="s">
        <v>1177</v>
      </c>
      <c r="I262" t="s">
        <v>41</v>
      </c>
      <c r="J262" t="s">
        <v>1054</v>
      </c>
      <c r="K262">
        <v>1</v>
      </c>
      <c r="L262">
        <v>2</v>
      </c>
      <c r="M262" t="s">
        <v>33</v>
      </c>
      <c r="N262">
        <v>1</v>
      </c>
      <c r="O262">
        <v>2</v>
      </c>
      <c r="P262">
        <v>1</v>
      </c>
      <c r="Q262" t="s">
        <v>38</v>
      </c>
      <c r="R262">
        <v>1</v>
      </c>
      <c r="S262">
        <v>1</v>
      </c>
      <c r="T262" t="s">
        <v>1054</v>
      </c>
      <c r="U262" t="s">
        <v>1054</v>
      </c>
      <c r="V262">
        <v>1</v>
      </c>
      <c r="W262" t="s">
        <v>1054</v>
      </c>
      <c r="X262">
        <v>0</v>
      </c>
      <c r="Y262" t="s">
        <v>1054</v>
      </c>
      <c r="Z262">
        <v>0</v>
      </c>
      <c r="AA262">
        <v>0</v>
      </c>
      <c r="AB262">
        <v>0</v>
      </c>
      <c r="AC262">
        <v>0</v>
      </c>
      <c r="AD262">
        <v>0</v>
      </c>
      <c r="AE262">
        <v>0</v>
      </c>
      <c r="AF262" t="s">
        <v>1054</v>
      </c>
      <c r="AG262" t="s">
        <v>919</v>
      </c>
      <c r="AH262" t="s">
        <v>1054</v>
      </c>
    </row>
    <row r="263" spans="1:34" x14ac:dyDescent="0.25">
      <c r="A263" t="s">
        <v>505</v>
      </c>
      <c r="B263" t="s">
        <v>506</v>
      </c>
      <c r="C263" t="s">
        <v>1054</v>
      </c>
      <c r="D263" t="s">
        <v>871</v>
      </c>
      <c r="E263" t="s">
        <v>1054</v>
      </c>
      <c r="F263" t="s">
        <v>872</v>
      </c>
      <c r="G263" t="s">
        <v>280</v>
      </c>
      <c r="H263" t="s">
        <v>1178</v>
      </c>
      <c r="I263" t="s">
        <v>35</v>
      </c>
      <c r="J263" t="s">
        <v>1054</v>
      </c>
      <c r="K263">
        <v>1</v>
      </c>
      <c r="L263">
        <v>6</v>
      </c>
      <c r="M263" t="s">
        <v>39</v>
      </c>
      <c r="N263">
        <v>1</v>
      </c>
      <c r="O263">
        <v>6</v>
      </c>
      <c r="P263">
        <v>1</v>
      </c>
      <c r="Q263" t="s">
        <v>38</v>
      </c>
      <c r="R263">
        <v>0</v>
      </c>
      <c r="S263" t="s">
        <v>1054</v>
      </c>
      <c r="T263" t="s">
        <v>1054</v>
      </c>
      <c r="U263" t="s">
        <v>1054</v>
      </c>
      <c r="V263" t="s">
        <v>1054</v>
      </c>
      <c r="W263" t="s">
        <v>1054</v>
      </c>
      <c r="X263">
        <v>0</v>
      </c>
      <c r="Y263" t="s">
        <v>1054</v>
      </c>
      <c r="Z263">
        <v>0</v>
      </c>
      <c r="AA263">
        <v>0</v>
      </c>
      <c r="AB263">
        <v>0</v>
      </c>
      <c r="AC263">
        <v>0</v>
      </c>
      <c r="AD263">
        <v>0</v>
      </c>
      <c r="AE263">
        <v>0</v>
      </c>
      <c r="AF263" t="s">
        <v>1054</v>
      </c>
      <c r="AG263" t="s">
        <v>920</v>
      </c>
      <c r="AH263" t="s">
        <v>1054</v>
      </c>
    </row>
    <row r="264" spans="1:34" x14ac:dyDescent="0.25">
      <c r="A264" t="s">
        <v>505</v>
      </c>
      <c r="B264" t="s">
        <v>506</v>
      </c>
      <c r="C264" t="s">
        <v>1054</v>
      </c>
      <c r="D264" t="s">
        <v>871</v>
      </c>
      <c r="E264" t="s">
        <v>1054</v>
      </c>
      <c r="F264" t="s">
        <v>873</v>
      </c>
      <c r="G264" t="s">
        <v>280</v>
      </c>
      <c r="H264" t="s">
        <v>874</v>
      </c>
      <c r="I264" t="s">
        <v>41</v>
      </c>
      <c r="J264" t="s">
        <v>1054</v>
      </c>
      <c r="K264">
        <v>1</v>
      </c>
      <c r="L264">
        <v>1</v>
      </c>
      <c r="M264" t="s">
        <v>39</v>
      </c>
      <c r="N264">
        <v>1</v>
      </c>
      <c r="O264">
        <v>1</v>
      </c>
      <c r="P264">
        <v>1</v>
      </c>
      <c r="Q264" t="s">
        <v>38</v>
      </c>
      <c r="R264">
        <v>0</v>
      </c>
      <c r="S264" t="s">
        <v>1054</v>
      </c>
      <c r="T264" t="s">
        <v>1054</v>
      </c>
      <c r="U264" t="s">
        <v>1054</v>
      </c>
      <c r="V264" t="s">
        <v>1054</v>
      </c>
      <c r="W264" t="s">
        <v>1054</v>
      </c>
      <c r="X264">
        <v>0</v>
      </c>
      <c r="Y264" t="s">
        <v>1054</v>
      </c>
      <c r="Z264">
        <v>0</v>
      </c>
      <c r="AA264">
        <v>0</v>
      </c>
      <c r="AB264">
        <v>0</v>
      </c>
      <c r="AC264">
        <v>0</v>
      </c>
      <c r="AD264">
        <v>0</v>
      </c>
      <c r="AE264">
        <v>0</v>
      </c>
      <c r="AF264" t="s">
        <v>1054</v>
      </c>
      <c r="AG264" t="s">
        <v>920</v>
      </c>
      <c r="AH264" t="s">
        <v>1054</v>
      </c>
    </row>
    <row r="265" spans="1:34" x14ac:dyDescent="0.25">
      <c r="A265" t="s">
        <v>505</v>
      </c>
      <c r="B265" t="s">
        <v>506</v>
      </c>
      <c r="C265" t="s">
        <v>1054</v>
      </c>
      <c r="D265" t="s">
        <v>871</v>
      </c>
      <c r="E265" t="s">
        <v>1054</v>
      </c>
      <c r="F265" t="s">
        <v>875</v>
      </c>
      <c r="G265" t="s">
        <v>280</v>
      </c>
      <c r="H265" t="s">
        <v>1179</v>
      </c>
      <c r="I265" t="s">
        <v>41</v>
      </c>
      <c r="J265" t="s">
        <v>1054</v>
      </c>
      <c r="K265">
        <v>1</v>
      </c>
      <c r="L265">
        <v>5</v>
      </c>
      <c r="M265" t="s">
        <v>39</v>
      </c>
      <c r="N265">
        <v>1</v>
      </c>
      <c r="O265">
        <v>5</v>
      </c>
      <c r="P265">
        <v>1</v>
      </c>
      <c r="Q265" t="s">
        <v>38</v>
      </c>
      <c r="R265">
        <v>0</v>
      </c>
      <c r="S265" t="s">
        <v>1054</v>
      </c>
      <c r="T265" t="s">
        <v>1054</v>
      </c>
      <c r="U265" t="s">
        <v>1054</v>
      </c>
      <c r="V265" t="s">
        <v>1054</v>
      </c>
      <c r="W265" t="s">
        <v>1054</v>
      </c>
      <c r="X265">
        <v>0</v>
      </c>
      <c r="Y265" t="s">
        <v>1054</v>
      </c>
      <c r="Z265">
        <v>0</v>
      </c>
      <c r="AA265">
        <v>0</v>
      </c>
      <c r="AB265">
        <v>0</v>
      </c>
      <c r="AC265">
        <v>0</v>
      </c>
      <c r="AD265">
        <v>0</v>
      </c>
      <c r="AE265">
        <v>0</v>
      </c>
      <c r="AF265" t="s">
        <v>1054</v>
      </c>
      <c r="AG265" t="s">
        <v>1054</v>
      </c>
      <c r="AH265" t="s">
        <v>1054</v>
      </c>
    </row>
    <row r="266" spans="1:34" x14ac:dyDescent="0.25">
      <c r="A266" t="s">
        <v>517</v>
      </c>
      <c r="B266" t="s">
        <v>518</v>
      </c>
      <c r="C266" t="s">
        <v>1054</v>
      </c>
      <c r="D266" t="s">
        <v>871</v>
      </c>
      <c r="E266" t="s">
        <v>1054</v>
      </c>
      <c r="F266" t="s">
        <v>875</v>
      </c>
      <c r="G266" t="s">
        <v>280</v>
      </c>
      <c r="H266" t="s">
        <v>1179</v>
      </c>
      <c r="I266" t="s">
        <v>41</v>
      </c>
      <c r="J266" t="s">
        <v>1054</v>
      </c>
      <c r="K266">
        <v>1</v>
      </c>
      <c r="L266">
        <v>5</v>
      </c>
      <c r="M266" t="s">
        <v>39</v>
      </c>
      <c r="N266">
        <v>1</v>
      </c>
      <c r="O266">
        <v>5</v>
      </c>
      <c r="P266">
        <v>1</v>
      </c>
      <c r="Q266" t="s">
        <v>38</v>
      </c>
      <c r="R266">
        <v>0</v>
      </c>
      <c r="S266" t="s">
        <v>1054</v>
      </c>
      <c r="T266" t="s">
        <v>1054</v>
      </c>
      <c r="U266" t="s">
        <v>1054</v>
      </c>
      <c r="V266" t="s">
        <v>1054</v>
      </c>
      <c r="W266" t="s">
        <v>1054</v>
      </c>
      <c r="X266">
        <v>0</v>
      </c>
      <c r="Y266" t="s">
        <v>1054</v>
      </c>
      <c r="Z266">
        <v>0</v>
      </c>
      <c r="AA266">
        <v>0</v>
      </c>
      <c r="AB266">
        <v>0</v>
      </c>
      <c r="AC266">
        <v>0</v>
      </c>
      <c r="AD266">
        <v>0</v>
      </c>
      <c r="AE266">
        <v>0</v>
      </c>
      <c r="AF266" t="s">
        <v>1054</v>
      </c>
      <c r="AG266" t="s">
        <v>1054</v>
      </c>
      <c r="AH266" t="s">
        <v>1054</v>
      </c>
    </row>
    <row r="267" spans="1:34" x14ac:dyDescent="0.25">
      <c r="A267" t="s">
        <v>507</v>
      </c>
      <c r="B267" t="s">
        <v>508</v>
      </c>
      <c r="C267" t="s">
        <v>1054</v>
      </c>
      <c r="D267" t="s">
        <v>871</v>
      </c>
      <c r="E267" t="s">
        <v>1054</v>
      </c>
      <c r="F267" t="s">
        <v>875</v>
      </c>
      <c r="G267" t="s">
        <v>280</v>
      </c>
      <c r="H267" t="s">
        <v>1179</v>
      </c>
      <c r="I267" t="s">
        <v>41</v>
      </c>
      <c r="J267" t="s">
        <v>1054</v>
      </c>
      <c r="K267">
        <v>1</v>
      </c>
      <c r="L267">
        <v>5</v>
      </c>
      <c r="M267" t="s">
        <v>39</v>
      </c>
      <c r="N267">
        <v>1</v>
      </c>
      <c r="O267">
        <v>5</v>
      </c>
      <c r="P267">
        <v>1</v>
      </c>
      <c r="Q267" t="s">
        <v>38</v>
      </c>
      <c r="R267">
        <v>0</v>
      </c>
      <c r="S267" t="s">
        <v>1054</v>
      </c>
      <c r="T267" t="s">
        <v>1054</v>
      </c>
      <c r="U267" t="s">
        <v>1054</v>
      </c>
      <c r="V267" t="s">
        <v>1054</v>
      </c>
      <c r="W267" t="s">
        <v>1054</v>
      </c>
      <c r="X267">
        <v>0</v>
      </c>
      <c r="Y267" t="s">
        <v>1054</v>
      </c>
      <c r="Z267">
        <v>0</v>
      </c>
      <c r="AA267">
        <v>0</v>
      </c>
      <c r="AB267">
        <v>0</v>
      </c>
      <c r="AC267">
        <v>0</v>
      </c>
      <c r="AD267">
        <v>0</v>
      </c>
      <c r="AE267">
        <v>0</v>
      </c>
      <c r="AF267" t="s">
        <v>1054</v>
      </c>
      <c r="AG267" t="s">
        <v>1054</v>
      </c>
      <c r="AH267" t="s">
        <v>1054</v>
      </c>
    </row>
    <row r="268" spans="1:34" x14ac:dyDescent="0.25">
      <c r="A268" t="s">
        <v>505</v>
      </c>
      <c r="B268" t="s">
        <v>506</v>
      </c>
      <c r="C268" t="s">
        <v>1054</v>
      </c>
      <c r="D268" t="s">
        <v>871</v>
      </c>
      <c r="E268" t="s">
        <v>1054</v>
      </c>
      <c r="F268" t="s">
        <v>876</v>
      </c>
      <c r="G268" t="s">
        <v>280</v>
      </c>
      <c r="H268" t="s">
        <v>1180</v>
      </c>
      <c r="I268" t="s">
        <v>41</v>
      </c>
      <c r="J268" t="s">
        <v>1054</v>
      </c>
      <c r="K268">
        <v>1</v>
      </c>
      <c r="L268">
        <v>4</v>
      </c>
      <c r="M268" t="s">
        <v>39</v>
      </c>
      <c r="N268">
        <v>1</v>
      </c>
      <c r="O268">
        <v>4</v>
      </c>
      <c r="P268">
        <v>1</v>
      </c>
      <c r="Q268" t="s">
        <v>38</v>
      </c>
      <c r="R268">
        <v>0</v>
      </c>
      <c r="S268" t="s">
        <v>1054</v>
      </c>
      <c r="T268" t="s">
        <v>1054</v>
      </c>
      <c r="U268" t="s">
        <v>1054</v>
      </c>
      <c r="V268" t="s">
        <v>1054</v>
      </c>
      <c r="W268" t="s">
        <v>1054</v>
      </c>
      <c r="X268">
        <v>0</v>
      </c>
      <c r="Y268" t="s">
        <v>1054</v>
      </c>
      <c r="Z268">
        <v>0</v>
      </c>
      <c r="AA268">
        <v>0</v>
      </c>
      <c r="AB268">
        <v>0</v>
      </c>
      <c r="AC268">
        <v>0</v>
      </c>
      <c r="AD268">
        <v>0</v>
      </c>
      <c r="AE268">
        <v>0</v>
      </c>
      <c r="AF268" t="s">
        <v>1054</v>
      </c>
      <c r="AG268" t="s">
        <v>1054</v>
      </c>
      <c r="AH268" t="s">
        <v>1054</v>
      </c>
    </row>
    <row r="269" spans="1:34" x14ac:dyDescent="0.25">
      <c r="A269" t="s">
        <v>517</v>
      </c>
      <c r="B269" t="s">
        <v>518</v>
      </c>
      <c r="C269" t="s">
        <v>1054</v>
      </c>
      <c r="D269" t="s">
        <v>871</v>
      </c>
      <c r="E269" t="s">
        <v>1054</v>
      </c>
      <c r="F269" t="s">
        <v>876</v>
      </c>
      <c r="G269" t="s">
        <v>280</v>
      </c>
      <c r="H269" t="s">
        <v>1180</v>
      </c>
      <c r="I269" t="s">
        <v>41</v>
      </c>
      <c r="J269" t="s">
        <v>1054</v>
      </c>
      <c r="K269">
        <v>1</v>
      </c>
      <c r="L269">
        <v>4</v>
      </c>
      <c r="M269" t="s">
        <v>39</v>
      </c>
      <c r="N269">
        <v>1</v>
      </c>
      <c r="O269">
        <v>4</v>
      </c>
      <c r="P269">
        <v>1</v>
      </c>
      <c r="Q269" t="s">
        <v>38</v>
      </c>
      <c r="R269">
        <v>0</v>
      </c>
      <c r="S269" t="s">
        <v>1054</v>
      </c>
      <c r="T269" t="s">
        <v>1054</v>
      </c>
      <c r="U269" t="s">
        <v>1054</v>
      </c>
      <c r="V269" t="s">
        <v>1054</v>
      </c>
      <c r="W269" t="s">
        <v>1054</v>
      </c>
      <c r="X269">
        <v>0</v>
      </c>
      <c r="Y269" t="s">
        <v>1054</v>
      </c>
      <c r="Z269">
        <v>0</v>
      </c>
      <c r="AA269">
        <v>0</v>
      </c>
      <c r="AB269">
        <v>0</v>
      </c>
      <c r="AC269">
        <v>0</v>
      </c>
      <c r="AD269">
        <v>0</v>
      </c>
      <c r="AE269">
        <v>0</v>
      </c>
      <c r="AF269" t="s">
        <v>1054</v>
      </c>
      <c r="AG269" t="s">
        <v>1054</v>
      </c>
      <c r="AH269" t="s">
        <v>1054</v>
      </c>
    </row>
    <row r="270" spans="1:34" x14ac:dyDescent="0.25">
      <c r="A270" t="s">
        <v>507</v>
      </c>
      <c r="B270" t="s">
        <v>508</v>
      </c>
      <c r="C270" t="s">
        <v>1054</v>
      </c>
      <c r="D270" t="s">
        <v>871</v>
      </c>
      <c r="E270" t="s">
        <v>1054</v>
      </c>
      <c r="F270" t="s">
        <v>876</v>
      </c>
      <c r="G270" t="s">
        <v>280</v>
      </c>
      <c r="H270" t="s">
        <v>1180</v>
      </c>
      <c r="I270" t="s">
        <v>41</v>
      </c>
      <c r="J270" t="s">
        <v>1054</v>
      </c>
      <c r="K270">
        <v>1</v>
      </c>
      <c r="L270">
        <v>4</v>
      </c>
      <c r="M270" t="s">
        <v>39</v>
      </c>
      <c r="N270">
        <v>1</v>
      </c>
      <c r="O270">
        <v>4</v>
      </c>
      <c r="P270">
        <v>1</v>
      </c>
      <c r="Q270" t="s">
        <v>38</v>
      </c>
      <c r="R270">
        <v>0</v>
      </c>
      <c r="S270" t="s">
        <v>1054</v>
      </c>
      <c r="T270" t="s">
        <v>1054</v>
      </c>
      <c r="U270" t="s">
        <v>1054</v>
      </c>
      <c r="V270" t="s">
        <v>1054</v>
      </c>
      <c r="W270" t="s">
        <v>1054</v>
      </c>
      <c r="X270">
        <v>0</v>
      </c>
      <c r="Y270" t="s">
        <v>1054</v>
      </c>
      <c r="Z270">
        <v>0</v>
      </c>
      <c r="AA270">
        <v>0</v>
      </c>
      <c r="AB270">
        <v>0</v>
      </c>
      <c r="AC270">
        <v>0</v>
      </c>
      <c r="AD270">
        <v>0</v>
      </c>
      <c r="AE270">
        <v>0</v>
      </c>
      <c r="AF270" t="s">
        <v>1054</v>
      </c>
      <c r="AG270" t="s">
        <v>1054</v>
      </c>
      <c r="AH270" t="s">
        <v>1054</v>
      </c>
    </row>
    <row r="271" spans="1:34" x14ac:dyDescent="0.25">
      <c r="A271" t="s">
        <v>505</v>
      </c>
      <c r="B271" t="s">
        <v>506</v>
      </c>
      <c r="C271" t="s">
        <v>1054</v>
      </c>
      <c r="D271" t="s">
        <v>871</v>
      </c>
      <c r="E271" t="s">
        <v>1054</v>
      </c>
      <c r="F271" t="s">
        <v>877</v>
      </c>
      <c r="G271" t="s">
        <v>280</v>
      </c>
      <c r="H271" t="s">
        <v>1181</v>
      </c>
      <c r="I271" t="s">
        <v>41</v>
      </c>
      <c r="J271" t="s">
        <v>1054</v>
      </c>
      <c r="K271">
        <v>1</v>
      </c>
      <c r="L271">
        <v>18</v>
      </c>
      <c r="M271" t="s">
        <v>39</v>
      </c>
      <c r="N271">
        <v>1</v>
      </c>
      <c r="O271">
        <v>18</v>
      </c>
      <c r="P271">
        <v>1</v>
      </c>
      <c r="Q271" t="s">
        <v>38</v>
      </c>
      <c r="R271">
        <v>0</v>
      </c>
      <c r="S271" t="s">
        <v>1054</v>
      </c>
      <c r="T271" t="s">
        <v>1054</v>
      </c>
      <c r="U271" t="s">
        <v>1054</v>
      </c>
      <c r="V271" t="s">
        <v>1054</v>
      </c>
      <c r="W271" t="s">
        <v>1054</v>
      </c>
      <c r="X271">
        <v>0</v>
      </c>
      <c r="Y271" t="s">
        <v>1054</v>
      </c>
      <c r="Z271">
        <v>0</v>
      </c>
      <c r="AA271">
        <v>0</v>
      </c>
      <c r="AB271">
        <v>0</v>
      </c>
      <c r="AC271">
        <v>0</v>
      </c>
      <c r="AD271">
        <v>0</v>
      </c>
      <c r="AE271">
        <v>0</v>
      </c>
      <c r="AF271" t="s">
        <v>1054</v>
      </c>
      <c r="AG271" t="s">
        <v>1054</v>
      </c>
      <c r="AH271" t="s">
        <v>1054</v>
      </c>
    </row>
    <row r="272" spans="1:34" x14ac:dyDescent="0.25">
      <c r="A272" t="s">
        <v>507</v>
      </c>
      <c r="B272" t="s">
        <v>508</v>
      </c>
      <c r="C272" t="s">
        <v>1054</v>
      </c>
      <c r="D272" t="s">
        <v>871</v>
      </c>
      <c r="E272" t="s">
        <v>1054</v>
      </c>
      <c r="F272" t="s">
        <v>877</v>
      </c>
      <c r="G272" t="s">
        <v>280</v>
      </c>
      <c r="H272" t="s">
        <v>1181</v>
      </c>
      <c r="I272" t="s">
        <v>41</v>
      </c>
      <c r="J272" t="s">
        <v>1054</v>
      </c>
      <c r="K272">
        <v>1</v>
      </c>
      <c r="L272">
        <v>18</v>
      </c>
      <c r="M272" t="s">
        <v>39</v>
      </c>
      <c r="N272">
        <v>1</v>
      </c>
      <c r="O272">
        <v>18</v>
      </c>
      <c r="P272">
        <v>1</v>
      </c>
      <c r="Q272" t="s">
        <v>38</v>
      </c>
      <c r="R272">
        <v>0</v>
      </c>
      <c r="S272" t="s">
        <v>1054</v>
      </c>
      <c r="T272" t="s">
        <v>1054</v>
      </c>
      <c r="U272" t="s">
        <v>1054</v>
      </c>
      <c r="V272" t="s">
        <v>1054</v>
      </c>
      <c r="W272" t="s">
        <v>1054</v>
      </c>
      <c r="X272">
        <v>0</v>
      </c>
      <c r="Y272" t="s">
        <v>1054</v>
      </c>
      <c r="Z272">
        <v>0</v>
      </c>
      <c r="AA272">
        <v>0</v>
      </c>
      <c r="AB272">
        <v>0</v>
      </c>
      <c r="AC272">
        <v>0</v>
      </c>
      <c r="AD272">
        <v>0</v>
      </c>
      <c r="AE272">
        <v>0</v>
      </c>
      <c r="AF272" t="s">
        <v>1054</v>
      </c>
      <c r="AG272" t="s">
        <v>1054</v>
      </c>
      <c r="AH272" t="s">
        <v>1054</v>
      </c>
    </row>
    <row r="273" spans="1:34" x14ac:dyDescent="0.25">
      <c r="A273" t="s">
        <v>505</v>
      </c>
      <c r="B273" t="s">
        <v>506</v>
      </c>
      <c r="C273" t="s">
        <v>1054</v>
      </c>
      <c r="D273" t="s">
        <v>871</v>
      </c>
      <c r="E273" t="s">
        <v>1054</v>
      </c>
      <c r="F273" t="s">
        <v>878</v>
      </c>
      <c r="G273" t="s">
        <v>280</v>
      </c>
      <c r="H273" t="s">
        <v>1182</v>
      </c>
      <c r="I273" t="s">
        <v>41</v>
      </c>
      <c r="J273" t="s">
        <v>1054</v>
      </c>
      <c r="K273">
        <v>1</v>
      </c>
      <c r="L273">
        <v>42</v>
      </c>
      <c r="M273" t="s">
        <v>39</v>
      </c>
      <c r="N273">
        <v>1</v>
      </c>
      <c r="O273">
        <v>42</v>
      </c>
      <c r="P273">
        <v>1</v>
      </c>
      <c r="Q273" t="s">
        <v>38</v>
      </c>
      <c r="R273">
        <v>0</v>
      </c>
      <c r="S273" t="s">
        <v>1054</v>
      </c>
      <c r="T273" t="s">
        <v>1054</v>
      </c>
      <c r="U273" t="s">
        <v>1054</v>
      </c>
      <c r="V273" t="s">
        <v>1054</v>
      </c>
      <c r="W273" t="s">
        <v>1054</v>
      </c>
      <c r="X273">
        <v>0</v>
      </c>
      <c r="Y273" t="s">
        <v>1054</v>
      </c>
      <c r="Z273">
        <v>0</v>
      </c>
      <c r="AA273">
        <v>0</v>
      </c>
      <c r="AB273">
        <v>0</v>
      </c>
      <c r="AC273">
        <v>0</v>
      </c>
      <c r="AD273">
        <v>0</v>
      </c>
      <c r="AE273">
        <v>0</v>
      </c>
      <c r="AF273" t="s">
        <v>1054</v>
      </c>
      <c r="AG273" t="s">
        <v>1054</v>
      </c>
      <c r="AH273" t="s">
        <v>1054</v>
      </c>
    </row>
    <row r="274" spans="1:34" x14ac:dyDescent="0.25">
      <c r="A274" t="s">
        <v>517</v>
      </c>
      <c r="B274" t="s">
        <v>518</v>
      </c>
      <c r="C274" t="s">
        <v>1054</v>
      </c>
      <c r="D274" t="s">
        <v>871</v>
      </c>
      <c r="E274" t="s">
        <v>1054</v>
      </c>
      <c r="F274" t="s">
        <v>878</v>
      </c>
      <c r="G274" t="s">
        <v>280</v>
      </c>
      <c r="H274" t="s">
        <v>1182</v>
      </c>
      <c r="I274" t="s">
        <v>41</v>
      </c>
      <c r="J274" t="s">
        <v>1054</v>
      </c>
      <c r="K274">
        <v>1</v>
      </c>
      <c r="L274">
        <v>42</v>
      </c>
      <c r="M274" t="s">
        <v>39</v>
      </c>
      <c r="N274">
        <v>1</v>
      </c>
      <c r="O274">
        <v>42</v>
      </c>
      <c r="P274">
        <v>1</v>
      </c>
      <c r="Q274" t="s">
        <v>38</v>
      </c>
      <c r="R274">
        <v>0</v>
      </c>
      <c r="S274" t="s">
        <v>1054</v>
      </c>
      <c r="T274" t="s">
        <v>1054</v>
      </c>
      <c r="U274" t="s">
        <v>1054</v>
      </c>
      <c r="V274" t="s">
        <v>1054</v>
      </c>
      <c r="W274" t="s">
        <v>1054</v>
      </c>
      <c r="X274">
        <v>0</v>
      </c>
      <c r="Y274" t="s">
        <v>1054</v>
      </c>
      <c r="Z274">
        <v>0</v>
      </c>
      <c r="AA274">
        <v>0</v>
      </c>
      <c r="AB274">
        <v>0</v>
      </c>
      <c r="AC274">
        <v>0</v>
      </c>
      <c r="AD274">
        <v>0</v>
      </c>
      <c r="AE274">
        <v>0</v>
      </c>
      <c r="AF274" t="s">
        <v>1054</v>
      </c>
      <c r="AG274" t="s">
        <v>1054</v>
      </c>
      <c r="AH274" t="s">
        <v>1054</v>
      </c>
    </row>
    <row r="275" spans="1:34" x14ac:dyDescent="0.25">
      <c r="A275" t="s">
        <v>507</v>
      </c>
      <c r="B275" t="s">
        <v>508</v>
      </c>
      <c r="C275" t="s">
        <v>1054</v>
      </c>
      <c r="D275" t="s">
        <v>871</v>
      </c>
      <c r="E275" t="s">
        <v>1054</v>
      </c>
      <c r="F275" t="s">
        <v>878</v>
      </c>
      <c r="G275" t="s">
        <v>280</v>
      </c>
      <c r="H275" t="s">
        <v>1182</v>
      </c>
      <c r="I275" t="s">
        <v>41</v>
      </c>
      <c r="J275" t="s">
        <v>1054</v>
      </c>
      <c r="K275">
        <v>1</v>
      </c>
      <c r="L275">
        <v>42</v>
      </c>
      <c r="M275" t="s">
        <v>39</v>
      </c>
      <c r="N275">
        <v>1</v>
      </c>
      <c r="O275">
        <v>42</v>
      </c>
      <c r="P275">
        <v>1</v>
      </c>
      <c r="Q275" t="s">
        <v>38</v>
      </c>
      <c r="R275">
        <v>0</v>
      </c>
      <c r="S275" t="s">
        <v>1054</v>
      </c>
      <c r="T275" t="s">
        <v>1054</v>
      </c>
      <c r="U275" t="s">
        <v>1054</v>
      </c>
      <c r="V275" t="s">
        <v>1054</v>
      </c>
      <c r="W275" t="s">
        <v>1054</v>
      </c>
      <c r="X275">
        <v>0</v>
      </c>
      <c r="Y275" t="s">
        <v>1054</v>
      </c>
      <c r="Z275">
        <v>0</v>
      </c>
      <c r="AA275">
        <v>0</v>
      </c>
      <c r="AB275">
        <v>0</v>
      </c>
      <c r="AC275">
        <v>0</v>
      </c>
      <c r="AD275">
        <v>0</v>
      </c>
      <c r="AE275">
        <v>0</v>
      </c>
      <c r="AF275" t="s">
        <v>1054</v>
      </c>
      <c r="AG275" t="s">
        <v>1054</v>
      </c>
      <c r="AH275" t="s">
        <v>1054</v>
      </c>
    </row>
    <row r="276" spans="1:34" x14ac:dyDescent="0.25">
      <c r="A276" t="s">
        <v>505</v>
      </c>
      <c r="B276" t="s">
        <v>506</v>
      </c>
      <c r="C276" t="s">
        <v>1054</v>
      </c>
      <c r="D276" t="s">
        <v>871</v>
      </c>
      <c r="E276" t="s">
        <v>1054</v>
      </c>
      <c r="F276" t="s">
        <v>879</v>
      </c>
      <c r="G276" t="s">
        <v>280</v>
      </c>
      <c r="H276" t="s">
        <v>1183</v>
      </c>
      <c r="I276" t="s">
        <v>41</v>
      </c>
      <c r="J276" t="s">
        <v>1054</v>
      </c>
      <c r="K276">
        <v>1</v>
      </c>
      <c r="L276">
        <v>28</v>
      </c>
      <c r="M276" t="s">
        <v>39</v>
      </c>
      <c r="N276">
        <v>1</v>
      </c>
      <c r="O276">
        <v>28</v>
      </c>
      <c r="P276">
        <v>1</v>
      </c>
      <c r="Q276" t="s">
        <v>38</v>
      </c>
      <c r="R276">
        <v>0</v>
      </c>
      <c r="S276" t="s">
        <v>1054</v>
      </c>
      <c r="T276" t="s">
        <v>1054</v>
      </c>
      <c r="U276" t="s">
        <v>1054</v>
      </c>
      <c r="V276" t="s">
        <v>1054</v>
      </c>
      <c r="W276" t="s">
        <v>1054</v>
      </c>
      <c r="X276">
        <v>0</v>
      </c>
      <c r="Y276" t="s">
        <v>1054</v>
      </c>
      <c r="Z276">
        <v>0</v>
      </c>
      <c r="AA276">
        <v>0</v>
      </c>
      <c r="AB276">
        <v>0</v>
      </c>
      <c r="AC276">
        <v>0</v>
      </c>
      <c r="AD276">
        <v>0</v>
      </c>
      <c r="AE276">
        <v>0</v>
      </c>
      <c r="AF276" t="s">
        <v>1054</v>
      </c>
      <c r="AG276" t="s">
        <v>920</v>
      </c>
      <c r="AH276" t="s">
        <v>1054</v>
      </c>
    </row>
    <row r="277" spans="1:34" x14ac:dyDescent="0.25">
      <c r="A277" t="s">
        <v>521</v>
      </c>
      <c r="B277" t="s">
        <v>522</v>
      </c>
      <c r="C277" t="s">
        <v>1054</v>
      </c>
      <c r="D277" t="s">
        <v>880</v>
      </c>
      <c r="E277" t="s">
        <v>1054</v>
      </c>
      <c r="F277" t="s">
        <v>881</v>
      </c>
      <c r="G277" t="s">
        <v>280</v>
      </c>
      <c r="H277" t="s">
        <v>1184</v>
      </c>
      <c r="I277" t="s">
        <v>41</v>
      </c>
      <c r="J277" t="s">
        <v>1054</v>
      </c>
      <c r="K277">
        <v>1</v>
      </c>
      <c r="L277">
        <v>2</v>
      </c>
      <c r="M277" t="s">
        <v>33</v>
      </c>
      <c r="N277">
        <v>1</v>
      </c>
      <c r="O277">
        <v>2</v>
      </c>
      <c r="P277">
        <v>1</v>
      </c>
      <c r="Q277" t="s">
        <v>38</v>
      </c>
      <c r="R277">
        <v>0</v>
      </c>
      <c r="S277" t="s">
        <v>1054</v>
      </c>
      <c r="T277" t="s">
        <v>1054</v>
      </c>
      <c r="U277" t="s">
        <v>1054</v>
      </c>
      <c r="V277" t="s">
        <v>1054</v>
      </c>
      <c r="W277" t="s">
        <v>1054</v>
      </c>
      <c r="X277">
        <v>0</v>
      </c>
      <c r="Y277" t="s">
        <v>1054</v>
      </c>
      <c r="Z277">
        <v>0</v>
      </c>
      <c r="AA277">
        <v>0</v>
      </c>
      <c r="AB277">
        <v>0</v>
      </c>
      <c r="AC277">
        <v>0</v>
      </c>
      <c r="AD277">
        <v>0</v>
      </c>
      <c r="AE277">
        <v>0</v>
      </c>
      <c r="AF277" t="s">
        <v>1054</v>
      </c>
      <c r="AG277" t="s">
        <v>919</v>
      </c>
      <c r="AH277" t="s">
        <v>1054</v>
      </c>
    </row>
    <row r="278" spans="1:34" x14ac:dyDescent="0.25">
      <c r="A278" t="s">
        <v>519</v>
      </c>
      <c r="B278" t="s">
        <v>520</v>
      </c>
      <c r="C278" t="s">
        <v>1054</v>
      </c>
      <c r="D278" t="s">
        <v>880</v>
      </c>
      <c r="E278" t="s">
        <v>1054</v>
      </c>
      <c r="F278" t="s">
        <v>882</v>
      </c>
      <c r="G278" t="s">
        <v>280</v>
      </c>
      <c r="H278" t="s">
        <v>883</v>
      </c>
      <c r="I278" t="s">
        <v>41</v>
      </c>
      <c r="J278" t="s">
        <v>1054</v>
      </c>
      <c r="K278">
        <v>1</v>
      </c>
      <c r="L278">
        <v>1</v>
      </c>
      <c r="M278" t="s">
        <v>33</v>
      </c>
      <c r="N278">
        <v>1</v>
      </c>
      <c r="O278">
        <v>1</v>
      </c>
      <c r="P278">
        <v>1</v>
      </c>
      <c r="Q278" t="s">
        <v>38</v>
      </c>
      <c r="R278">
        <v>0</v>
      </c>
      <c r="S278" t="s">
        <v>1054</v>
      </c>
      <c r="T278" t="s">
        <v>1054</v>
      </c>
      <c r="U278" t="s">
        <v>1054</v>
      </c>
      <c r="V278" t="s">
        <v>1054</v>
      </c>
      <c r="W278" t="s">
        <v>1054</v>
      </c>
      <c r="X278">
        <v>0</v>
      </c>
      <c r="Y278" t="s">
        <v>1054</v>
      </c>
      <c r="Z278">
        <v>0</v>
      </c>
      <c r="AA278">
        <v>0</v>
      </c>
      <c r="AB278">
        <v>0</v>
      </c>
      <c r="AC278">
        <v>0</v>
      </c>
      <c r="AD278">
        <v>0</v>
      </c>
      <c r="AE278">
        <v>0</v>
      </c>
      <c r="AF278" t="s">
        <v>1054</v>
      </c>
      <c r="AG278" t="s">
        <v>919</v>
      </c>
      <c r="AH278" t="s">
        <v>1054</v>
      </c>
    </row>
    <row r="279" spans="1:34" x14ac:dyDescent="0.25">
      <c r="A279" t="s">
        <v>521</v>
      </c>
      <c r="B279" t="s">
        <v>522</v>
      </c>
      <c r="C279" t="s">
        <v>1054</v>
      </c>
      <c r="D279" t="s">
        <v>880</v>
      </c>
      <c r="E279" t="s">
        <v>1054</v>
      </c>
      <c r="F279" t="s">
        <v>884</v>
      </c>
      <c r="G279" t="s">
        <v>280</v>
      </c>
      <c r="H279" t="s">
        <v>1185</v>
      </c>
      <c r="I279" t="s">
        <v>41</v>
      </c>
      <c r="J279" t="s">
        <v>1054</v>
      </c>
      <c r="K279">
        <v>1</v>
      </c>
      <c r="L279">
        <v>3</v>
      </c>
      <c r="M279" t="s">
        <v>33</v>
      </c>
      <c r="N279">
        <v>1</v>
      </c>
      <c r="O279">
        <v>3</v>
      </c>
      <c r="P279">
        <v>1</v>
      </c>
      <c r="Q279" t="s">
        <v>38</v>
      </c>
      <c r="R279">
        <v>0</v>
      </c>
      <c r="S279" t="s">
        <v>1054</v>
      </c>
      <c r="T279" t="s">
        <v>1054</v>
      </c>
      <c r="U279" t="s">
        <v>1054</v>
      </c>
      <c r="V279" t="s">
        <v>1054</v>
      </c>
      <c r="W279" t="s">
        <v>1054</v>
      </c>
      <c r="X279">
        <v>0</v>
      </c>
      <c r="Y279" t="s">
        <v>1054</v>
      </c>
      <c r="Z279">
        <v>0</v>
      </c>
      <c r="AA279">
        <v>0</v>
      </c>
      <c r="AB279">
        <v>0</v>
      </c>
      <c r="AC279">
        <v>0</v>
      </c>
      <c r="AD279">
        <v>0</v>
      </c>
      <c r="AE279">
        <v>0</v>
      </c>
      <c r="AF279" t="s">
        <v>1054</v>
      </c>
      <c r="AG279" t="s">
        <v>919</v>
      </c>
      <c r="AH279" t="s">
        <v>1054</v>
      </c>
    </row>
    <row r="280" spans="1:34" x14ac:dyDescent="0.25">
      <c r="A280" t="s">
        <v>555</v>
      </c>
      <c r="B280" t="s">
        <v>556</v>
      </c>
      <c r="C280" t="s">
        <v>1054</v>
      </c>
      <c r="D280" t="s">
        <v>885</v>
      </c>
      <c r="E280" t="s">
        <v>1054</v>
      </c>
      <c r="F280" t="s">
        <v>886</v>
      </c>
      <c r="G280" t="s">
        <v>280</v>
      </c>
      <c r="H280" t="s">
        <v>1186</v>
      </c>
      <c r="I280" t="s">
        <v>41</v>
      </c>
      <c r="J280" t="s">
        <v>1054</v>
      </c>
      <c r="K280">
        <v>1</v>
      </c>
      <c r="L280">
        <v>3</v>
      </c>
      <c r="M280" t="s">
        <v>33</v>
      </c>
      <c r="N280">
        <v>1</v>
      </c>
      <c r="O280">
        <v>3</v>
      </c>
      <c r="P280">
        <v>1</v>
      </c>
      <c r="Q280" t="s">
        <v>38</v>
      </c>
      <c r="R280">
        <v>1</v>
      </c>
      <c r="S280">
        <v>1</v>
      </c>
      <c r="T280">
        <v>1</v>
      </c>
      <c r="U280" t="s">
        <v>1054</v>
      </c>
      <c r="V280" t="s">
        <v>1054</v>
      </c>
      <c r="W280" t="s">
        <v>1054</v>
      </c>
      <c r="X280">
        <v>1</v>
      </c>
      <c r="Y280" t="s">
        <v>1054</v>
      </c>
      <c r="Z280">
        <v>0</v>
      </c>
      <c r="AA280">
        <v>0</v>
      </c>
      <c r="AB280">
        <v>0</v>
      </c>
      <c r="AC280">
        <v>0</v>
      </c>
      <c r="AD280">
        <v>0</v>
      </c>
      <c r="AE280">
        <v>0</v>
      </c>
      <c r="AF280" t="s">
        <v>1054</v>
      </c>
      <c r="AG280" t="s">
        <v>1054</v>
      </c>
      <c r="AH280" t="s">
        <v>1054</v>
      </c>
    </row>
    <row r="281" spans="1:34" x14ac:dyDescent="0.25">
      <c r="A281" t="s">
        <v>525</v>
      </c>
      <c r="B281" t="s">
        <v>526</v>
      </c>
      <c r="C281" t="s">
        <v>1054</v>
      </c>
      <c r="D281" t="s">
        <v>885</v>
      </c>
      <c r="E281" t="s">
        <v>1054</v>
      </c>
      <c r="F281" t="s">
        <v>886</v>
      </c>
      <c r="G281" t="s">
        <v>280</v>
      </c>
      <c r="H281" t="s">
        <v>1186</v>
      </c>
      <c r="I281" t="s">
        <v>41</v>
      </c>
      <c r="J281" t="s">
        <v>1054</v>
      </c>
      <c r="K281">
        <v>1</v>
      </c>
      <c r="L281">
        <v>3</v>
      </c>
      <c r="M281" t="s">
        <v>33</v>
      </c>
      <c r="N281">
        <v>1</v>
      </c>
      <c r="O281">
        <v>3</v>
      </c>
      <c r="P281">
        <v>1</v>
      </c>
      <c r="Q281" t="s">
        <v>38</v>
      </c>
      <c r="R281">
        <v>1</v>
      </c>
      <c r="S281">
        <v>1</v>
      </c>
      <c r="T281">
        <v>1</v>
      </c>
      <c r="U281" t="s">
        <v>1054</v>
      </c>
      <c r="V281" t="s">
        <v>1054</v>
      </c>
      <c r="W281" t="s">
        <v>1054</v>
      </c>
      <c r="X281">
        <v>1</v>
      </c>
      <c r="Y281" t="s">
        <v>1054</v>
      </c>
      <c r="Z281">
        <v>0</v>
      </c>
      <c r="AA281">
        <v>0</v>
      </c>
      <c r="AB281">
        <v>0</v>
      </c>
      <c r="AC281">
        <v>0</v>
      </c>
      <c r="AD281">
        <v>0</v>
      </c>
      <c r="AE281">
        <v>0</v>
      </c>
      <c r="AF281" t="s">
        <v>1054</v>
      </c>
      <c r="AG281" t="s">
        <v>1054</v>
      </c>
      <c r="AH281" t="s">
        <v>1054</v>
      </c>
    </row>
    <row r="282" spans="1:34" x14ac:dyDescent="0.25">
      <c r="A282" t="s">
        <v>531</v>
      </c>
      <c r="B282" t="s">
        <v>532</v>
      </c>
      <c r="C282" t="s">
        <v>1054</v>
      </c>
      <c r="D282" t="s">
        <v>885</v>
      </c>
      <c r="E282" t="s">
        <v>1054</v>
      </c>
      <c r="F282" t="s">
        <v>887</v>
      </c>
      <c r="G282" t="s">
        <v>280</v>
      </c>
      <c r="H282" t="s">
        <v>1187</v>
      </c>
      <c r="I282" t="s">
        <v>41</v>
      </c>
      <c r="J282" t="s">
        <v>1054</v>
      </c>
      <c r="K282">
        <v>1</v>
      </c>
      <c r="L282">
        <v>8</v>
      </c>
      <c r="M282" t="s">
        <v>33</v>
      </c>
      <c r="N282">
        <v>1</v>
      </c>
      <c r="O282">
        <v>8</v>
      </c>
      <c r="P282">
        <v>1</v>
      </c>
      <c r="Q282" t="s">
        <v>38</v>
      </c>
      <c r="R282">
        <v>1</v>
      </c>
      <c r="S282">
        <v>1</v>
      </c>
      <c r="T282" t="s">
        <v>1054</v>
      </c>
      <c r="U282" t="s">
        <v>1054</v>
      </c>
      <c r="V282">
        <v>1</v>
      </c>
      <c r="W282" t="s">
        <v>888</v>
      </c>
      <c r="X282">
        <v>0</v>
      </c>
      <c r="Y282" t="s">
        <v>1054</v>
      </c>
      <c r="Z282">
        <v>0</v>
      </c>
      <c r="AA282">
        <v>0</v>
      </c>
      <c r="AB282">
        <v>0</v>
      </c>
      <c r="AC282">
        <v>0</v>
      </c>
      <c r="AD282">
        <v>0</v>
      </c>
      <c r="AE282">
        <v>0</v>
      </c>
      <c r="AF282" t="s">
        <v>1054</v>
      </c>
      <c r="AG282" t="s">
        <v>918</v>
      </c>
      <c r="AH282" t="s">
        <v>1054</v>
      </c>
    </row>
    <row r="283" spans="1:34" x14ac:dyDescent="0.25">
      <c r="A283" t="s">
        <v>525</v>
      </c>
      <c r="B283" t="s">
        <v>526</v>
      </c>
      <c r="C283" t="s">
        <v>1054</v>
      </c>
      <c r="D283" t="s">
        <v>885</v>
      </c>
      <c r="E283" t="s">
        <v>1054</v>
      </c>
      <c r="F283" t="s">
        <v>889</v>
      </c>
      <c r="G283" t="s">
        <v>280</v>
      </c>
      <c r="H283" t="s">
        <v>890</v>
      </c>
      <c r="I283" t="s">
        <v>41</v>
      </c>
      <c r="J283" t="s">
        <v>1054</v>
      </c>
      <c r="K283">
        <v>1</v>
      </c>
      <c r="L283">
        <v>1</v>
      </c>
      <c r="M283" t="s">
        <v>33</v>
      </c>
      <c r="N283">
        <v>1</v>
      </c>
      <c r="O283">
        <v>1</v>
      </c>
      <c r="P283">
        <v>1</v>
      </c>
      <c r="Q283" t="s">
        <v>38</v>
      </c>
      <c r="R283">
        <v>1</v>
      </c>
      <c r="S283">
        <v>1</v>
      </c>
      <c r="T283" t="s">
        <v>1054</v>
      </c>
      <c r="U283" t="s">
        <v>1054</v>
      </c>
      <c r="V283">
        <v>1</v>
      </c>
      <c r="W283" t="s">
        <v>891</v>
      </c>
      <c r="X283">
        <v>0</v>
      </c>
      <c r="Y283" t="s">
        <v>1054</v>
      </c>
      <c r="Z283">
        <v>0</v>
      </c>
      <c r="AA283">
        <v>0</v>
      </c>
      <c r="AB283">
        <v>0</v>
      </c>
      <c r="AC283">
        <v>0</v>
      </c>
      <c r="AD283">
        <v>0</v>
      </c>
      <c r="AE283">
        <v>0</v>
      </c>
      <c r="AF283" t="s">
        <v>1054</v>
      </c>
      <c r="AG283" t="s">
        <v>1054</v>
      </c>
      <c r="AH283" t="s">
        <v>1054</v>
      </c>
    </row>
    <row r="284" spans="1:34" x14ac:dyDescent="0.25">
      <c r="A284" t="s">
        <v>553</v>
      </c>
      <c r="B284" t="s">
        <v>554</v>
      </c>
      <c r="C284" t="s">
        <v>1054</v>
      </c>
      <c r="D284" t="s">
        <v>885</v>
      </c>
      <c r="E284" t="s">
        <v>1054</v>
      </c>
      <c r="F284" t="s">
        <v>889</v>
      </c>
      <c r="G284" t="s">
        <v>280</v>
      </c>
      <c r="H284" t="s">
        <v>890</v>
      </c>
      <c r="I284" t="s">
        <v>41</v>
      </c>
      <c r="J284" t="s">
        <v>1054</v>
      </c>
      <c r="K284">
        <v>1</v>
      </c>
      <c r="L284">
        <v>1</v>
      </c>
      <c r="M284" t="s">
        <v>33</v>
      </c>
      <c r="N284">
        <v>1</v>
      </c>
      <c r="O284">
        <v>1</v>
      </c>
      <c r="P284">
        <v>1</v>
      </c>
      <c r="Q284" t="s">
        <v>38</v>
      </c>
      <c r="R284">
        <v>1</v>
      </c>
      <c r="S284">
        <v>1</v>
      </c>
      <c r="T284" t="s">
        <v>1054</v>
      </c>
      <c r="U284" t="s">
        <v>1054</v>
      </c>
      <c r="V284">
        <v>1</v>
      </c>
      <c r="W284" t="s">
        <v>891</v>
      </c>
      <c r="X284">
        <v>0</v>
      </c>
      <c r="Y284" t="s">
        <v>1054</v>
      </c>
      <c r="Z284">
        <v>0</v>
      </c>
      <c r="AA284">
        <v>0</v>
      </c>
      <c r="AB284">
        <v>0</v>
      </c>
      <c r="AC284">
        <v>0</v>
      </c>
      <c r="AD284">
        <v>0</v>
      </c>
      <c r="AE284">
        <v>0</v>
      </c>
      <c r="AF284" t="s">
        <v>1054</v>
      </c>
      <c r="AG284" t="s">
        <v>1054</v>
      </c>
      <c r="AH284" t="s">
        <v>1054</v>
      </c>
    </row>
    <row r="285" spans="1:34" x14ac:dyDescent="0.25">
      <c r="A285" t="s">
        <v>533</v>
      </c>
      <c r="B285" t="s">
        <v>534</v>
      </c>
      <c r="C285" t="s">
        <v>1054</v>
      </c>
      <c r="D285" t="s">
        <v>892</v>
      </c>
      <c r="E285" t="s">
        <v>1054</v>
      </c>
      <c r="F285" t="s">
        <v>893</v>
      </c>
      <c r="G285" t="s">
        <v>280</v>
      </c>
      <c r="H285" t="s">
        <v>1188</v>
      </c>
      <c r="I285" t="s">
        <v>41</v>
      </c>
      <c r="J285" t="s">
        <v>1054</v>
      </c>
      <c r="K285">
        <v>1</v>
      </c>
      <c r="L285">
        <v>4</v>
      </c>
      <c r="M285" t="s">
        <v>33</v>
      </c>
      <c r="N285">
        <v>1</v>
      </c>
      <c r="O285">
        <v>4</v>
      </c>
      <c r="P285">
        <v>1</v>
      </c>
      <c r="Q285" t="s">
        <v>38</v>
      </c>
      <c r="R285">
        <v>1</v>
      </c>
      <c r="S285" t="s">
        <v>1054</v>
      </c>
      <c r="T285" t="s">
        <v>1054</v>
      </c>
      <c r="U285" t="s">
        <v>1054</v>
      </c>
      <c r="V285" t="s">
        <v>1054</v>
      </c>
      <c r="W285" t="s">
        <v>1054</v>
      </c>
      <c r="X285">
        <v>0</v>
      </c>
      <c r="Y285" t="s">
        <v>1054</v>
      </c>
      <c r="Z285">
        <v>0</v>
      </c>
      <c r="AA285">
        <v>0</v>
      </c>
      <c r="AB285">
        <v>0</v>
      </c>
      <c r="AC285">
        <v>0</v>
      </c>
      <c r="AD285">
        <v>0</v>
      </c>
      <c r="AE285">
        <v>0</v>
      </c>
      <c r="AF285" t="s">
        <v>1054</v>
      </c>
      <c r="AG285" t="s">
        <v>925</v>
      </c>
      <c r="AH285" t="s">
        <v>1054</v>
      </c>
    </row>
    <row r="286" spans="1:34" x14ac:dyDescent="0.25">
      <c r="A286" t="s">
        <v>535</v>
      </c>
      <c r="B286" t="s">
        <v>536</v>
      </c>
      <c r="C286" t="s">
        <v>1054</v>
      </c>
      <c r="D286" t="s">
        <v>892</v>
      </c>
      <c r="E286" t="s">
        <v>1054</v>
      </c>
      <c r="F286" t="s">
        <v>894</v>
      </c>
      <c r="G286" t="s">
        <v>280</v>
      </c>
      <c r="H286" t="s">
        <v>1189</v>
      </c>
      <c r="I286" t="s">
        <v>41</v>
      </c>
      <c r="J286" t="s">
        <v>1054</v>
      </c>
      <c r="K286">
        <v>1</v>
      </c>
      <c r="L286">
        <v>2</v>
      </c>
      <c r="M286" t="s">
        <v>33</v>
      </c>
      <c r="N286">
        <v>1</v>
      </c>
      <c r="O286">
        <v>2</v>
      </c>
      <c r="P286">
        <v>1</v>
      </c>
      <c r="Q286" t="s">
        <v>38</v>
      </c>
      <c r="R286">
        <v>1</v>
      </c>
      <c r="S286" t="s">
        <v>1054</v>
      </c>
      <c r="T286" t="s">
        <v>1054</v>
      </c>
      <c r="U286" t="s">
        <v>1054</v>
      </c>
      <c r="V286" t="s">
        <v>1054</v>
      </c>
      <c r="W286" t="s">
        <v>1054</v>
      </c>
      <c r="X286">
        <v>0</v>
      </c>
      <c r="Y286" t="s">
        <v>1054</v>
      </c>
      <c r="Z286">
        <v>0</v>
      </c>
      <c r="AA286">
        <v>0</v>
      </c>
      <c r="AB286">
        <v>0</v>
      </c>
      <c r="AC286">
        <v>0</v>
      </c>
      <c r="AD286">
        <v>0</v>
      </c>
      <c r="AE286">
        <v>0</v>
      </c>
      <c r="AF286" t="s">
        <v>1054</v>
      </c>
      <c r="AG286" t="s">
        <v>925</v>
      </c>
      <c r="AH286" t="s">
        <v>1054</v>
      </c>
    </row>
    <row r="287" spans="1:34" x14ac:dyDescent="0.25">
      <c r="A287" t="s">
        <v>515</v>
      </c>
      <c r="B287" t="s">
        <v>516</v>
      </c>
      <c r="C287" t="s">
        <v>1054</v>
      </c>
      <c r="D287" t="s">
        <v>892</v>
      </c>
      <c r="E287" t="s">
        <v>1054</v>
      </c>
      <c r="F287" t="s">
        <v>895</v>
      </c>
      <c r="G287" t="s">
        <v>280</v>
      </c>
      <c r="H287" t="s">
        <v>896</v>
      </c>
      <c r="I287" t="s">
        <v>41</v>
      </c>
      <c r="J287" t="s">
        <v>1054</v>
      </c>
      <c r="K287">
        <v>1</v>
      </c>
      <c r="L287">
        <v>1</v>
      </c>
      <c r="M287" t="s">
        <v>33</v>
      </c>
      <c r="N287">
        <v>1</v>
      </c>
      <c r="O287">
        <v>1</v>
      </c>
      <c r="P287">
        <v>1</v>
      </c>
      <c r="Q287" t="s">
        <v>38</v>
      </c>
      <c r="R287">
        <v>1</v>
      </c>
      <c r="S287" t="s">
        <v>1054</v>
      </c>
      <c r="T287" t="s">
        <v>1054</v>
      </c>
      <c r="U287" t="s">
        <v>1054</v>
      </c>
      <c r="V287" t="s">
        <v>1054</v>
      </c>
      <c r="W287" t="s">
        <v>1054</v>
      </c>
      <c r="X287">
        <v>0</v>
      </c>
      <c r="Y287" t="s">
        <v>1054</v>
      </c>
      <c r="Z287">
        <v>0</v>
      </c>
      <c r="AA287">
        <v>0</v>
      </c>
      <c r="AB287">
        <v>0</v>
      </c>
      <c r="AC287">
        <v>0</v>
      </c>
      <c r="AD287">
        <v>0</v>
      </c>
      <c r="AE287">
        <v>0</v>
      </c>
      <c r="AF287" t="s">
        <v>1054</v>
      </c>
      <c r="AG287" t="s">
        <v>919</v>
      </c>
      <c r="AH287" t="s">
        <v>1054</v>
      </c>
    </row>
    <row r="288" spans="1:34" x14ac:dyDescent="0.25">
      <c r="A288" t="s">
        <v>589</v>
      </c>
      <c r="B288" t="s">
        <v>590</v>
      </c>
      <c r="C288" t="s">
        <v>1054</v>
      </c>
      <c r="D288" t="s">
        <v>892</v>
      </c>
      <c r="E288" t="s">
        <v>1054</v>
      </c>
      <c r="F288" t="s">
        <v>897</v>
      </c>
      <c r="G288" t="s">
        <v>280</v>
      </c>
      <c r="H288" t="s">
        <v>898</v>
      </c>
      <c r="I288" t="s">
        <v>41</v>
      </c>
      <c r="J288" t="s">
        <v>1054</v>
      </c>
      <c r="K288">
        <v>1</v>
      </c>
      <c r="L288">
        <v>1</v>
      </c>
      <c r="M288" t="s">
        <v>33</v>
      </c>
      <c r="N288">
        <v>1</v>
      </c>
      <c r="O288">
        <v>1</v>
      </c>
      <c r="P288">
        <v>1</v>
      </c>
      <c r="Q288" t="s">
        <v>38</v>
      </c>
      <c r="R288">
        <v>1</v>
      </c>
      <c r="S288" t="s">
        <v>1054</v>
      </c>
      <c r="T288" t="s">
        <v>1054</v>
      </c>
      <c r="U288" t="s">
        <v>1054</v>
      </c>
      <c r="V288" t="s">
        <v>1054</v>
      </c>
      <c r="W288" t="s">
        <v>1054</v>
      </c>
      <c r="X288">
        <v>0</v>
      </c>
      <c r="Y288" t="s">
        <v>1054</v>
      </c>
      <c r="Z288">
        <v>0</v>
      </c>
      <c r="AA288">
        <v>0</v>
      </c>
      <c r="AB288">
        <v>0</v>
      </c>
      <c r="AC288">
        <v>0</v>
      </c>
      <c r="AD288">
        <v>0</v>
      </c>
      <c r="AE288">
        <v>0</v>
      </c>
      <c r="AF288" t="s">
        <v>1054</v>
      </c>
      <c r="AG288" t="s">
        <v>1054</v>
      </c>
      <c r="AH288" t="s">
        <v>1054</v>
      </c>
    </row>
    <row r="289" spans="1:34" x14ac:dyDescent="0.25">
      <c r="A289" t="s">
        <v>351</v>
      </c>
      <c r="B289" t="s">
        <v>352</v>
      </c>
      <c r="C289" t="s">
        <v>1054</v>
      </c>
      <c r="D289" t="s">
        <v>892</v>
      </c>
      <c r="E289" t="s">
        <v>1054</v>
      </c>
      <c r="F289" t="s">
        <v>897</v>
      </c>
      <c r="G289" t="s">
        <v>280</v>
      </c>
      <c r="H289" t="s">
        <v>898</v>
      </c>
      <c r="I289" t="s">
        <v>41</v>
      </c>
      <c r="J289" t="s">
        <v>1054</v>
      </c>
      <c r="K289">
        <v>1</v>
      </c>
      <c r="L289">
        <v>1</v>
      </c>
      <c r="M289" t="s">
        <v>33</v>
      </c>
      <c r="N289">
        <v>1</v>
      </c>
      <c r="O289">
        <v>1</v>
      </c>
      <c r="P289">
        <v>1</v>
      </c>
      <c r="Q289" t="s">
        <v>38</v>
      </c>
      <c r="R289">
        <v>1</v>
      </c>
      <c r="S289" t="s">
        <v>1054</v>
      </c>
      <c r="T289" t="s">
        <v>1054</v>
      </c>
      <c r="U289" t="s">
        <v>1054</v>
      </c>
      <c r="V289" t="s">
        <v>1054</v>
      </c>
      <c r="W289" t="s">
        <v>1054</v>
      </c>
      <c r="X289">
        <v>0</v>
      </c>
      <c r="Y289" t="s">
        <v>1054</v>
      </c>
      <c r="Z289">
        <v>0</v>
      </c>
      <c r="AA289">
        <v>0</v>
      </c>
      <c r="AB289">
        <v>0</v>
      </c>
      <c r="AC289">
        <v>0</v>
      </c>
      <c r="AD289">
        <v>0</v>
      </c>
      <c r="AE289">
        <v>0</v>
      </c>
      <c r="AF289" t="s">
        <v>1054</v>
      </c>
      <c r="AG289" t="s">
        <v>1054</v>
      </c>
      <c r="AH289" t="s">
        <v>1054</v>
      </c>
    </row>
    <row r="290" spans="1:34" x14ac:dyDescent="0.25">
      <c r="A290" t="s">
        <v>601</v>
      </c>
      <c r="B290" t="s">
        <v>602</v>
      </c>
      <c r="C290" t="s">
        <v>1054</v>
      </c>
      <c r="D290" t="s">
        <v>892</v>
      </c>
      <c r="E290" t="s">
        <v>1054</v>
      </c>
      <c r="F290" t="s">
        <v>897</v>
      </c>
      <c r="G290" t="s">
        <v>280</v>
      </c>
      <c r="H290" t="s">
        <v>898</v>
      </c>
      <c r="I290" t="s">
        <v>41</v>
      </c>
      <c r="J290" t="s">
        <v>1054</v>
      </c>
      <c r="K290">
        <v>1</v>
      </c>
      <c r="L290">
        <v>1</v>
      </c>
      <c r="M290" t="s">
        <v>33</v>
      </c>
      <c r="N290">
        <v>1</v>
      </c>
      <c r="O290">
        <v>1</v>
      </c>
      <c r="P290">
        <v>1</v>
      </c>
      <c r="Q290" t="s">
        <v>38</v>
      </c>
      <c r="R290">
        <v>1</v>
      </c>
      <c r="S290" t="s">
        <v>1054</v>
      </c>
      <c r="T290" t="s">
        <v>1054</v>
      </c>
      <c r="U290" t="s">
        <v>1054</v>
      </c>
      <c r="V290" t="s">
        <v>1054</v>
      </c>
      <c r="W290" t="s">
        <v>1054</v>
      </c>
      <c r="X290">
        <v>0</v>
      </c>
      <c r="Y290" t="s">
        <v>1054</v>
      </c>
      <c r="Z290">
        <v>0</v>
      </c>
      <c r="AA290">
        <v>0</v>
      </c>
      <c r="AB290">
        <v>0</v>
      </c>
      <c r="AC290">
        <v>0</v>
      </c>
      <c r="AD290">
        <v>0</v>
      </c>
      <c r="AE290">
        <v>0</v>
      </c>
      <c r="AF290" t="s">
        <v>1054</v>
      </c>
      <c r="AG290" t="s">
        <v>1054</v>
      </c>
      <c r="AH290" t="s">
        <v>1054</v>
      </c>
    </row>
    <row r="291" spans="1:34" x14ac:dyDescent="0.25">
      <c r="A291" t="s">
        <v>547</v>
      </c>
      <c r="B291" t="s">
        <v>548</v>
      </c>
      <c r="C291" t="s">
        <v>1054</v>
      </c>
      <c r="D291" t="s">
        <v>892</v>
      </c>
      <c r="E291" t="s">
        <v>1054</v>
      </c>
      <c r="F291" t="s">
        <v>899</v>
      </c>
      <c r="G291" t="s">
        <v>280</v>
      </c>
      <c r="H291" t="s">
        <v>900</v>
      </c>
      <c r="I291" t="s">
        <v>35</v>
      </c>
      <c r="J291" t="s">
        <v>1054</v>
      </c>
      <c r="K291">
        <v>1</v>
      </c>
      <c r="L291">
        <v>1</v>
      </c>
      <c r="M291" t="s">
        <v>33</v>
      </c>
      <c r="N291">
        <v>1</v>
      </c>
      <c r="O291">
        <v>1</v>
      </c>
      <c r="P291">
        <v>1</v>
      </c>
      <c r="Q291" t="s">
        <v>38</v>
      </c>
      <c r="R291">
        <v>0</v>
      </c>
      <c r="S291" t="s">
        <v>1054</v>
      </c>
      <c r="T291" t="s">
        <v>1054</v>
      </c>
      <c r="U291" t="s">
        <v>1054</v>
      </c>
      <c r="V291" t="s">
        <v>1054</v>
      </c>
      <c r="W291" t="s">
        <v>1054</v>
      </c>
      <c r="X291">
        <v>0</v>
      </c>
      <c r="Y291" t="s">
        <v>1054</v>
      </c>
      <c r="Z291">
        <v>0</v>
      </c>
      <c r="AA291">
        <v>0</v>
      </c>
      <c r="AB291">
        <v>0</v>
      </c>
      <c r="AC291">
        <v>0</v>
      </c>
      <c r="AD291">
        <v>0</v>
      </c>
      <c r="AE291">
        <v>0</v>
      </c>
      <c r="AF291" t="s">
        <v>1054</v>
      </c>
      <c r="AG291" t="s">
        <v>923</v>
      </c>
      <c r="AH291" t="s">
        <v>1054</v>
      </c>
    </row>
    <row r="292" spans="1:34" x14ac:dyDescent="0.25">
      <c r="A292" t="s">
        <v>305</v>
      </c>
      <c r="B292" t="s">
        <v>306</v>
      </c>
      <c r="C292" t="s">
        <v>1054</v>
      </c>
      <c r="D292" t="s">
        <v>901</v>
      </c>
      <c r="E292" t="s">
        <v>1054</v>
      </c>
      <c r="F292" t="s">
        <v>902</v>
      </c>
      <c r="G292" t="s">
        <v>280</v>
      </c>
      <c r="H292" t="s">
        <v>1190</v>
      </c>
      <c r="I292" t="s">
        <v>35</v>
      </c>
      <c r="J292" t="s">
        <v>1054</v>
      </c>
      <c r="K292">
        <v>80</v>
      </c>
      <c r="L292">
        <v>2</v>
      </c>
      <c r="M292" t="s">
        <v>44</v>
      </c>
      <c r="N292">
        <v>1</v>
      </c>
      <c r="O292">
        <v>2</v>
      </c>
      <c r="P292">
        <v>1</v>
      </c>
      <c r="Q292" t="s">
        <v>38</v>
      </c>
      <c r="R292">
        <v>2</v>
      </c>
      <c r="S292" t="s">
        <v>1054</v>
      </c>
      <c r="T292" t="s">
        <v>1054</v>
      </c>
      <c r="U292" t="s">
        <v>1054</v>
      </c>
      <c r="V292" t="s">
        <v>1054</v>
      </c>
      <c r="W292" t="s">
        <v>1054</v>
      </c>
      <c r="X292" t="s">
        <v>1054</v>
      </c>
      <c r="Y292" t="s">
        <v>1054</v>
      </c>
      <c r="Z292" t="s">
        <v>1054</v>
      </c>
      <c r="AA292">
        <v>0</v>
      </c>
      <c r="AB292">
        <v>0</v>
      </c>
      <c r="AC292">
        <v>0</v>
      </c>
      <c r="AD292">
        <v>0</v>
      </c>
      <c r="AE292" t="s">
        <v>1054</v>
      </c>
      <c r="AF292" t="s">
        <v>1054</v>
      </c>
      <c r="AG292" t="s">
        <v>1054</v>
      </c>
      <c r="AH292" t="s">
        <v>1054</v>
      </c>
    </row>
    <row r="293" spans="1:34" x14ac:dyDescent="0.25">
      <c r="A293" t="s">
        <v>1191</v>
      </c>
      <c r="B293" t="s">
        <v>903</v>
      </c>
      <c r="C293" t="s">
        <v>1054</v>
      </c>
      <c r="D293" t="s">
        <v>901</v>
      </c>
      <c r="E293" t="s">
        <v>1054</v>
      </c>
      <c r="F293" t="s">
        <v>904</v>
      </c>
      <c r="G293" t="s">
        <v>1054</v>
      </c>
      <c r="H293" t="s">
        <v>905</v>
      </c>
      <c r="I293" t="s">
        <v>35</v>
      </c>
      <c r="J293" t="s">
        <v>1054</v>
      </c>
      <c r="K293">
        <v>40</v>
      </c>
      <c r="L293">
        <v>1</v>
      </c>
      <c r="M293" t="s">
        <v>44</v>
      </c>
      <c r="N293">
        <v>1</v>
      </c>
      <c r="O293">
        <v>1</v>
      </c>
      <c r="P293">
        <v>1</v>
      </c>
      <c r="Q293" t="s">
        <v>38</v>
      </c>
      <c r="R293">
        <v>1</v>
      </c>
      <c r="S293" t="s">
        <v>1054</v>
      </c>
      <c r="T293" t="s">
        <v>1054</v>
      </c>
      <c r="U293" t="s">
        <v>1054</v>
      </c>
      <c r="V293" t="s">
        <v>1054</v>
      </c>
      <c r="W293" t="s">
        <v>1054</v>
      </c>
      <c r="X293" t="s">
        <v>1054</v>
      </c>
      <c r="Y293" t="s">
        <v>1054</v>
      </c>
      <c r="Z293" t="s">
        <v>1054</v>
      </c>
      <c r="AA293">
        <v>0</v>
      </c>
      <c r="AB293">
        <v>0</v>
      </c>
      <c r="AC293">
        <v>0</v>
      </c>
      <c r="AD293">
        <v>0</v>
      </c>
      <c r="AE293" t="s">
        <v>1054</v>
      </c>
      <c r="AF293" t="s">
        <v>1054</v>
      </c>
      <c r="AG293" t="s">
        <v>1054</v>
      </c>
      <c r="AH293" t="s">
        <v>1054</v>
      </c>
    </row>
    <row r="294" spans="1:34" x14ac:dyDescent="0.25">
      <c r="A294" t="s">
        <v>1192</v>
      </c>
      <c r="B294" t="s">
        <v>903</v>
      </c>
      <c r="C294" t="s">
        <v>1054</v>
      </c>
      <c r="D294" t="s">
        <v>901</v>
      </c>
      <c r="E294" t="s">
        <v>1054</v>
      </c>
      <c r="F294" t="s">
        <v>904</v>
      </c>
      <c r="G294" t="s">
        <v>1054</v>
      </c>
      <c r="H294" t="s">
        <v>905</v>
      </c>
      <c r="I294" t="s">
        <v>35</v>
      </c>
      <c r="J294" t="s">
        <v>1054</v>
      </c>
      <c r="K294">
        <v>40</v>
      </c>
      <c r="L294">
        <v>1</v>
      </c>
      <c r="M294" t="s">
        <v>44</v>
      </c>
      <c r="N294">
        <v>1</v>
      </c>
      <c r="O294">
        <v>1</v>
      </c>
      <c r="P294">
        <v>1</v>
      </c>
      <c r="Q294" t="s">
        <v>38</v>
      </c>
      <c r="R294">
        <v>1</v>
      </c>
      <c r="S294" t="s">
        <v>1054</v>
      </c>
      <c r="T294" t="s">
        <v>1054</v>
      </c>
      <c r="U294" t="s">
        <v>1054</v>
      </c>
      <c r="V294" t="s">
        <v>1054</v>
      </c>
      <c r="W294" t="s">
        <v>1054</v>
      </c>
      <c r="X294" t="s">
        <v>1054</v>
      </c>
      <c r="Y294" t="s">
        <v>1054</v>
      </c>
      <c r="Z294" t="s">
        <v>1054</v>
      </c>
      <c r="AA294">
        <v>0</v>
      </c>
      <c r="AB294">
        <v>0</v>
      </c>
      <c r="AC294">
        <v>0</v>
      </c>
      <c r="AD294">
        <v>0</v>
      </c>
      <c r="AE294" t="s">
        <v>1054</v>
      </c>
      <c r="AF294" t="s">
        <v>1054</v>
      </c>
      <c r="AG294" t="s">
        <v>1054</v>
      </c>
      <c r="AH294" t="s">
        <v>1054</v>
      </c>
    </row>
    <row r="295" spans="1:34" x14ac:dyDescent="0.25">
      <c r="A295" t="s">
        <v>308</v>
      </c>
      <c r="B295" t="s">
        <v>309</v>
      </c>
      <c r="C295" t="s">
        <v>1054</v>
      </c>
      <c r="D295" t="s">
        <v>892</v>
      </c>
      <c r="E295" t="s">
        <v>1054</v>
      </c>
      <c r="F295" t="s">
        <v>906</v>
      </c>
      <c r="G295" t="s">
        <v>280</v>
      </c>
      <c r="H295" t="s">
        <v>907</v>
      </c>
      <c r="I295" t="s">
        <v>35</v>
      </c>
      <c r="J295" t="s">
        <v>1054</v>
      </c>
      <c r="K295">
        <v>1</v>
      </c>
      <c r="L295">
        <v>1</v>
      </c>
      <c r="M295" t="s">
        <v>44</v>
      </c>
      <c r="N295">
        <v>1</v>
      </c>
      <c r="O295">
        <v>1</v>
      </c>
      <c r="P295">
        <v>1</v>
      </c>
      <c r="Q295" t="s">
        <v>38</v>
      </c>
      <c r="R295">
        <v>1</v>
      </c>
      <c r="S295" t="s">
        <v>1054</v>
      </c>
      <c r="T295" t="s">
        <v>1054</v>
      </c>
      <c r="U295" t="s">
        <v>1054</v>
      </c>
      <c r="V295" t="s">
        <v>1054</v>
      </c>
      <c r="W295" t="s">
        <v>1054</v>
      </c>
      <c r="X295" t="s">
        <v>1054</v>
      </c>
      <c r="Y295" t="s">
        <v>1054</v>
      </c>
      <c r="Z295" t="s">
        <v>1054</v>
      </c>
      <c r="AA295" t="s">
        <v>1054</v>
      </c>
      <c r="AB295" t="s">
        <v>1054</v>
      </c>
      <c r="AC295" t="s">
        <v>1054</v>
      </c>
      <c r="AD295" t="s">
        <v>1054</v>
      </c>
      <c r="AE295" t="s">
        <v>1054</v>
      </c>
      <c r="AF295" t="s">
        <v>1054</v>
      </c>
      <c r="AG295" t="s">
        <v>1054</v>
      </c>
      <c r="AH295" t="s">
        <v>1054</v>
      </c>
    </row>
    <row r="296" spans="1:34" x14ac:dyDescent="0.25">
      <c r="A296" t="s">
        <v>601</v>
      </c>
      <c r="B296" t="s">
        <v>602</v>
      </c>
      <c r="C296" t="s">
        <v>1054</v>
      </c>
      <c r="D296" t="s">
        <v>892</v>
      </c>
      <c r="E296" t="s">
        <v>1054</v>
      </c>
      <c r="F296" t="s">
        <v>906</v>
      </c>
      <c r="G296" t="s">
        <v>280</v>
      </c>
      <c r="H296" t="s">
        <v>907</v>
      </c>
      <c r="I296" t="s">
        <v>35</v>
      </c>
      <c r="J296" t="s">
        <v>1054</v>
      </c>
      <c r="K296">
        <v>1</v>
      </c>
      <c r="L296">
        <v>1</v>
      </c>
      <c r="M296" t="s">
        <v>44</v>
      </c>
      <c r="N296">
        <v>1</v>
      </c>
      <c r="O296">
        <v>1</v>
      </c>
      <c r="P296">
        <v>1</v>
      </c>
      <c r="Q296" t="s">
        <v>38</v>
      </c>
      <c r="R296">
        <v>1</v>
      </c>
      <c r="S296" t="s">
        <v>1054</v>
      </c>
      <c r="T296" t="s">
        <v>1054</v>
      </c>
      <c r="U296" t="s">
        <v>1054</v>
      </c>
      <c r="V296" t="s">
        <v>1054</v>
      </c>
      <c r="W296" t="s">
        <v>1054</v>
      </c>
      <c r="X296" t="s">
        <v>1054</v>
      </c>
      <c r="Y296" t="s">
        <v>1054</v>
      </c>
      <c r="Z296" t="s">
        <v>1054</v>
      </c>
      <c r="AA296" t="s">
        <v>1054</v>
      </c>
      <c r="AB296" t="s">
        <v>1054</v>
      </c>
      <c r="AC296" t="s">
        <v>1054</v>
      </c>
      <c r="AD296" t="s">
        <v>1054</v>
      </c>
      <c r="AE296" t="s">
        <v>1054</v>
      </c>
      <c r="AF296" t="s">
        <v>1054</v>
      </c>
      <c r="AG296" t="s">
        <v>1054</v>
      </c>
      <c r="AH296" t="s">
        <v>1054</v>
      </c>
    </row>
    <row r="297" spans="1:34" x14ac:dyDescent="0.25">
      <c r="A297" t="s">
        <v>308</v>
      </c>
      <c r="B297" t="s">
        <v>309</v>
      </c>
      <c r="C297" t="s">
        <v>1054</v>
      </c>
      <c r="D297" t="s">
        <v>909</v>
      </c>
      <c r="E297" t="s">
        <v>1054</v>
      </c>
      <c r="F297" t="s">
        <v>910</v>
      </c>
      <c r="G297" t="s">
        <v>280</v>
      </c>
      <c r="H297" t="s">
        <v>1193</v>
      </c>
      <c r="I297" t="s">
        <v>41</v>
      </c>
      <c r="J297" t="s">
        <v>1054</v>
      </c>
      <c r="K297">
        <v>5</v>
      </c>
      <c r="L297">
        <v>15</v>
      </c>
      <c r="M297" t="s">
        <v>33</v>
      </c>
      <c r="N297">
        <v>1</v>
      </c>
      <c r="O297">
        <v>15</v>
      </c>
      <c r="P297">
        <v>1</v>
      </c>
      <c r="Q297" t="s">
        <v>1054</v>
      </c>
      <c r="R297">
        <v>0</v>
      </c>
      <c r="S297" t="s">
        <v>1054</v>
      </c>
      <c r="T297" t="s">
        <v>1054</v>
      </c>
      <c r="U297" t="s">
        <v>1054</v>
      </c>
      <c r="V297" t="s">
        <v>1054</v>
      </c>
      <c r="W297" t="s">
        <v>1054</v>
      </c>
      <c r="X297" t="s">
        <v>1054</v>
      </c>
      <c r="Y297" t="s">
        <v>1054</v>
      </c>
      <c r="Z297" t="s">
        <v>1054</v>
      </c>
      <c r="AA297" t="s">
        <v>1054</v>
      </c>
      <c r="AB297" t="s">
        <v>1054</v>
      </c>
      <c r="AC297" t="s">
        <v>1054</v>
      </c>
      <c r="AD297" t="s">
        <v>1054</v>
      </c>
      <c r="AE297" t="s">
        <v>1054</v>
      </c>
      <c r="AF297" t="s">
        <v>1054</v>
      </c>
      <c r="AG297" t="s">
        <v>1054</v>
      </c>
      <c r="AH297" t="s">
        <v>1054</v>
      </c>
    </row>
    <row r="298" spans="1:34" x14ac:dyDescent="0.25">
      <c r="A298" t="s">
        <v>359</v>
      </c>
      <c r="B298" t="s">
        <v>360</v>
      </c>
      <c r="C298" t="s">
        <v>1054</v>
      </c>
      <c r="D298" t="s">
        <v>909</v>
      </c>
      <c r="E298" t="s">
        <v>1054</v>
      </c>
      <c r="F298" t="s">
        <v>910</v>
      </c>
      <c r="G298" t="s">
        <v>280</v>
      </c>
      <c r="H298" t="s">
        <v>1193</v>
      </c>
      <c r="I298" t="s">
        <v>41</v>
      </c>
      <c r="J298" t="s">
        <v>1054</v>
      </c>
      <c r="K298">
        <v>5</v>
      </c>
      <c r="L298">
        <v>15</v>
      </c>
      <c r="M298" t="s">
        <v>33</v>
      </c>
      <c r="N298">
        <v>1</v>
      </c>
      <c r="O298">
        <v>15</v>
      </c>
      <c r="P298">
        <v>1</v>
      </c>
      <c r="Q298" t="s">
        <v>1054</v>
      </c>
      <c r="R298">
        <v>0</v>
      </c>
      <c r="S298" t="s">
        <v>1054</v>
      </c>
      <c r="T298" t="s">
        <v>1054</v>
      </c>
      <c r="U298" t="s">
        <v>1054</v>
      </c>
      <c r="V298" t="s">
        <v>1054</v>
      </c>
      <c r="W298" t="s">
        <v>1054</v>
      </c>
      <c r="X298" t="s">
        <v>1054</v>
      </c>
      <c r="Y298" t="s">
        <v>1054</v>
      </c>
      <c r="Z298" t="s">
        <v>1054</v>
      </c>
      <c r="AA298" t="s">
        <v>1054</v>
      </c>
      <c r="AB298" t="s">
        <v>1054</v>
      </c>
      <c r="AC298" t="s">
        <v>1054</v>
      </c>
      <c r="AD298" t="s">
        <v>1054</v>
      </c>
      <c r="AE298" t="s">
        <v>1054</v>
      </c>
      <c r="AF298" t="s">
        <v>1054</v>
      </c>
      <c r="AG298" t="s">
        <v>1054</v>
      </c>
      <c r="AH298" t="s">
        <v>1054</v>
      </c>
    </row>
    <row r="299" spans="1:34" x14ac:dyDescent="0.25">
      <c r="A299" t="s">
        <v>603</v>
      </c>
      <c r="B299" t="s">
        <v>908</v>
      </c>
      <c r="C299" t="s">
        <v>1054</v>
      </c>
      <c r="D299" t="s">
        <v>909</v>
      </c>
      <c r="E299" t="s">
        <v>1054</v>
      </c>
      <c r="F299" t="s">
        <v>910</v>
      </c>
      <c r="G299" t="s">
        <v>1054</v>
      </c>
      <c r="H299" t="s">
        <v>1193</v>
      </c>
      <c r="I299" t="s">
        <v>41</v>
      </c>
      <c r="J299" t="s">
        <v>1054</v>
      </c>
      <c r="K299">
        <v>5</v>
      </c>
      <c r="L299">
        <v>15</v>
      </c>
      <c r="M299" t="s">
        <v>33</v>
      </c>
      <c r="N299">
        <v>1</v>
      </c>
      <c r="O299">
        <v>15</v>
      </c>
      <c r="P299">
        <v>1</v>
      </c>
      <c r="Q299" t="s">
        <v>1054</v>
      </c>
      <c r="R299">
        <v>0</v>
      </c>
      <c r="S299" t="s">
        <v>1054</v>
      </c>
      <c r="T299" t="s">
        <v>1054</v>
      </c>
      <c r="U299" t="s">
        <v>1054</v>
      </c>
      <c r="V299" t="s">
        <v>1054</v>
      </c>
      <c r="W299" t="s">
        <v>1054</v>
      </c>
      <c r="X299" t="s">
        <v>1054</v>
      </c>
      <c r="Y299" t="s">
        <v>1054</v>
      </c>
      <c r="Z299" t="s">
        <v>1054</v>
      </c>
      <c r="AA299" t="s">
        <v>1054</v>
      </c>
      <c r="AB299" t="s">
        <v>1054</v>
      </c>
      <c r="AC299" t="s">
        <v>1054</v>
      </c>
      <c r="AD299" t="s">
        <v>1054</v>
      </c>
      <c r="AE299" t="s">
        <v>1054</v>
      </c>
      <c r="AF299" t="s">
        <v>1054</v>
      </c>
      <c r="AG299" t="s">
        <v>1054</v>
      </c>
      <c r="AH299" t="s">
        <v>1054</v>
      </c>
    </row>
    <row r="300" spans="1:34" x14ac:dyDescent="0.25">
      <c r="A300" t="s">
        <v>591</v>
      </c>
      <c r="B300" t="s">
        <v>592</v>
      </c>
      <c r="C300" t="s">
        <v>1054</v>
      </c>
      <c r="D300" t="s">
        <v>909</v>
      </c>
      <c r="E300" t="s">
        <v>1054</v>
      </c>
      <c r="F300" t="s">
        <v>910</v>
      </c>
      <c r="G300" t="s">
        <v>280</v>
      </c>
      <c r="H300" t="s">
        <v>1193</v>
      </c>
      <c r="I300" t="s">
        <v>41</v>
      </c>
      <c r="J300" t="s">
        <v>1054</v>
      </c>
      <c r="K300">
        <v>5</v>
      </c>
      <c r="L300">
        <v>15</v>
      </c>
      <c r="M300" t="s">
        <v>33</v>
      </c>
      <c r="N300">
        <v>1</v>
      </c>
      <c r="O300">
        <v>15</v>
      </c>
      <c r="P300">
        <v>1</v>
      </c>
      <c r="Q300" t="s">
        <v>1054</v>
      </c>
      <c r="R300">
        <v>0</v>
      </c>
      <c r="S300" t="s">
        <v>1054</v>
      </c>
      <c r="T300" t="s">
        <v>1054</v>
      </c>
      <c r="U300" t="s">
        <v>1054</v>
      </c>
      <c r="V300" t="s">
        <v>1054</v>
      </c>
      <c r="W300" t="s">
        <v>1054</v>
      </c>
      <c r="X300" t="s">
        <v>1054</v>
      </c>
      <c r="Y300" t="s">
        <v>1054</v>
      </c>
      <c r="Z300" t="s">
        <v>1054</v>
      </c>
      <c r="AA300" t="s">
        <v>1054</v>
      </c>
      <c r="AB300" t="s">
        <v>1054</v>
      </c>
      <c r="AC300" t="s">
        <v>1054</v>
      </c>
      <c r="AD300" t="s">
        <v>1054</v>
      </c>
      <c r="AE300" t="s">
        <v>1054</v>
      </c>
      <c r="AF300" t="s">
        <v>1054</v>
      </c>
      <c r="AG300" t="s">
        <v>1054</v>
      </c>
      <c r="AH300" t="s">
        <v>1054</v>
      </c>
    </row>
    <row r="301" spans="1:34" x14ac:dyDescent="0.25">
      <c r="A301" s="345"/>
      <c r="B301" s="346"/>
      <c r="C301" s="346"/>
      <c r="D301" s="347"/>
      <c r="E301" s="346"/>
      <c r="F301" s="346"/>
      <c r="G301" s="347"/>
      <c r="H301" s="389"/>
      <c r="I301" s="501"/>
      <c r="J301" s="346"/>
      <c r="K301" s="346"/>
      <c r="L301" s="348"/>
      <c r="M301" s="349"/>
      <c r="N301" s="418"/>
      <c r="O301" s="419"/>
      <c r="P301" s="417"/>
      <c r="Q301" s="355"/>
      <c r="R301" s="356"/>
      <c r="S301" s="440"/>
      <c r="T301" s="441"/>
      <c r="U301" s="441"/>
      <c r="V301" s="441"/>
      <c r="W301" s="441"/>
      <c r="X301" s="439"/>
      <c r="Y301" s="357"/>
      <c r="Z301" s="431"/>
      <c r="AA301" s="432"/>
      <c r="AB301" s="432"/>
      <c r="AC301" s="432"/>
      <c r="AD301" s="432"/>
      <c r="AE301" s="433"/>
      <c r="AF301" s="361"/>
      <c r="AG301" s="361"/>
      <c r="AH301" s="365"/>
    </row>
    <row r="302" spans="1:34" x14ac:dyDescent="0.25">
      <c r="A302" s="345"/>
      <c r="B302" s="346"/>
      <c r="C302" s="346"/>
      <c r="D302" s="347"/>
      <c r="E302" s="346"/>
      <c r="F302" s="346"/>
      <c r="G302" s="347"/>
      <c r="H302" s="389"/>
      <c r="I302" s="501"/>
      <c r="J302" s="346"/>
      <c r="K302" s="346"/>
      <c r="L302" s="348"/>
      <c r="M302" s="349"/>
      <c r="N302" s="418"/>
      <c r="O302" s="419"/>
      <c r="P302" s="417"/>
      <c r="Q302" s="355"/>
      <c r="R302" s="356"/>
      <c r="S302" s="440"/>
      <c r="T302" s="441"/>
      <c r="U302" s="441"/>
      <c r="V302" s="441"/>
      <c r="W302" s="441"/>
      <c r="X302" s="439"/>
      <c r="Y302" s="357"/>
      <c r="Z302" s="431"/>
      <c r="AA302" s="432"/>
      <c r="AB302" s="432"/>
      <c r="AC302" s="432"/>
      <c r="AD302" s="432"/>
      <c r="AE302" s="433"/>
      <c r="AF302" s="361"/>
      <c r="AG302" s="361"/>
      <c r="AH302" s="365"/>
    </row>
    <row r="303" spans="1:34" x14ac:dyDescent="0.25">
      <c r="A303" s="345"/>
      <c r="B303" s="346"/>
      <c r="C303" s="346"/>
      <c r="D303" s="347"/>
      <c r="E303" s="346"/>
      <c r="F303" s="346"/>
      <c r="G303" s="347"/>
      <c r="H303" s="389"/>
      <c r="I303" s="501"/>
      <c r="J303" s="346"/>
      <c r="K303" s="346"/>
      <c r="L303" s="348"/>
      <c r="M303" s="349"/>
      <c r="N303" s="418"/>
      <c r="O303" s="419"/>
      <c r="P303" s="417"/>
      <c r="Q303" s="355"/>
      <c r="R303" s="356"/>
      <c r="S303" s="440"/>
      <c r="T303" s="441"/>
      <c r="U303" s="441"/>
      <c r="V303" s="441"/>
      <c r="W303" s="441"/>
      <c r="X303" s="439"/>
      <c r="Y303" s="357"/>
      <c r="Z303" s="431"/>
      <c r="AA303" s="432"/>
      <c r="AB303" s="432"/>
      <c r="AC303" s="432"/>
      <c r="AD303" s="432"/>
      <c r="AE303" s="433"/>
      <c r="AF303" s="361"/>
      <c r="AG303" s="361"/>
      <c r="AH303" s="365"/>
    </row>
    <row r="304" spans="1:34" x14ac:dyDescent="0.25">
      <c r="A304" s="345"/>
      <c r="B304" s="346"/>
      <c r="C304" s="346"/>
      <c r="D304" s="347"/>
      <c r="E304" s="346"/>
      <c r="F304" s="346"/>
      <c r="G304" s="347"/>
      <c r="H304" s="389"/>
      <c r="I304" s="501"/>
      <c r="J304" s="346"/>
      <c r="K304" s="346"/>
      <c r="L304" s="348"/>
      <c r="M304" s="349"/>
      <c r="N304" s="418"/>
      <c r="O304" s="419"/>
      <c r="P304" s="417"/>
      <c r="Q304" s="355"/>
      <c r="R304" s="356"/>
      <c r="S304" s="440"/>
      <c r="T304" s="441"/>
      <c r="U304" s="441"/>
      <c r="V304" s="441"/>
      <c r="W304" s="441"/>
      <c r="X304" s="439"/>
      <c r="Y304" s="357"/>
      <c r="Z304" s="431"/>
      <c r="AA304" s="432"/>
      <c r="AB304" s="432"/>
      <c r="AC304" s="432"/>
      <c r="AD304" s="432"/>
      <c r="AE304" s="433"/>
      <c r="AF304" s="361"/>
      <c r="AG304" s="361"/>
      <c r="AH304" s="365"/>
    </row>
    <row r="305" spans="1:34" x14ac:dyDescent="0.25">
      <c r="A305" s="345"/>
      <c r="B305" s="346"/>
      <c r="C305" s="346"/>
      <c r="D305" s="347"/>
      <c r="E305" s="346"/>
      <c r="F305" s="346"/>
      <c r="G305" s="347"/>
      <c r="H305" s="389"/>
      <c r="I305" s="501"/>
      <c r="J305" s="346"/>
      <c r="K305" s="346"/>
      <c r="L305" s="348"/>
      <c r="M305" s="349"/>
      <c r="N305" s="418"/>
      <c r="O305" s="419"/>
      <c r="P305" s="417"/>
      <c r="Q305" s="355"/>
      <c r="R305" s="356"/>
      <c r="S305" s="440"/>
      <c r="T305" s="441"/>
      <c r="U305" s="441"/>
      <c r="V305" s="441"/>
      <c r="W305" s="441"/>
      <c r="X305" s="439"/>
      <c r="Y305" s="357"/>
      <c r="Z305" s="431"/>
      <c r="AA305" s="432"/>
      <c r="AB305" s="432"/>
      <c r="AC305" s="432"/>
      <c r="AD305" s="432"/>
      <c r="AE305" s="433"/>
      <c r="AF305" s="361"/>
      <c r="AG305" s="361"/>
      <c r="AH305" s="365"/>
    </row>
    <row r="306" spans="1:34" x14ac:dyDescent="0.25">
      <c r="A306" s="345"/>
      <c r="B306" s="346"/>
      <c r="C306" s="346"/>
      <c r="D306" s="347"/>
      <c r="E306" s="346"/>
      <c r="F306" s="346"/>
      <c r="G306" s="347"/>
      <c r="H306" s="389"/>
      <c r="I306" s="501"/>
      <c r="J306" s="346"/>
      <c r="K306" s="346"/>
      <c r="L306" s="348"/>
      <c r="M306" s="349"/>
      <c r="N306" s="418"/>
      <c r="O306" s="419"/>
      <c r="P306" s="417"/>
      <c r="Q306" s="355"/>
      <c r="R306" s="356"/>
      <c r="S306" s="440"/>
      <c r="T306" s="441"/>
      <c r="U306" s="441"/>
      <c r="V306" s="441"/>
      <c r="W306" s="441"/>
      <c r="X306" s="439"/>
      <c r="Y306" s="357"/>
      <c r="Z306" s="431"/>
      <c r="AA306" s="432"/>
      <c r="AB306" s="432"/>
      <c r="AC306" s="432"/>
      <c r="AD306" s="432"/>
      <c r="AE306" s="433"/>
      <c r="AF306" s="361"/>
      <c r="AG306" s="361"/>
      <c r="AH306" s="365"/>
    </row>
    <row r="307" spans="1:34" x14ac:dyDescent="0.25">
      <c r="A307" s="345"/>
      <c r="B307" s="346"/>
      <c r="C307" s="346"/>
      <c r="D307" s="347"/>
      <c r="E307" s="346"/>
      <c r="F307" s="346"/>
      <c r="G307" s="347"/>
      <c r="H307" s="389"/>
      <c r="I307" s="501"/>
      <c r="J307" s="346"/>
      <c r="K307" s="346"/>
      <c r="L307" s="348"/>
      <c r="M307" s="349"/>
      <c r="N307" s="418"/>
      <c r="O307" s="419"/>
      <c r="P307" s="417"/>
      <c r="Q307" s="355"/>
      <c r="R307" s="356"/>
      <c r="S307" s="440"/>
      <c r="T307" s="441"/>
      <c r="U307" s="441"/>
      <c r="V307" s="441"/>
      <c r="W307" s="441"/>
      <c r="X307" s="439"/>
      <c r="Y307" s="357"/>
      <c r="Z307" s="431"/>
      <c r="AA307" s="432"/>
      <c r="AB307" s="432"/>
      <c r="AC307" s="432"/>
      <c r="AD307" s="432"/>
      <c r="AE307" s="433"/>
      <c r="AF307" s="361"/>
      <c r="AG307" s="361"/>
      <c r="AH307" s="365"/>
    </row>
    <row r="308" spans="1:34" x14ac:dyDescent="0.25">
      <c r="A308" s="345"/>
      <c r="B308" s="346"/>
      <c r="C308" s="346"/>
      <c r="D308" s="347"/>
      <c r="E308" s="346"/>
      <c r="F308" s="346"/>
      <c r="G308" s="347"/>
      <c r="H308" s="389"/>
      <c r="I308" s="501"/>
      <c r="J308" s="346"/>
      <c r="K308" s="346"/>
      <c r="L308" s="348"/>
      <c r="M308" s="349"/>
      <c r="N308" s="418"/>
      <c r="O308" s="419"/>
      <c r="P308" s="417"/>
      <c r="Q308" s="355"/>
      <c r="R308" s="356"/>
      <c r="S308" s="440"/>
      <c r="T308" s="441"/>
      <c r="U308" s="441"/>
      <c r="V308" s="441"/>
      <c r="W308" s="441"/>
      <c r="X308" s="439"/>
      <c r="Y308" s="357"/>
      <c r="Z308" s="431"/>
      <c r="AA308" s="432"/>
      <c r="AB308" s="432"/>
      <c r="AC308" s="432"/>
      <c r="AD308" s="432"/>
      <c r="AE308" s="433"/>
      <c r="AF308" s="361"/>
      <c r="AG308" s="361"/>
      <c r="AH308" s="365"/>
    </row>
    <row r="309" spans="1:34" x14ac:dyDescent="0.25">
      <c r="A309" s="345"/>
      <c r="B309" s="346"/>
      <c r="C309" s="346"/>
      <c r="D309" s="347"/>
      <c r="E309" s="346"/>
      <c r="F309" s="346"/>
      <c r="G309" s="347"/>
      <c r="H309" s="389"/>
      <c r="I309" s="501"/>
      <c r="J309" s="346"/>
      <c r="K309" s="346"/>
      <c r="L309" s="348"/>
      <c r="M309" s="349"/>
      <c r="N309" s="418"/>
      <c r="O309" s="419"/>
      <c r="P309" s="417"/>
      <c r="Q309" s="355"/>
      <c r="R309" s="356"/>
      <c r="S309" s="440"/>
      <c r="T309" s="441"/>
      <c r="U309" s="441"/>
      <c r="V309" s="441"/>
      <c r="W309" s="441"/>
      <c r="X309" s="439"/>
      <c r="Y309" s="357"/>
      <c r="Z309" s="431"/>
      <c r="AA309" s="432"/>
      <c r="AB309" s="432"/>
      <c r="AC309" s="432"/>
      <c r="AD309" s="432"/>
      <c r="AE309" s="433"/>
      <c r="AF309" s="361"/>
      <c r="AG309" s="361"/>
      <c r="AH309" s="365"/>
    </row>
    <row r="310" spans="1:34" ht="15.75" thickBot="1" x14ac:dyDescent="0.3">
      <c r="A310" s="350"/>
      <c r="B310" s="351"/>
      <c r="C310" s="351"/>
      <c r="D310" s="352"/>
      <c r="E310" s="351"/>
      <c r="F310" s="351"/>
      <c r="G310" s="352"/>
      <c r="H310" s="390"/>
      <c r="I310" s="501"/>
      <c r="J310" s="351"/>
      <c r="K310" s="351"/>
      <c r="L310" s="353"/>
      <c r="M310" s="354"/>
      <c r="N310" s="420"/>
      <c r="O310" s="421"/>
      <c r="P310" s="422"/>
      <c r="Q310" s="358"/>
      <c r="R310" s="359"/>
      <c r="S310" s="442"/>
      <c r="T310" s="443"/>
      <c r="U310" s="443"/>
      <c r="V310" s="443"/>
      <c r="W310" s="443"/>
      <c r="X310" s="444"/>
      <c r="Y310" s="360"/>
      <c r="Z310" s="434"/>
      <c r="AA310" s="435"/>
      <c r="AB310" s="435"/>
      <c r="AC310" s="435"/>
      <c r="AD310" s="435"/>
      <c r="AE310" s="436"/>
      <c r="AF310" s="362"/>
      <c r="AG310" s="362"/>
      <c r="AH310" s="366"/>
    </row>
    <row r="311" spans="1:34" ht="15" customHeight="1" x14ac:dyDescent="0.25">
      <c r="A311" s="514" t="s">
        <v>911</v>
      </c>
      <c r="B311" s="515"/>
      <c r="C311" s="515"/>
      <c r="D311" s="515"/>
      <c r="E311" s="515"/>
      <c r="F311" s="515"/>
      <c r="G311" s="515"/>
      <c r="H311" s="515"/>
      <c r="I311" s="515"/>
      <c r="J311" s="515"/>
      <c r="K311" s="515"/>
      <c r="L311" s="515"/>
      <c r="M311" s="515"/>
      <c r="N311" s="515"/>
      <c r="O311" s="515"/>
      <c r="P311" s="515"/>
      <c r="Q311" s="515"/>
      <c r="R311" s="515"/>
      <c r="S311" s="515"/>
      <c r="T311" s="515"/>
      <c r="U311" s="515"/>
      <c r="V311" s="515"/>
      <c r="W311" s="515"/>
      <c r="X311" s="515"/>
      <c r="Y311" s="515"/>
      <c r="Z311" s="515"/>
      <c r="AA311" s="515"/>
      <c r="AB311" s="515"/>
      <c r="AC311" s="515"/>
      <c r="AD311" s="515"/>
      <c r="AE311" s="515"/>
      <c r="AF311" s="515"/>
      <c r="AG311" s="515"/>
      <c r="AH311" s="516"/>
    </row>
    <row r="312" spans="1:34" ht="15.75" customHeight="1" thickBot="1" x14ac:dyDescent="0.3">
      <c r="A312" s="517"/>
      <c r="B312" s="518"/>
      <c r="C312" s="518"/>
      <c r="D312" s="518"/>
      <c r="E312" s="518"/>
      <c r="F312" s="518"/>
      <c r="G312" s="518"/>
      <c r="H312" s="518"/>
      <c r="I312" s="518"/>
      <c r="J312" s="518"/>
      <c r="K312" s="518"/>
      <c r="L312" s="518"/>
      <c r="M312" s="518"/>
      <c r="N312" s="518"/>
      <c r="O312" s="518"/>
      <c r="P312" s="518"/>
      <c r="Q312" s="518"/>
      <c r="R312" s="518"/>
      <c r="S312" s="518"/>
      <c r="T312" s="518"/>
      <c r="U312" s="518"/>
      <c r="V312" s="518"/>
      <c r="W312" s="518"/>
      <c r="X312" s="518"/>
      <c r="Y312" s="518"/>
      <c r="Z312" s="518"/>
      <c r="AA312" s="518"/>
      <c r="AB312" s="518"/>
      <c r="AC312" s="518"/>
      <c r="AD312" s="518"/>
      <c r="AE312" s="518"/>
      <c r="AF312" s="518"/>
      <c r="AG312" s="518"/>
      <c r="AH312" s="519"/>
    </row>
    <row r="313" spans="1:34" ht="19.5" thickBot="1" x14ac:dyDescent="0.3">
      <c r="A313" s="593" t="s">
        <v>630</v>
      </c>
      <c r="B313" s="594"/>
      <c r="C313" s="594"/>
      <c r="D313" s="594"/>
      <c r="E313" s="594"/>
      <c r="F313" s="594"/>
      <c r="G313" s="594"/>
      <c r="H313" s="594"/>
      <c r="I313" s="594"/>
      <c r="J313" s="595"/>
      <c r="K313" s="378">
        <f>SUM(K6:K310)</f>
        <v>506</v>
      </c>
      <c r="L313" s="378">
        <f>SUM(L6:L310)</f>
        <v>4786</v>
      </c>
      <c r="M313" s="379"/>
      <c r="N313" s="423">
        <f>SUMPRODUCT(K6:K310,N6:N310)/K313</f>
        <v>1</v>
      </c>
      <c r="O313" s="424">
        <f>SUM(O6:O310)</f>
        <v>4780</v>
      </c>
      <c r="P313" s="425">
        <f>SUMPRODUCT(K6:K310,P6:P310)/K313</f>
        <v>0.99407114624505932</v>
      </c>
      <c r="Q313" s="380"/>
      <c r="R313" s="381">
        <f t="shared" ref="R313:W313" si="1">SUM(R6:R310)</f>
        <v>3966</v>
      </c>
      <c r="S313" s="426">
        <f t="shared" si="1"/>
        <v>3773</v>
      </c>
      <c r="T313" s="426">
        <f t="shared" si="1"/>
        <v>3620</v>
      </c>
      <c r="U313" s="381">
        <f t="shared" si="1"/>
        <v>0</v>
      </c>
      <c r="V313" s="381">
        <f t="shared" si="1"/>
        <v>110</v>
      </c>
      <c r="W313" s="381">
        <f t="shared" si="1"/>
        <v>33</v>
      </c>
      <c r="X313" s="427">
        <f>IF((S313=0),0,((T313+U313)/S313*100%))</f>
        <v>0.95944871455075542</v>
      </c>
      <c r="Y313" s="382"/>
      <c r="Z313" s="428">
        <f>SUM(Z6:Z310)</f>
        <v>0</v>
      </c>
      <c r="AA313" s="429">
        <f>SUM(AA6:AA310)</f>
        <v>0</v>
      </c>
      <c r="AB313" s="429">
        <f>SUM(AB6:AB310)</f>
        <v>0</v>
      </c>
      <c r="AC313" s="429">
        <f>SUM(AC6:AC310)</f>
        <v>0</v>
      </c>
      <c r="AD313" s="429">
        <f>SUM(AD6:AD310)</f>
        <v>0</v>
      </c>
      <c r="AE313" s="430">
        <f>IF((Z313=0),0,((AA313+AB313)/Z313*100%))</f>
        <v>0</v>
      </c>
      <c r="AF313" s="383"/>
      <c r="AG313" s="383"/>
      <c r="AH313" s="384"/>
    </row>
    <row r="315" spans="1:34" x14ac:dyDescent="0.25">
      <c r="L315" s="170" t="s">
        <v>912</v>
      </c>
    </row>
  </sheetData>
  <sheetProtection insertColumns="0" insertRows="0" deleteRows="0" sort="0"/>
  <autoFilter ref="A5:AH313" xr:uid="{00000000-0009-0000-0000-000002000000}"/>
  <mergeCells count="8">
    <mergeCell ref="A1:AH1"/>
    <mergeCell ref="A3:AH3"/>
    <mergeCell ref="A2:J2"/>
    <mergeCell ref="A313:J313"/>
    <mergeCell ref="A4:M4"/>
    <mergeCell ref="N4:P4"/>
    <mergeCell ref="Z4:AH4"/>
    <mergeCell ref="Q4:Y4"/>
  </mergeCells>
  <phoneticPr fontId="30" type="noConversion"/>
  <pageMargins left="0.7" right="0.7" top="0.75" bottom="0.75" header="0.3" footer="0.3"/>
  <pageSetup orientation="portrait" r:id="rId1"/>
  <headerFooter>
    <oddHeader>&amp;L&amp;"Arial"&amp;10&amp;K0000FF[AMD Official Use Only]&amp;1#</oddHeader>
  </headerFooter>
  <extLst>
    <ext xmlns:x14="http://schemas.microsoft.com/office/spreadsheetml/2009/9/main" uri="{CCE6A557-97BC-4b89-ADB6-D9C93CAAB3DF}">
      <x14:dataValidations xmlns:xm="http://schemas.microsoft.com/office/excel/2006/main" count="4">
        <x14:dataValidation type="list" allowBlank="1" showInputMessage="1" showErrorMessage="1" xr:uid="{5513F172-4253-4807-A8CE-34D720193895}">
          <x14:formula1>
            <xm:f>'List Options'!$G$1:$G$3</xm:f>
          </x14:formula1>
          <xm:sqref>M176:M310</xm:sqref>
        </x14:dataValidation>
        <x14:dataValidation type="list" allowBlank="1" showInputMessage="1" showErrorMessage="1" xr:uid="{F3EA239A-476E-4590-924A-7BA0D177C467}">
          <x14:formula1>
            <xm:f>'List Options'!$E$1:$E$6</xm:f>
          </x14:formula1>
          <xm:sqref>Q176:Q310</xm:sqref>
        </x14:dataValidation>
        <x14:dataValidation type="list" allowBlank="1" showInputMessage="1" showErrorMessage="1" xr:uid="{8B92A7F6-7ABF-446A-A0A1-23D59ABEAA7C}">
          <x14:formula1>
            <xm:f>'List Options'!$K$1:$K$6</xm:f>
          </x14:formula1>
          <xm:sqref>I6:I310</xm:sqref>
        </x14:dataValidation>
        <x14:dataValidation type="list" allowBlank="1" showInputMessage="1" showErrorMessage="1" xr:uid="{237AC15D-702E-46B4-89E7-DAB1EF5DAEB1}">
          <x14:formula1>
            <xm:f>'List Options'!$E$1:$E$7</xm:f>
          </x14:formula1>
          <xm:sqref>Q6:Q175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filterMode="1"/>
  <dimension ref="A1:W135"/>
  <sheetViews>
    <sheetView zoomScale="115" zoomScaleNormal="115" workbookViewId="0">
      <pane xSplit="4" ySplit="6" topLeftCell="E121" activePane="bottomRight" state="frozen"/>
      <selection pane="topRight" activeCell="D1" sqref="D1"/>
      <selection pane="bottomLeft" activeCell="A3" sqref="A3"/>
      <selection pane="bottomRight" activeCell="J133" sqref="J133:J134"/>
    </sheetView>
  </sheetViews>
  <sheetFormatPr defaultColWidth="8.5703125" defaultRowHeight="15" x14ac:dyDescent="0.25"/>
  <cols>
    <col min="1" max="1" width="16.85546875" style="183" bestFit="1" customWidth="1"/>
    <col min="2" max="2" width="40.140625" style="189" customWidth="1"/>
    <col min="3" max="3" width="9.85546875" style="189" bestFit="1" customWidth="1"/>
    <col min="4" max="4" width="26.140625" style="183" customWidth="1"/>
    <col min="5" max="5" width="14.140625" style="189" bestFit="1" customWidth="1"/>
    <col min="6" max="6" width="11.140625" style="189" bestFit="1" customWidth="1"/>
    <col min="7" max="7" width="11.28515625" style="189" bestFit="1" customWidth="1"/>
    <col min="8" max="8" width="14.28515625" style="189" bestFit="1" customWidth="1"/>
    <col min="9" max="9" width="8.28515625" style="191" bestFit="1" customWidth="1"/>
    <col min="10" max="10" width="20" style="191" bestFit="1" customWidth="1"/>
    <col min="11" max="11" width="13.140625" style="195" customWidth="1"/>
    <col min="12" max="12" width="15.140625" style="195" customWidth="1"/>
    <col min="13" max="13" width="12" style="196" bestFit="1" customWidth="1"/>
    <col min="14" max="14" width="10.85546875" style="196" bestFit="1" customWidth="1"/>
    <col min="15" max="15" width="13.5703125" style="195" bestFit="1" customWidth="1"/>
    <col min="16" max="16" width="12.85546875" style="80" bestFit="1" customWidth="1"/>
    <col min="17" max="17" width="10.85546875" style="80" bestFit="1" customWidth="1"/>
    <col min="18" max="19" width="13.5703125" style="199" bestFit="1" customWidth="1"/>
    <col min="20" max="20" width="13.85546875" style="200" bestFit="1" customWidth="1"/>
    <col min="21" max="21" width="6.5703125" style="183" bestFit="1" customWidth="1"/>
    <col min="22" max="22" width="45.7109375" style="183" customWidth="1"/>
    <col min="23" max="23" width="51" style="183" customWidth="1"/>
    <col min="24" max="16384" width="8.5703125" style="183"/>
  </cols>
  <sheetData>
    <row r="1" spans="1:23" s="178" customFormat="1" ht="18.75" x14ac:dyDescent="0.25">
      <c r="A1" s="626" t="s">
        <v>913</v>
      </c>
      <c r="B1" s="659"/>
      <c r="C1" s="659"/>
      <c r="D1" s="659"/>
      <c r="E1" s="659"/>
      <c r="F1" s="659"/>
      <c r="G1" s="659"/>
      <c r="H1" s="659"/>
      <c r="I1" s="659"/>
      <c r="J1" s="659"/>
      <c r="K1" s="659"/>
      <c r="L1" s="659"/>
      <c r="M1" s="659"/>
      <c r="N1" s="659"/>
      <c r="O1" s="659"/>
      <c r="P1" s="659"/>
      <c r="Q1" s="659"/>
      <c r="R1" s="659"/>
      <c r="S1" s="659"/>
      <c r="T1" s="659"/>
      <c r="U1" s="660"/>
      <c r="V1" s="499"/>
    </row>
    <row r="2" spans="1:23" s="186" customFormat="1" ht="18.75" x14ac:dyDescent="0.25">
      <c r="A2" s="620" t="s">
        <v>630</v>
      </c>
      <c r="B2" s="621"/>
      <c r="C2" s="621"/>
      <c r="D2" s="621"/>
      <c r="E2" s="621"/>
      <c r="F2" s="622"/>
      <c r="G2" s="385">
        <f>COUNTIF(G7:G130,"Yes")</f>
        <v>116</v>
      </c>
      <c r="H2" s="385">
        <f>COUNTIF(H7:H130,"Yes")</f>
        <v>116</v>
      </c>
      <c r="I2" s="655">
        <f>'Diags Raw Data'!K313</f>
        <v>506</v>
      </c>
      <c r="J2" s="665">
        <f>'Diags Raw Data'!L313</f>
        <v>4786</v>
      </c>
      <c r="K2" s="667">
        <f>'Diags Raw Data'!N313</f>
        <v>1</v>
      </c>
      <c r="L2" s="669">
        <f>'Diags Raw Data'!P313</f>
        <v>0.99407114624505932</v>
      </c>
      <c r="M2" s="671">
        <f>'Diags Raw Data'!R313</f>
        <v>3966</v>
      </c>
      <c r="N2" s="636">
        <f>SUM('Diags Raw Data'!T313+'Diags Raw Data'!U313)</f>
        <v>3620</v>
      </c>
      <c r="O2" s="661">
        <f>IF((M133=0),0,N133/M133)</f>
        <v>0.91275844679778118</v>
      </c>
      <c r="P2" s="663">
        <f>'Diags Raw Data'!Z313</f>
        <v>0</v>
      </c>
      <c r="Q2" s="653">
        <f>SUM('Diags Raw Data'!AA313+'Diags Raw Data'!AB313)</f>
        <v>0</v>
      </c>
      <c r="R2" s="649">
        <f>IF((J133=0),0,P133/J133)</f>
        <v>0</v>
      </c>
      <c r="S2" s="649">
        <f>IF((P133=0),0,Q133/P133)</f>
        <v>0</v>
      </c>
      <c r="T2" s="649">
        <f>R133*S133</f>
        <v>0</v>
      </c>
      <c r="U2" s="651"/>
      <c r="V2" s="638" t="s">
        <v>914</v>
      </c>
      <c r="W2" s="185"/>
    </row>
    <row r="3" spans="1:23" ht="19.5" thickBot="1" x14ac:dyDescent="0.3">
      <c r="A3" s="623"/>
      <c r="B3" s="624"/>
      <c r="C3" s="624"/>
      <c r="D3" s="624"/>
      <c r="E3" s="624"/>
      <c r="F3" s="625"/>
      <c r="G3" s="386">
        <f>COUNTIF(G7:G130,"Yes")/COUNTA(A7:A130)</f>
        <v>0.95867768595041325</v>
      </c>
      <c r="H3" s="386">
        <f>(COUNTIF(H7:H130,"Yes")/G133)</f>
        <v>1</v>
      </c>
      <c r="I3" s="656"/>
      <c r="J3" s="666"/>
      <c r="K3" s="668"/>
      <c r="L3" s="670"/>
      <c r="M3" s="672"/>
      <c r="N3" s="637"/>
      <c r="O3" s="662"/>
      <c r="P3" s="664"/>
      <c r="Q3" s="654"/>
      <c r="R3" s="650"/>
      <c r="S3" s="650"/>
      <c r="T3" s="650"/>
      <c r="U3" s="652"/>
      <c r="V3" s="639"/>
      <c r="W3" s="182"/>
    </row>
    <row r="4" spans="1:23" ht="19.5" thickBot="1" x14ac:dyDescent="0.3">
      <c r="A4" s="640" t="s">
        <v>915</v>
      </c>
      <c r="B4" s="641"/>
      <c r="C4" s="641"/>
      <c r="D4" s="641"/>
      <c r="E4" s="641"/>
      <c r="F4" s="641"/>
      <c r="G4" s="641"/>
      <c r="H4" s="641"/>
      <c r="I4" s="641"/>
      <c r="J4" s="641"/>
      <c r="K4" s="641"/>
      <c r="L4" s="641"/>
      <c r="M4" s="641"/>
      <c r="N4" s="641"/>
      <c r="O4" s="641"/>
      <c r="P4" s="641"/>
      <c r="Q4" s="641"/>
      <c r="R4" s="641"/>
      <c r="S4" s="641"/>
      <c r="T4" s="641"/>
      <c r="U4" s="642"/>
      <c r="V4" s="500"/>
    </row>
    <row r="5" spans="1:23" s="178" customFormat="1" ht="31.5" customHeight="1" thickBot="1" x14ac:dyDescent="0.3">
      <c r="A5" s="611" t="s">
        <v>76</v>
      </c>
      <c r="B5" s="612"/>
      <c r="C5" s="612"/>
      <c r="D5" s="612"/>
      <c r="E5" s="612"/>
      <c r="F5" s="612"/>
      <c r="G5" s="612"/>
      <c r="H5" s="612"/>
      <c r="I5" s="612"/>
      <c r="J5" s="613"/>
      <c r="K5" s="609" t="s">
        <v>113</v>
      </c>
      <c r="L5" s="610"/>
      <c r="M5" s="614" t="s">
        <v>124</v>
      </c>
      <c r="N5" s="615"/>
      <c r="O5" s="616"/>
      <c r="P5" s="617" t="s">
        <v>144</v>
      </c>
      <c r="Q5" s="618"/>
      <c r="R5" s="618"/>
      <c r="S5" s="618"/>
      <c r="T5" s="618"/>
      <c r="U5" s="619"/>
      <c r="V5" s="177"/>
    </row>
    <row r="6" spans="1:23" s="180" customFormat="1" ht="30.75" thickBot="1" x14ac:dyDescent="0.3">
      <c r="A6" s="341" t="s">
        <v>77</v>
      </c>
      <c r="B6" s="368" t="s">
        <v>81</v>
      </c>
      <c r="C6" s="368" t="s">
        <v>96</v>
      </c>
      <c r="D6" s="368" t="s">
        <v>212</v>
      </c>
      <c r="E6" s="368" t="s">
        <v>88</v>
      </c>
      <c r="F6" s="368" t="s">
        <v>1</v>
      </c>
      <c r="G6" s="369" t="s">
        <v>215</v>
      </c>
      <c r="H6" s="369" t="s">
        <v>218</v>
      </c>
      <c r="I6" s="370" t="s">
        <v>105</v>
      </c>
      <c r="J6" s="370" t="s">
        <v>221</v>
      </c>
      <c r="K6" s="342" t="s">
        <v>114</v>
      </c>
      <c r="L6" s="343" t="s">
        <v>121</v>
      </c>
      <c r="M6" s="334" t="s">
        <v>227</v>
      </c>
      <c r="N6" s="335" t="s">
        <v>229</v>
      </c>
      <c r="O6" s="333" t="s">
        <v>187</v>
      </c>
      <c r="P6" s="344" t="s">
        <v>232</v>
      </c>
      <c r="Q6" s="336" t="s">
        <v>229</v>
      </c>
      <c r="R6" s="337" t="s">
        <v>184</v>
      </c>
      <c r="S6" s="337" t="s">
        <v>140</v>
      </c>
      <c r="T6" s="338" t="s">
        <v>187</v>
      </c>
      <c r="U6" s="339" t="s">
        <v>157</v>
      </c>
      <c r="V6" s="179" t="s">
        <v>916</v>
      </c>
      <c r="W6" s="180" t="s">
        <v>917</v>
      </c>
    </row>
    <row r="7" spans="1:23" hidden="1" x14ac:dyDescent="0.2">
      <c r="A7" s="506" t="s">
        <v>305</v>
      </c>
      <c r="B7" s="412" t="str">
        <f>VLOOKUP(A7,'Feature Raw Data'!$A$3:$B$4004,2,FALSE)</f>
        <v>DCN4.002 - Ipx dldo pg</v>
      </c>
      <c r="C7" s="413" t="str">
        <f>VLOOKUP(A7,'Feature Raw Data'!$A$3:$C$4004,3,FALSE)</f>
        <v>P2</v>
      </c>
      <c r="D7" s="414" t="str" cm="1">
        <f t="array" ref="D7">_xlfn.TEXTJOIN("",TRUE,IF(ISNUMBER(SEARCH($A7,'Diags Raw Data'!$A$6:$A$3923)),CONCATENATE('Diags Raw Data'!$H$6:$H$3923,", "),""))</f>
        <v xml:space="preserve">DLPC001.1-2, </v>
      </c>
      <c r="E7" s="331" t="str">
        <f>VLOOKUP(A7,'Diags Raw Data'!$A$6:$D$3923,4,FALSE)</f>
        <v>DLPC</v>
      </c>
      <c r="F7" s="331" t="str">
        <f>VLOOKUP(A7,'Feature Raw Data'!$A$3:$E$4004,5,FALSE)</f>
        <v>Delta</v>
      </c>
      <c r="G7" s="331" t="str">
        <f t="shared" ref="G7:G85" si="0">IF(D7="","No","Yes")</f>
        <v>Yes</v>
      </c>
      <c r="H7" s="331" t="str">
        <f t="shared" ref="H7:H85" si="1">IF(D7="","No","Yes")</f>
        <v>Yes</v>
      </c>
      <c r="I7" s="413">
        <f>SUMIF('Diags Raw Data'!$A$6:$A$3923,"*"&amp;$A7&amp;"*",'Diags Raw Data'!$K$6:$K$3923)</f>
        <v>80</v>
      </c>
      <c r="J7" s="415">
        <f>SUMIF('Diags Raw Data'!$A$6:$A$3923,"*"&amp;$A7&amp;"*",'Diags Raw Data'!$L$6:$L$3923)</f>
        <v>2</v>
      </c>
      <c r="K7" s="445" cm="1">
        <f t="array" ref="K7">IF(D7="",0, SUMPRODUCT(--(ISNUMBER(SEARCH($A7,'Diags Raw Data'!$A$6:$A$3923))),'Diags Raw Data'!$L$6:$L$3923,'Diags Raw Data'!$N$6:$N$3923)/J7)</f>
        <v>1</v>
      </c>
      <c r="L7" s="446" cm="1">
        <f t="array" ref="L7">IF(D7="",0, SUMPRODUCT(--(ISNUMBER(SEARCH($A7,'Diags Raw Data'!$A$6:$A$3923))),'Diags Raw Data'!$L$6:$L$3923,'Diags Raw Data'!$P$6:$P$3923)/J7)</f>
        <v>1</v>
      </c>
      <c r="M7" s="447" cm="1">
        <f t="array" ref="M7">SUMPRODUCT(--(ISNUMBER(SEARCH($A7,'Diags Raw Data'!$A$6:$A$3923))),--('Diags Raw Data'!$Q$6:$Q$3923&lt;&gt;"N/A"),'Diags Raw Data'!$R$6:$R$3923)</f>
        <v>2</v>
      </c>
      <c r="N7" s="448" cm="1">
        <f t="array" ref="N7">SUMPRODUCT(--(ISNUMBER(SEARCH($A7,'Diags Raw Data'!$A$6:$A$3923))),--('Diags Raw Data'!$Q$6:$Q$3923&lt;&gt;"N/A"),'Diags Raw Data'!$T$6:$T$3923)+SUMPRODUCT(--(ISNUMBER(SEARCH($A7,'Diags Raw Data'!$A$6:$A$3923))),--('Diags Raw Data'!$Q$6:$Q$3923&lt;&gt;"N/A"),'Diags Raw Data'!$U$6:$U$3923)</f>
        <v>0</v>
      </c>
      <c r="O7" s="449">
        <f t="shared" ref="O7:O113" si="2">IF((M7=0),0,N7/M7)</f>
        <v>0</v>
      </c>
      <c r="P7" s="450">
        <f>SUMIF('Diags Raw Data'!$A$6:$A$3923,"*"&amp;$A7&amp;"*",'Diags Raw Data'!$Z$6:$Z$3923)</f>
        <v>0</v>
      </c>
      <c r="Q7" s="451">
        <f>SUM(SUMIF('Diags Raw Data'!$A$6:$A$3923,"*"&amp;$A7&amp;"*",'Diags Raw Data'!$AA$6:$AA$3923),SUMIF('Diags Raw Data'!$A$6:$A$3923,"*"&amp;$A7&amp;"*",'Diags Raw Data'!$AB$6:$AB$3923))</f>
        <v>0</v>
      </c>
      <c r="R7" s="452">
        <f t="shared" ref="R7:R112" si="3">IF((J7=0),0,P7/J7)</f>
        <v>0</v>
      </c>
      <c r="S7" s="452">
        <f t="shared" ref="S7:S112" si="4">IF((P7=0),0,Q7/P7)</f>
        <v>0</v>
      </c>
      <c r="T7" s="453">
        <f t="shared" ref="T7:T112" si="5">R7*S7</f>
        <v>0</v>
      </c>
      <c r="U7" s="416" t="s">
        <v>918</v>
      </c>
      <c r="V7" s="182"/>
    </row>
    <row r="8" spans="1:23" ht="30" hidden="1" x14ac:dyDescent="0.2">
      <c r="A8" s="506" t="s">
        <v>308</v>
      </c>
      <c r="B8" s="412" t="str">
        <f>VLOOKUP(A8,'Feature Raw Data'!$A$3:$B$4004,2,FALSE)</f>
        <v>DCN4.003 - Display mode performance</v>
      </c>
      <c r="C8" s="413" t="str">
        <f>VLOOKUP(A8,'Feature Raw Data'!$A$3:$C$4004,3,FALSE)</f>
        <v>P2</v>
      </c>
      <c r="D8" s="414" t="str" cm="1">
        <f t="array" ref="D8">_xlfn.TEXTJOIN("",TRUE,IF(ISNUMBER(SEARCH($A8,'Diags Raw Data'!$A$6:$A$3923)),CONCATENATE('Diags Raw Data'!$H$6:$H$3923,", "),""))</f>
        <v xml:space="preserve">disp.smoke.multi_stream, DPP001.1-15, </v>
      </c>
      <c r="E8" s="331" t="str">
        <f>VLOOKUP(A8,'Diags Raw Data'!$A$6:$D$3923,4,FALSE)</f>
        <v>DISP</v>
      </c>
      <c r="F8" s="331" t="str">
        <f>VLOOKUP(A8,'Feature Raw Data'!$A$3:$E$4004,5,FALSE)</f>
        <v>New</v>
      </c>
      <c r="G8" s="331" t="str">
        <f t="shared" si="0"/>
        <v>Yes</v>
      </c>
      <c r="H8" s="331" t="str">
        <f t="shared" si="1"/>
        <v>Yes</v>
      </c>
      <c r="I8" s="413">
        <f>SUMIF('Diags Raw Data'!$A$6:$A$3923,"*"&amp;$A8&amp;"*",'Diags Raw Data'!$K$6:$K$3923)</f>
        <v>6</v>
      </c>
      <c r="J8" s="415">
        <f>SUMIF('Diags Raw Data'!$A$6:$A$3923,"*"&amp;$A8&amp;"*",'Diags Raw Data'!$L$6:$L$3923)</f>
        <v>16</v>
      </c>
      <c r="K8" s="445" cm="1">
        <f t="array" ref="K8">IF(D8="",0, SUMPRODUCT(--(ISNUMBER(SEARCH($A8,'Diags Raw Data'!$A$6:$A$3923))),'Diags Raw Data'!$L$6:$L$3923,'Diags Raw Data'!$N$6:$N$3923)/J8)</f>
        <v>1</v>
      </c>
      <c r="L8" s="446" cm="1">
        <f t="array" ref="L8">IF(D8="",0, SUMPRODUCT(--(ISNUMBER(SEARCH($A8,'Diags Raw Data'!$A$6:$A$3923))),'Diags Raw Data'!$L$6:$L$3923,'Diags Raw Data'!$P$6:$P$3923)/J8)</f>
        <v>1</v>
      </c>
      <c r="M8" s="447" cm="1">
        <f t="array" ref="M8">SUMPRODUCT(--(ISNUMBER(SEARCH($A8,'Diags Raw Data'!$A$6:$A$3923))),--('Diags Raw Data'!$Q$6:$Q$3923&lt;&gt;"N/A"),'Diags Raw Data'!$R$6:$R$3923)</f>
        <v>1</v>
      </c>
      <c r="N8" s="448" cm="1">
        <f t="array" ref="N8">SUMPRODUCT(--(ISNUMBER(SEARCH($A8,'Diags Raw Data'!$A$6:$A$3923))),--('Diags Raw Data'!$Q$6:$Q$3923&lt;&gt;"N/A"),'Diags Raw Data'!$T$6:$T$3923)+SUMPRODUCT(--(ISNUMBER(SEARCH($A8,'Diags Raw Data'!$A$6:$A$3923))),--('Diags Raw Data'!$Q$6:$Q$3923&lt;&gt;"N/A"),'Diags Raw Data'!$U$6:$U$3923)</f>
        <v>0</v>
      </c>
      <c r="O8" s="449">
        <f t="shared" si="2"/>
        <v>0</v>
      </c>
      <c r="P8" s="450">
        <f>SUMIF('Diags Raw Data'!$A$6:$A$3923,"*"&amp;$A8&amp;"*",'Diags Raw Data'!$Z$6:$Z$3923)</f>
        <v>0</v>
      </c>
      <c r="Q8" s="451">
        <f>SUM(SUMIF('Diags Raw Data'!$A$6:$A$3923,"*"&amp;$A8&amp;"*",'Diags Raw Data'!$AA$6:$AA$3923),SUMIF('Diags Raw Data'!$A$6:$A$3923,"*"&amp;$A8&amp;"*",'Diags Raw Data'!$AB$6:$AB$3923))</f>
        <v>0</v>
      </c>
      <c r="R8" s="452">
        <f t="shared" si="3"/>
        <v>0</v>
      </c>
      <c r="S8" s="452">
        <f t="shared" si="4"/>
        <v>0</v>
      </c>
      <c r="T8" s="453">
        <f t="shared" si="5"/>
        <v>0</v>
      </c>
      <c r="U8" s="416" t="s">
        <v>919</v>
      </c>
      <c r="V8" s="182"/>
    </row>
    <row r="9" spans="1:23" hidden="1" x14ac:dyDescent="0.2">
      <c r="A9" s="506" t="s">
        <v>311</v>
      </c>
      <c r="B9" s="412" t="str">
        <f>VLOOKUP(A9,'Feature Raw Data'!$A$3:$B$4004,2,FALSE)</f>
        <v>DCN4.004 - Support 16k8k@60</v>
      </c>
      <c r="C9" s="413" t="str">
        <f>VLOOKUP(A9,'Feature Raw Data'!$A$3:$C$4004,3,FALSE)</f>
        <v>P2</v>
      </c>
      <c r="D9" s="414" t="str" cm="1">
        <f t="array" ref="D9">_xlfn.TEXTJOIN("",TRUE,IF(ISNUMBER(SEARCH($A9,'Diags Raw Data'!$A$6:$A$3923)),CONCATENATE('Diags Raw Data'!$H$6:$H$3923,", "),""))</f>
        <v xml:space="preserve">dcn.msa.1, </v>
      </c>
      <c r="E9" s="331" t="str">
        <f>VLOOKUP(A9,'Diags Raw Data'!$A$6:$D$3923,4,FALSE)</f>
        <v>DPP</v>
      </c>
      <c r="F9" s="331" t="str">
        <f>VLOOKUP(A9,'Feature Raw Data'!$A$3:$E$4004,5,FALSE)</f>
        <v>New</v>
      </c>
      <c r="G9" s="331" t="str">
        <f t="shared" si="0"/>
        <v>Yes</v>
      </c>
      <c r="H9" s="331" t="str">
        <f t="shared" si="1"/>
        <v>Yes</v>
      </c>
      <c r="I9" s="413">
        <f>SUMIF('Diags Raw Data'!$A$6:$A$3923,"*"&amp;$A9&amp;"*",'Diags Raw Data'!$K$6:$K$3923)</f>
        <v>3</v>
      </c>
      <c r="J9" s="415">
        <f>SUMIF('Diags Raw Data'!$A$6:$A$3923,"*"&amp;$A9&amp;"*",'Diags Raw Data'!$L$6:$L$3923)</f>
        <v>3</v>
      </c>
      <c r="K9" s="445" cm="1">
        <f t="array" ref="K9">IF(D9="",0, SUMPRODUCT(--(ISNUMBER(SEARCH($A9,'Diags Raw Data'!$A$6:$A$3923))),'Diags Raw Data'!$L$6:$L$3923,'Diags Raw Data'!$N$6:$N$3923)/J9)</f>
        <v>1</v>
      </c>
      <c r="L9" s="446" cm="1">
        <f t="array" ref="L9">IF(D9="",0, SUMPRODUCT(--(ISNUMBER(SEARCH($A9,'Diags Raw Data'!$A$6:$A$3923))),'Diags Raw Data'!$L$6:$L$3923,'Diags Raw Data'!$P$6:$P$3923)/J9)</f>
        <v>1</v>
      </c>
      <c r="M9" s="447" cm="1">
        <f t="array" ref="M9">SUMPRODUCT(--(ISNUMBER(SEARCH($A9,'Diags Raw Data'!$A$6:$A$3923))),--('Diags Raw Data'!$Q$6:$Q$3923&lt;&gt;"N/A"),'Diags Raw Data'!$R$6:$R$3923)</f>
        <v>0</v>
      </c>
      <c r="N9" s="448" cm="1">
        <f t="array" ref="N9">SUMPRODUCT(--(ISNUMBER(SEARCH($A9,'Diags Raw Data'!$A$6:$A$3923))),--('Diags Raw Data'!$Q$6:$Q$3923&lt;&gt;"N/A"),'Diags Raw Data'!$T$6:$T$3923)+SUMPRODUCT(--(ISNUMBER(SEARCH($A9,'Diags Raw Data'!$A$6:$A$3923))),--('Diags Raw Data'!$Q$6:$Q$3923&lt;&gt;"N/A"),'Diags Raw Data'!$U$6:$U$3923)</f>
        <v>0</v>
      </c>
      <c r="O9" s="449">
        <f t="shared" si="2"/>
        <v>0</v>
      </c>
      <c r="P9" s="450">
        <f>SUMIF('Diags Raw Data'!$A$6:$A$3923,"*"&amp;$A9&amp;"*",'Diags Raw Data'!$Z$6:$Z$3923)</f>
        <v>0</v>
      </c>
      <c r="Q9" s="451">
        <f>SUM(SUMIF('Diags Raw Data'!$A$6:$A$3923,"*"&amp;$A9&amp;"*",'Diags Raw Data'!$AA$6:$AA$3923),SUMIF('Diags Raw Data'!$A$6:$A$3923,"*"&amp;$A9&amp;"*",'Diags Raw Data'!$AB$6:$AB$3923))</f>
        <v>0</v>
      </c>
      <c r="R9" s="452">
        <f t="shared" si="3"/>
        <v>0</v>
      </c>
      <c r="S9" s="452">
        <f t="shared" si="4"/>
        <v>0</v>
      </c>
      <c r="T9" s="453">
        <f t="shared" si="5"/>
        <v>0</v>
      </c>
      <c r="U9" s="416" t="s">
        <v>919</v>
      </c>
      <c r="V9" s="182"/>
    </row>
    <row r="10" spans="1:23" hidden="1" x14ac:dyDescent="0.2">
      <c r="A10" s="506" t="s">
        <v>314</v>
      </c>
      <c r="B10" s="412" t="str">
        <f>VLOOKUP(A10,'Feature Raw Data'!$A$3:$B$4004,2,FALSE)</f>
        <v>DCN4.005 - Support 6k60</v>
      </c>
      <c r="C10" s="413" t="str">
        <f>VLOOKUP(A10,'Feature Raw Data'!$A$3:$C$4004,3,FALSE)</f>
        <v>P2</v>
      </c>
      <c r="D10" s="414" t="str" cm="1">
        <f t="array" ref="D10">_xlfn.TEXTJOIN("",TRUE,IF(ISNUMBER(SEARCH($A10,'Diags Raw Data'!$A$6:$A$3923)),CONCATENATE('Diags Raw Data'!$H$6:$H$3923,", "),""))</f>
        <v xml:space="preserve">dcn.msa.1, </v>
      </c>
      <c r="E10" s="331" t="str">
        <f>VLOOKUP(A10,'Diags Raw Data'!$A$6:$D$3923,4,FALSE)</f>
        <v>DPP</v>
      </c>
      <c r="F10" s="331" t="str">
        <f>VLOOKUP(A10,'Feature Raw Data'!$A$3:$E$4004,5,FALSE)</f>
        <v>New</v>
      </c>
      <c r="G10" s="331" t="str">
        <f t="shared" si="0"/>
        <v>Yes</v>
      </c>
      <c r="H10" s="331" t="str">
        <f t="shared" si="1"/>
        <v>Yes</v>
      </c>
      <c r="I10" s="413">
        <f>SUMIF('Diags Raw Data'!$A$6:$A$3923,"*"&amp;$A10&amp;"*",'Diags Raw Data'!$K$6:$K$3923)</f>
        <v>3</v>
      </c>
      <c r="J10" s="415">
        <f>SUMIF('Diags Raw Data'!$A$6:$A$3923,"*"&amp;$A10&amp;"*",'Diags Raw Data'!$L$6:$L$3923)</f>
        <v>3</v>
      </c>
      <c r="K10" s="445" cm="1">
        <f t="array" ref="K10">IF(D10="",0, SUMPRODUCT(--(ISNUMBER(SEARCH($A10,'Diags Raw Data'!$A$6:$A$3923))),'Diags Raw Data'!$L$6:$L$3923,'Diags Raw Data'!$N$6:$N$3923)/J10)</f>
        <v>1</v>
      </c>
      <c r="L10" s="446" cm="1">
        <f t="array" ref="L10">IF(D10="",0, SUMPRODUCT(--(ISNUMBER(SEARCH($A10,'Diags Raw Data'!$A$6:$A$3923))),'Diags Raw Data'!$L$6:$L$3923,'Diags Raw Data'!$P$6:$P$3923)/J10)</f>
        <v>1</v>
      </c>
      <c r="M10" s="447" cm="1">
        <f t="array" ref="M10">SUMPRODUCT(--(ISNUMBER(SEARCH($A10,'Diags Raw Data'!$A$6:$A$3923))),--('Diags Raw Data'!$Q$6:$Q$3923&lt;&gt;"N/A"),'Diags Raw Data'!$R$6:$R$3923)</f>
        <v>0</v>
      </c>
      <c r="N10" s="448" cm="1">
        <f t="array" ref="N10">SUMPRODUCT(--(ISNUMBER(SEARCH($A10,'Diags Raw Data'!$A$6:$A$3923))),--('Diags Raw Data'!$Q$6:$Q$3923&lt;&gt;"N/A"),'Diags Raw Data'!$T$6:$T$3923)+SUMPRODUCT(--(ISNUMBER(SEARCH($A10,'Diags Raw Data'!$A$6:$A$3923))),--('Diags Raw Data'!$Q$6:$Q$3923&lt;&gt;"N/A"),'Diags Raw Data'!$U$6:$U$3923)</f>
        <v>0</v>
      </c>
      <c r="O10" s="449">
        <f t="shared" si="2"/>
        <v>0</v>
      </c>
      <c r="P10" s="450">
        <f>SUMIF('Diags Raw Data'!$A$6:$A$3923,"*"&amp;$A10&amp;"*",'Diags Raw Data'!$Z$6:$Z$3923)</f>
        <v>0</v>
      </c>
      <c r="Q10" s="451">
        <f>SUM(SUMIF('Diags Raw Data'!$A$6:$A$3923,"*"&amp;$A10&amp;"*",'Diags Raw Data'!$AA$6:$AA$3923),SUMIF('Diags Raw Data'!$A$6:$A$3923,"*"&amp;$A10&amp;"*",'Diags Raw Data'!$AB$6:$AB$3923))</f>
        <v>0</v>
      </c>
      <c r="R10" s="452">
        <f t="shared" si="3"/>
        <v>0</v>
      </c>
      <c r="S10" s="452">
        <f t="shared" si="4"/>
        <v>0</v>
      </c>
      <c r="T10" s="453">
        <f t="shared" si="5"/>
        <v>0</v>
      </c>
      <c r="U10" s="416" t="s">
        <v>919</v>
      </c>
      <c r="V10" s="182"/>
    </row>
    <row r="11" spans="1:23" hidden="1" x14ac:dyDescent="0.2">
      <c r="A11" s="506" t="s">
        <v>317</v>
      </c>
      <c r="B11" s="412" t="str">
        <f>VLOOKUP(A11,'Feature Raw Data'!$A$3:$B$4004,2,FALSE)</f>
        <v>DCN4.006 - Max pixel rate single pipe</v>
      </c>
      <c r="C11" s="413" t="str">
        <f>VLOOKUP(A11,'Feature Raw Data'!$A$3:$C$4004,3,FALSE)</f>
        <v>P2</v>
      </c>
      <c r="D11" s="414" t="str" cm="1">
        <f t="array" ref="D11">_xlfn.TEXTJOIN("",TRUE,IF(ISNUMBER(SEARCH($A11,'Diags Raw Data'!$A$6:$A$3923)),CONCATENATE('Diags Raw Data'!$H$6:$H$3923,", "),""))</f>
        <v xml:space="preserve">dcn.msa.1, </v>
      </c>
      <c r="E11" s="331" t="str">
        <f>VLOOKUP(A11,'Diags Raw Data'!$A$6:$D$3923,4,FALSE)</f>
        <v>DPP</v>
      </c>
      <c r="F11" s="331" t="str">
        <f>VLOOKUP(A11,'Feature Raw Data'!$A$3:$E$4004,5,FALSE)</f>
        <v>New</v>
      </c>
      <c r="G11" s="331" t="str">
        <f t="shared" si="0"/>
        <v>Yes</v>
      </c>
      <c r="H11" s="331" t="str">
        <f t="shared" si="1"/>
        <v>Yes</v>
      </c>
      <c r="I11" s="413">
        <f>SUMIF('Diags Raw Data'!$A$6:$A$3923,"*"&amp;$A11&amp;"*",'Diags Raw Data'!$K$6:$K$3923)</f>
        <v>3</v>
      </c>
      <c r="J11" s="415">
        <f>SUMIF('Diags Raw Data'!$A$6:$A$3923,"*"&amp;$A11&amp;"*",'Diags Raw Data'!$L$6:$L$3923)</f>
        <v>3</v>
      </c>
      <c r="K11" s="445" cm="1">
        <f t="array" ref="K11">IF(D11="",0, SUMPRODUCT(--(ISNUMBER(SEARCH($A11,'Diags Raw Data'!$A$6:$A$3923))),'Diags Raw Data'!$L$6:$L$3923,'Diags Raw Data'!$N$6:$N$3923)/J11)</f>
        <v>1</v>
      </c>
      <c r="L11" s="446" cm="1">
        <f t="array" ref="L11">IF(D11="",0, SUMPRODUCT(--(ISNUMBER(SEARCH($A11,'Diags Raw Data'!$A$6:$A$3923))),'Diags Raw Data'!$L$6:$L$3923,'Diags Raw Data'!$P$6:$P$3923)/J11)</f>
        <v>1</v>
      </c>
      <c r="M11" s="447" cm="1">
        <f t="array" ref="M11">SUMPRODUCT(--(ISNUMBER(SEARCH($A11,'Diags Raw Data'!$A$6:$A$3923))),--('Diags Raw Data'!$Q$6:$Q$3923&lt;&gt;"N/A"),'Diags Raw Data'!$R$6:$R$3923)</f>
        <v>0</v>
      </c>
      <c r="N11" s="448" cm="1">
        <f t="array" ref="N11">SUMPRODUCT(--(ISNUMBER(SEARCH($A11,'Diags Raw Data'!$A$6:$A$3923))),--('Diags Raw Data'!$Q$6:$Q$3923&lt;&gt;"N/A"),'Diags Raw Data'!$T$6:$T$3923)+SUMPRODUCT(--(ISNUMBER(SEARCH($A11,'Diags Raw Data'!$A$6:$A$3923))),--('Diags Raw Data'!$Q$6:$Q$3923&lt;&gt;"N/A"),'Diags Raw Data'!$U$6:$U$3923)</f>
        <v>0</v>
      </c>
      <c r="O11" s="449">
        <f t="shared" si="2"/>
        <v>0</v>
      </c>
      <c r="P11" s="450">
        <f>SUMIF('Diags Raw Data'!$A$6:$A$3923,"*"&amp;$A11&amp;"*",'Diags Raw Data'!$Z$6:$Z$3923)</f>
        <v>0</v>
      </c>
      <c r="Q11" s="451">
        <f>SUM(SUMIF('Diags Raw Data'!$A$6:$A$3923,"*"&amp;$A11&amp;"*",'Diags Raw Data'!$AA$6:$AA$3923),SUMIF('Diags Raw Data'!$A$6:$A$3923,"*"&amp;$A11&amp;"*",'Diags Raw Data'!$AB$6:$AB$3923))</f>
        <v>0</v>
      </c>
      <c r="R11" s="452">
        <f t="shared" si="3"/>
        <v>0</v>
      </c>
      <c r="S11" s="452">
        <f t="shared" si="4"/>
        <v>0</v>
      </c>
      <c r="T11" s="453">
        <f t="shared" si="5"/>
        <v>0</v>
      </c>
      <c r="U11" s="416" t="s">
        <v>919</v>
      </c>
      <c r="V11" s="182"/>
    </row>
    <row r="12" spans="1:23" hidden="1" x14ac:dyDescent="0.2">
      <c r="A12" s="506" t="s">
        <v>320</v>
      </c>
      <c r="B12" s="412" t="str">
        <f>VLOOKUP(A12,'Feature Raw Data'!$A$3:$B$4004,2,FALSE)</f>
        <v>DCN4.007 - Dma program 3dlut</v>
      </c>
      <c r="C12" s="413" t="str">
        <f>VLOOKUP(A12,'Feature Raw Data'!$A$3:$C$4004,3,FALSE)</f>
        <v>P2</v>
      </c>
      <c r="D12" s="414" t="str" cm="1">
        <f t="array" ref="D12">_xlfn.TEXTJOIN("",TRUE,IF(ISNUMBER(SEARCH($A12,'Diags Raw Data'!$A$6:$A$3923)),CONCATENATE('Diags Raw Data'!$H$6:$H$3923,", "),""))</f>
        <v xml:space="preserve">DCHB062, </v>
      </c>
      <c r="E12" s="331" t="str">
        <f>VLOOKUP(A12,'Diags Raw Data'!$A$6:$D$3923,4,FALSE)</f>
        <v>DCHB</v>
      </c>
      <c r="F12" s="331" t="str">
        <f>VLOOKUP(A12,'Feature Raw Data'!$A$3:$E$4004,5,FALSE)</f>
        <v>New</v>
      </c>
      <c r="G12" s="331" t="str">
        <f t="shared" si="0"/>
        <v>Yes</v>
      </c>
      <c r="H12" s="331" t="str">
        <f t="shared" si="1"/>
        <v>Yes</v>
      </c>
      <c r="I12" s="413">
        <f>SUMIF('Diags Raw Data'!$A$6:$A$3923,"*"&amp;$A12&amp;"*",'Diags Raw Data'!$K$6:$K$3923)</f>
        <v>1</v>
      </c>
      <c r="J12" s="415">
        <f>SUMIF('Diags Raw Data'!$A$6:$A$3923,"*"&amp;$A12&amp;"*",'Diags Raw Data'!$L$6:$L$3923)</f>
        <v>1</v>
      </c>
      <c r="K12" s="445" cm="1">
        <f t="array" ref="K12">IF(D12="",0, SUMPRODUCT(--(ISNUMBER(SEARCH($A12,'Diags Raw Data'!$A$6:$A$3923))),'Diags Raw Data'!$L$6:$L$3923,'Diags Raw Data'!$N$6:$N$3923)/J12)</f>
        <v>1</v>
      </c>
      <c r="L12" s="446" cm="1">
        <f t="array" ref="L12">IF(D12="",0, SUMPRODUCT(--(ISNUMBER(SEARCH($A12,'Diags Raw Data'!$A$6:$A$3923))),'Diags Raw Data'!$L$6:$L$3923,'Diags Raw Data'!$P$6:$P$3923)/J12)</f>
        <v>0</v>
      </c>
      <c r="M12" s="447" cm="1">
        <f t="array" ref="M12">SUMPRODUCT(--(ISNUMBER(SEARCH($A12,'Diags Raw Data'!$A$6:$A$3923))),--('Diags Raw Data'!$Q$6:$Q$3923&lt;&gt;"N/A"),'Diags Raw Data'!$R$6:$R$3923)</f>
        <v>0</v>
      </c>
      <c r="N12" s="448" cm="1">
        <f t="array" ref="N12">SUMPRODUCT(--(ISNUMBER(SEARCH($A12,'Diags Raw Data'!$A$6:$A$3923))),--('Diags Raw Data'!$Q$6:$Q$3923&lt;&gt;"N/A"),'Diags Raw Data'!$T$6:$T$3923)+SUMPRODUCT(--(ISNUMBER(SEARCH($A12,'Diags Raw Data'!$A$6:$A$3923))),--('Diags Raw Data'!$Q$6:$Q$3923&lt;&gt;"N/A"),'Diags Raw Data'!$U$6:$U$3923)</f>
        <v>0</v>
      </c>
      <c r="O12" s="449">
        <f>IF((M12=0),0,N12/M12)</f>
        <v>0</v>
      </c>
      <c r="P12" s="450">
        <f>SUMIF('Diags Raw Data'!$A$6:$A$3923,"*"&amp;$A12&amp;"*",'Diags Raw Data'!$Z$6:$Z$3923)</f>
        <v>0</v>
      </c>
      <c r="Q12" s="451">
        <f>SUM(SUMIF('Diags Raw Data'!$A$6:$A$3923,"*"&amp;$A12&amp;"*",'Diags Raw Data'!$AA$6:$AA$3923),SUMIF('Diags Raw Data'!$A$6:$A$3923,"*"&amp;$A12&amp;"*",'Diags Raw Data'!$AB$6:$AB$3923))</f>
        <v>0</v>
      </c>
      <c r="R12" s="452">
        <f t="shared" si="3"/>
        <v>0</v>
      </c>
      <c r="S12" s="452">
        <f t="shared" si="4"/>
        <v>0</v>
      </c>
      <c r="T12" s="453">
        <f t="shared" si="5"/>
        <v>0</v>
      </c>
      <c r="U12" s="416" t="s">
        <v>920</v>
      </c>
      <c r="V12" s="182"/>
    </row>
    <row r="13" spans="1:23" x14ac:dyDescent="0.2">
      <c r="A13" s="506" t="s">
        <v>323</v>
      </c>
      <c r="B13" s="412" t="str">
        <f>VLOOKUP(A13,'Feature Raw Data'!$A$3:$B$4004,2,FALSE)</f>
        <v>DCN4.008 - Distributed dcc</v>
      </c>
      <c r="C13" s="413" t="str">
        <f>VLOOKUP(A13,'Feature Raw Data'!$A$3:$C$4004,3,FALSE)</f>
        <v>P2</v>
      </c>
      <c r="D13" s="414" t="str" cm="1">
        <f t="array" ref="D13">_xlfn.TEXTJOIN("",TRUE,IF(ISNUMBER(SEARCH($A13,'Diags Raw Data'!$A$6:$A$3923)),CONCATENATE('Diags Raw Data'!$H$6:$H$3923,", "),""))</f>
        <v xml:space="preserve">DCHB064, </v>
      </c>
      <c r="E13" s="331" t="str">
        <f>VLOOKUP(A13,'Diags Raw Data'!$A$6:$D$3923,4,FALSE)</f>
        <v>DCHB</v>
      </c>
      <c r="F13" s="331" t="str">
        <f>VLOOKUP(A13,'Feature Raw Data'!$A$3:$E$4004,5,FALSE)</f>
        <v>New</v>
      </c>
      <c r="G13" s="331" t="str">
        <f t="shared" si="0"/>
        <v>Yes</v>
      </c>
      <c r="H13" s="331" t="str">
        <f t="shared" si="1"/>
        <v>Yes</v>
      </c>
      <c r="I13" s="413">
        <f>SUMIF('Diags Raw Data'!$A$6:$A$3923,"*"&amp;$A13&amp;"*",'Diags Raw Data'!$K$6:$K$3923)</f>
        <v>1</v>
      </c>
      <c r="J13" s="415">
        <f>SUMIF('Diags Raw Data'!$A$6:$A$3923,"*"&amp;$A13&amp;"*",'Diags Raw Data'!$L$6:$L$3923)</f>
        <v>1</v>
      </c>
      <c r="K13" s="445" cm="1">
        <f t="array" ref="K13">IF(D13="",0, SUMPRODUCT(--(ISNUMBER(SEARCH($A13,'Diags Raw Data'!$A$6:$A$3923))),'Diags Raw Data'!$L$6:$L$3923,'Diags Raw Data'!$N$6:$N$3923)/J13)</f>
        <v>1</v>
      </c>
      <c r="L13" s="446" cm="1">
        <f t="array" ref="L13">IF(D13="",0, SUMPRODUCT(--(ISNUMBER(SEARCH($A13,'Diags Raw Data'!$A$6:$A$3923))),'Diags Raw Data'!$L$6:$L$3923,'Diags Raw Data'!$P$6:$P$3923)/J13)</f>
        <v>0</v>
      </c>
      <c r="M13" s="447" cm="1">
        <f t="array" ref="M13">SUMPRODUCT(--(ISNUMBER(SEARCH($A13,'Diags Raw Data'!$A$6:$A$3923))),--('Diags Raw Data'!$Q$6:$Q$3923&lt;&gt;"N/A"),'Diags Raw Data'!$R$6:$R$3923)</f>
        <v>0</v>
      </c>
      <c r="N13" s="448" cm="1">
        <f t="array" ref="N13">SUMPRODUCT(--(ISNUMBER(SEARCH($A13,'Diags Raw Data'!$A$6:$A$3923))),--('Diags Raw Data'!$Q$6:$Q$3923&lt;&gt;"N/A"),'Diags Raw Data'!$T$6:$T$3923)+SUMPRODUCT(--(ISNUMBER(SEARCH($A13,'Diags Raw Data'!$A$6:$A$3923))),--('Diags Raw Data'!$Q$6:$Q$3923&lt;&gt;"N/A"),'Diags Raw Data'!$U$6:$U$3923)</f>
        <v>0</v>
      </c>
      <c r="O13" s="449">
        <f t="shared" si="2"/>
        <v>0</v>
      </c>
      <c r="P13" s="450">
        <f>SUMIF('Diags Raw Data'!$A$6:$A$3923,"*"&amp;$A13&amp;"*",'Diags Raw Data'!$Z$6:$Z$3923)</f>
        <v>0</v>
      </c>
      <c r="Q13" s="451">
        <f>SUM(SUMIF('Diags Raw Data'!$A$6:$A$3923,"*"&amp;$A13&amp;"*",'Diags Raw Data'!$AA$6:$AA$3923),SUMIF('Diags Raw Data'!$A$6:$A$3923,"*"&amp;$A13&amp;"*",'Diags Raw Data'!$AB$6:$AB$3923))</f>
        <v>0</v>
      </c>
      <c r="R13" s="452">
        <f t="shared" si="3"/>
        <v>0</v>
      </c>
      <c r="S13" s="452">
        <f t="shared" si="4"/>
        <v>0</v>
      </c>
      <c r="T13" s="453">
        <f t="shared" si="5"/>
        <v>0</v>
      </c>
      <c r="U13" s="416" t="s">
        <v>921</v>
      </c>
      <c r="V13" s="182"/>
    </row>
    <row r="14" spans="1:23" x14ac:dyDescent="0.2">
      <c r="A14" s="506" t="s">
        <v>326</v>
      </c>
      <c r="B14" s="412" t="str">
        <f>VLOOKUP(A14,'Feature Raw Data'!$A$3:$B$4004,2,FALSE)</f>
        <v>DCN4.009 - 64K surface pitch</v>
      </c>
      <c r="C14" s="413" t="str">
        <f>VLOOKUP(A14,'Feature Raw Data'!$A$3:$C$4004,3,FALSE)</f>
        <v>P2</v>
      </c>
      <c r="D14" s="414" t="str" cm="1">
        <f t="array" ref="D14">_xlfn.TEXTJOIN("",TRUE,IF(ISNUMBER(SEARCH($A14,'Diags Raw Data'!$A$6:$A$3923)),CONCATENATE('Diags Raw Data'!$H$6:$H$3923,", "),""))</f>
        <v xml:space="preserve">dcn.msa.1, </v>
      </c>
      <c r="E14" s="331" t="str">
        <f>VLOOKUP(A14,'Diags Raw Data'!$A$6:$D$3923,4,FALSE)</f>
        <v>DPP</v>
      </c>
      <c r="F14" s="331" t="str">
        <f>VLOOKUP(A14,'Feature Raw Data'!$A$3:$E$4004,5,FALSE)</f>
        <v>New</v>
      </c>
      <c r="G14" s="331" t="str">
        <f t="shared" si="0"/>
        <v>Yes</v>
      </c>
      <c r="H14" s="331" t="str">
        <f t="shared" si="1"/>
        <v>Yes</v>
      </c>
      <c r="I14" s="413">
        <f>SUMIF('Diags Raw Data'!$A$6:$A$3923,"*"&amp;$A14&amp;"*",'Diags Raw Data'!$K$6:$K$3923)</f>
        <v>3</v>
      </c>
      <c r="J14" s="415">
        <f>SUMIF('Diags Raw Data'!$A$6:$A$3923,"*"&amp;$A14&amp;"*",'Diags Raw Data'!$L$6:$L$3923)</f>
        <v>3</v>
      </c>
      <c r="K14" s="445" cm="1">
        <f t="array" ref="K14">IF(D14="",0, SUMPRODUCT(--(ISNUMBER(SEARCH($A14,'Diags Raw Data'!$A$6:$A$3923))),'Diags Raw Data'!$L$6:$L$3923,'Diags Raw Data'!$N$6:$N$3923)/J14)</f>
        <v>1</v>
      </c>
      <c r="L14" s="446" cm="1">
        <f t="array" ref="L14">IF(D14="",0, SUMPRODUCT(--(ISNUMBER(SEARCH($A14,'Diags Raw Data'!$A$6:$A$3923))),'Diags Raw Data'!$L$6:$L$3923,'Diags Raw Data'!$P$6:$P$3923)/J14)</f>
        <v>1</v>
      </c>
      <c r="M14" s="447" cm="1">
        <f t="array" ref="M14">SUMPRODUCT(--(ISNUMBER(SEARCH($A14,'Diags Raw Data'!$A$6:$A$3923))),--('Diags Raw Data'!$Q$6:$Q$3923&lt;&gt;"N/A"),'Diags Raw Data'!$R$6:$R$3923)</f>
        <v>0</v>
      </c>
      <c r="N14" s="448" cm="1">
        <f t="array" ref="N14">SUMPRODUCT(--(ISNUMBER(SEARCH($A14,'Diags Raw Data'!$A$6:$A$3923))),--('Diags Raw Data'!$Q$6:$Q$3923&lt;&gt;"N/A"),'Diags Raw Data'!$T$6:$T$3923)+SUMPRODUCT(--(ISNUMBER(SEARCH($A14,'Diags Raw Data'!$A$6:$A$3923))),--('Diags Raw Data'!$Q$6:$Q$3923&lt;&gt;"N/A"),'Diags Raw Data'!$U$6:$U$3923)</f>
        <v>0</v>
      </c>
      <c r="O14" s="449">
        <f t="shared" si="2"/>
        <v>0</v>
      </c>
      <c r="P14" s="450">
        <f>SUMIF('Diags Raw Data'!$A$6:$A$3923,"*"&amp;$A14&amp;"*",'Diags Raw Data'!$Z$6:$Z$3923)</f>
        <v>0</v>
      </c>
      <c r="Q14" s="451">
        <f>SUM(SUMIF('Diags Raw Data'!$A$6:$A$3923,"*"&amp;$A14&amp;"*",'Diags Raw Data'!$AA$6:$AA$3923),SUMIF('Diags Raw Data'!$A$6:$A$3923,"*"&amp;$A14&amp;"*",'Diags Raw Data'!$AB$6:$AB$3923))</f>
        <v>0</v>
      </c>
      <c r="R14" s="452">
        <f t="shared" si="3"/>
        <v>0</v>
      </c>
      <c r="S14" s="452">
        <f t="shared" si="4"/>
        <v>0</v>
      </c>
      <c r="T14" s="453">
        <f t="shared" si="5"/>
        <v>0</v>
      </c>
      <c r="U14" s="416" t="s">
        <v>922</v>
      </c>
      <c r="V14" s="182"/>
    </row>
    <row r="15" spans="1:23" x14ac:dyDescent="0.2">
      <c r="A15" s="506" t="s">
        <v>339</v>
      </c>
      <c r="B15" s="412" t="str">
        <f>VLOOKUP(A15,'Feature Raw Data'!$A$3:$B$4004,2,FALSE)</f>
        <v>DCN4.014 - Sram low power mode</v>
      </c>
      <c r="C15" s="413" t="str">
        <f>VLOOKUP(A15,'Feature Raw Data'!$A$3:$C$4004,3,FALSE)</f>
        <v>P2</v>
      </c>
      <c r="D15" s="414" t="str" cm="1">
        <f t="array" ref="D15">_xlfn.TEXTJOIN("",TRUE,IF(ISNUMBER(SEARCH($A15,'Diags Raw Data'!$A$6:$A$3923)),CONCATENATE('Diags Raw Data'!$H$6:$H$3923,", "),""))</f>
        <v xml:space="preserve">MPC003.1-6, </v>
      </c>
      <c r="E15" s="331" t="str">
        <f>VLOOKUP(A15,'Diags Raw Data'!$A$6:$D$3923,4,FALSE)</f>
        <v>MPC</v>
      </c>
      <c r="F15" s="331" t="str">
        <f>VLOOKUP(A15,'Feature Raw Data'!$A$3:$E$4004,5,FALSE)</f>
        <v>Legacy</v>
      </c>
      <c r="G15" s="331" t="str">
        <f t="shared" si="0"/>
        <v>Yes</v>
      </c>
      <c r="H15" s="331" t="str">
        <f t="shared" si="1"/>
        <v>Yes</v>
      </c>
      <c r="I15" s="413">
        <f>SUMIF('Diags Raw Data'!$A$6:$A$3923,"*"&amp;$A15&amp;"*",'Diags Raw Data'!$K$6:$K$3923)</f>
        <v>1</v>
      </c>
      <c r="J15" s="415">
        <f>SUMIF('Diags Raw Data'!$A$6:$A$3923,"*"&amp;$A15&amp;"*",'Diags Raw Data'!$L$6:$L$3923)</f>
        <v>6</v>
      </c>
      <c r="K15" s="445" cm="1">
        <f t="array" ref="K15">IF(D15="",0, SUMPRODUCT(--(ISNUMBER(SEARCH($A15,'Diags Raw Data'!$A$6:$A$3923))),'Diags Raw Data'!$L$6:$L$3923,'Diags Raw Data'!$N$6:$N$3923)/J15)</f>
        <v>1</v>
      </c>
      <c r="L15" s="446" cm="1">
        <f t="array" ref="L15">IF(D15="",0, SUMPRODUCT(--(ISNUMBER(SEARCH($A15,'Diags Raw Data'!$A$6:$A$3923))),'Diags Raw Data'!$L$6:$L$3923,'Diags Raw Data'!$P$6:$P$3923)/J15)</f>
        <v>1</v>
      </c>
      <c r="M15" s="447" cm="1">
        <f t="array" ref="M15">SUMPRODUCT(--(ISNUMBER(SEARCH($A15,'Diags Raw Data'!$A$6:$A$3923))),--('Diags Raw Data'!$Q$6:$Q$3923&lt;&gt;"N/A"),'Diags Raw Data'!$R$6:$R$3923)</f>
        <v>6</v>
      </c>
      <c r="N15" s="448" cm="1">
        <f t="array" ref="N15">SUMPRODUCT(--(ISNUMBER(SEARCH($A15,'Diags Raw Data'!$A$6:$A$3923))),--('Diags Raw Data'!$Q$6:$Q$3923&lt;&gt;"N/A"),'Diags Raw Data'!$T$6:$T$3923)+SUMPRODUCT(--(ISNUMBER(SEARCH($A15,'Diags Raw Data'!$A$6:$A$3923))),--('Diags Raw Data'!$Q$6:$Q$3923&lt;&gt;"N/A"),'Diags Raw Data'!$U$6:$U$3923)</f>
        <v>5</v>
      </c>
      <c r="O15" s="449">
        <f t="shared" si="2"/>
        <v>0.83333333333333337</v>
      </c>
      <c r="P15" s="450">
        <f>SUMIF('Diags Raw Data'!$A$6:$A$3923,"*"&amp;$A15&amp;"*",'Diags Raw Data'!$Z$6:$Z$3923)</f>
        <v>0</v>
      </c>
      <c r="Q15" s="451">
        <f>SUM(SUMIF('Diags Raw Data'!$A$6:$A$3923,"*"&amp;$A15&amp;"*",'Diags Raw Data'!$AA$6:$AA$3923),SUMIF('Diags Raw Data'!$A$6:$A$3923,"*"&amp;$A15&amp;"*",'Diags Raw Data'!$AB$6:$AB$3923))</f>
        <v>0</v>
      </c>
      <c r="R15" s="452">
        <f t="shared" si="3"/>
        <v>0</v>
      </c>
      <c r="S15" s="452">
        <f t="shared" si="4"/>
        <v>0</v>
      </c>
      <c r="T15" s="453">
        <f t="shared" si="5"/>
        <v>0</v>
      </c>
      <c r="U15" s="416" t="s">
        <v>923</v>
      </c>
      <c r="V15" s="182"/>
    </row>
    <row r="16" spans="1:23" x14ac:dyDescent="0.2">
      <c r="A16" s="506" t="s">
        <v>345</v>
      </c>
      <c r="B16" s="412" t="str">
        <f>VLOOKUP(A16,'Feature Raw Data'!$A$3:$B$4004,2,FALSE)</f>
        <v>DCN4.017 - Abm</v>
      </c>
      <c r="C16" s="413" t="str">
        <f>VLOOKUP(A16,'Feature Raw Data'!$A$3:$C$4004,3,FALSE)</f>
        <v>P2</v>
      </c>
      <c r="D16" s="414" t="str" cm="1">
        <f t="array" ref="D16">_xlfn.TEXTJOIN("",TRUE,IF(ISNUMBER(SEARCH($A16,'Diags Raw Data'!$A$6:$A$3923)),CONCATENATE('Diags Raw Data'!$H$6:$H$3923,", "),""))</f>
        <v xml:space="preserve">ABM066.1-15, ABM067, </v>
      </c>
      <c r="E16" s="331" t="str">
        <f>VLOOKUP(A16,'Diags Raw Data'!$A$6:$D$3923,4,FALSE)</f>
        <v>ABM</v>
      </c>
      <c r="F16" s="331" t="str">
        <f>VLOOKUP(A16,'Feature Raw Data'!$A$3:$E$4004,5,FALSE)</f>
        <v>Legacy</v>
      </c>
      <c r="G16" s="331" t="str">
        <f t="shared" si="0"/>
        <v>Yes</v>
      </c>
      <c r="H16" s="331" t="str">
        <f t="shared" si="1"/>
        <v>Yes</v>
      </c>
      <c r="I16" s="413">
        <f>SUMIF('Diags Raw Data'!$A$6:$A$3923,"*"&amp;$A16&amp;"*",'Diags Raw Data'!$K$6:$K$3923)</f>
        <v>2</v>
      </c>
      <c r="J16" s="415">
        <f>SUMIF('Diags Raw Data'!$A$6:$A$3923,"*"&amp;$A16&amp;"*",'Diags Raw Data'!$L$6:$L$3923)</f>
        <v>16</v>
      </c>
      <c r="K16" s="445" cm="1">
        <f t="array" ref="K16">IF(D16="",0, SUMPRODUCT(--(ISNUMBER(SEARCH($A16,'Diags Raw Data'!$A$6:$A$3923))),'Diags Raw Data'!$L$6:$L$3923,'Diags Raw Data'!$N$6:$N$3923)/J16)</f>
        <v>1</v>
      </c>
      <c r="L16" s="446" cm="1">
        <f t="array" ref="L16">IF(D16="",0, SUMPRODUCT(--(ISNUMBER(SEARCH($A16,'Diags Raw Data'!$A$6:$A$3923))),'Diags Raw Data'!$L$6:$L$3923,'Diags Raw Data'!$P$6:$P$3923)/J16)</f>
        <v>1</v>
      </c>
      <c r="M16" s="447" cm="1">
        <f t="array" ref="M16">SUMPRODUCT(--(ISNUMBER(SEARCH($A16,'Diags Raw Data'!$A$6:$A$3923))),--('Diags Raw Data'!$Q$6:$Q$3923&lt;&gt;"N/A"),'Diags Raw Data'!$R$6:$R$3923)</f>
        <v>16</v>
      </c>
      <c r="N16" s="448" cm="1">
        <f t="array" ref="N16">SUMPRODUCT(--(ISNUMBER(SEARCH($A16,'Diags Raw Data'!$A$6:$A$3923))),--('Diags Raw Data'!$Q$6:$Q$3923&lt;&gt;"N/A"),'Diags Raw Data'!$T$6:$T$3923)+SUMPRODUCT(--(ISNUMBER(SEARCH($A16,'Diags Raw Data'!$A$6:$A$3923))),--('Diags Raw Data'!$Q$6:$Q$3923&lt;&gt;"N/A"),'Diags Raw Data'!$U$6:$U$3923)</f>
        <v>16</v>
      </c>
      <c r="O16" s="449">
        <f t="shared" si="2"/>
        <v>1</v>
      </c>
      <c r="P16" s="450">
        <f>SUMIF('Diags Raw Data'!$A$6:$A$3923,"*"&amp;$A16&amp;"*",'Diags Raw Data'!$Z$6:$Z$3923)</f>
        <v>0</v>
      </c>
      <c r="Q16" s="451">
        <f>SUM(SUMIF('Diags Raw Data'!$A$6:$A$3923,"*"&amp;$A16&amp;"*",'Diags Raw Data'!$AA$6:$AA$3923),SUMIF('Diags Raw Data'!$A$6:$A$3923,"*"&amp;$A16&amp;"*",'Diags Raw Data'!$AB$6:$AB$3923))</f>
        <v>0</v>
      </c>
      <c r="R16" s="452">
        <f t="shared" si="3"/>
        <v>0</v>
      </c>
      <c r="S16" s="452">
        <f t="shared" si="4"/>
        <v>0</v>
      </c>
      <c r="T16" s="453">
        <f t="shared" si="5"/>
        <v>0</v>
      </c>
      <c r="U16" s="416" t="s">
        <v>923</v>
      </c>
      <c r="V16" s="182"/>
    </row>
    <row r="17" spans="1:22" hidden="1" x14ac:dyDescent="0.2">
      <c r="A17" s="506" t="s">
        <v>351</v>
      </c>
      <c r="B17" s="412" t="str">
        <f>VLOOKUP(A17,'Feature Raw Data'!$A$3:$B$4004,2,FALSE)</f>
        <v>DCN4.020 - pstate dram clock switch</v>
      </c>
      <c r="C17" s="413" t="str">
        <f>VLOOKUP(A17,'Feature Raw Data'!$A$3:$C$4004,3,FALSE)</f>
        <v>P2</v>
      </c>
      <c r="D17" s="414" t="str" cm="1">
        <f t="array" ref="D17">_xlfn.TEXTJOIN("",TRUE,IF(ISNUMBER(SEARCH($A17,'Diags Raw Data'!$A$6:$A$3923)),CONCATENATE('Diags Raw Data'!$H$6:$H$3923,", "),""))</f>
        <v xml:space="preserve">DISP014, </v>
      </c>
      <c r="E17" s="331" t="str">
        <f>VLOOKUP(A17,'Diags Raw Data'!$A$6:$D$3923,4,FALSE)</f>
        <v>DISP</v>
      </c>
      <c r="F17" s="331" t="str">
        <f>VLOOKUP(A17,'Feature Raw Data'!$A$3:$E$4004,5,FALSE)</f>
        <v>Legacy</v>
      </c>
      <c r="G17" s="331" t="str">
        <f t="shared" si="0"/>
        <v>Yes</v>
      </c>
      <c r="H17" s="331" t="str">
        <f t="shared" si="1"/>
        <v>Yes</v>
      </c>
      <c r="I17" s="413">
        <f>SUMIF('Diags Raw Data'!$A$6:$A$3923,"*"&amp;$A17&amp;"*",'Diags Raw Data'!$K$6:$K$3923)</f>
        <v>1</v>
      </c>
      <c r="J17" s="415">
        <f>SUMIF('Diags Raw Data'!$A$6:$A$3923,"*"&amp;$A17&amp;"*",'Diags Raw Data'!$L$6:$L$3923)</f>
        <v>1</v>
      </c>
      <c r="K17" s="445" cm="1">
        <f t="array" ref="K17">IF(D17="",0, SUMPRODUCT(--(ISNUMBER(SEARCH($A17,'Diags Raw Data'!$A$6:$A$3923))),'Diags Raw Data'!$L$6:$L$3923,'Diags Raw Data'!$N$6:$N$3923)/J17)</f>
        <v>1</v>
      </c>
      <c r="L17" s="446" cm="1">
        <f t="array" ref="L17">IF(D17="",0, SUMPRODUCT(--(ISNUMBER(SEARCH($A17,'Diags Raw Data'!$A$6:$A$3923))),'Diags Raw Data'!$L$6:$L$3923,'Diags Raw Data'!$P$6:$P$3923)/J17)</f>
        <v>1</v>
      </c>
      <c r="M17" s="447" cm="1">
        <f t="array" ref="M17">SUMPRODUCT(--(ISNUMBER(SEARCH($A17,'Diags Raw Data'!$A$6:$A$3923))),--('Diags Raw Data'!$Q$6:$Q$3923&lt;&gt;"N/A"),'Diags Raw Data'!$R$6:$R$3923)</f>
        <v>1</v>
      </c>
      <c r="N17" s="448" cm="1">
        <f t="array" ref="N17">SUMPRODUCT(--(ISNUMBER(SEARCH($A17,'Diags Raw Data'!$A$6:$A$3923))),--('Diags Raw Data'!$Q$6:$Q$3923&lt;&gt;"N/A"),'Diags Raw Data'!$T$6:$T$3923)+SUMPRODUCT(--(ISNUMBER(SEARCH($A17,'Diags Raw Data'!$A$6:$A$3923))),--('Diags Raw Data'!$Q$6:$Q$3923&lt;&gt;"N/A"),'Diags Raw Data'!$U$6:$U$3923)</f>
        <v>0</v>
      </c>
      <c r="O17" s="449">
        <f t="shared" si="2"/>
        <v>0</v>
      </c>
      <c r="P17" s="450">
        <f>SUMIF('Diags Raw Data'!$A$6:$A$3923,"*"&amp;$A17&amp;"*",'Diags Raw Data'!$Z$6:$Z$3923)</f>
        <v>0</v>
      </c>
      <c r="Q17" s="451">
        <f>SUM(SUMIF('Diags Raw Data'!$A$6:$A$3923,"*"&amp;$A17&amp;"*",'Diags Raw Data'!$AA$6:$AA$3923),SUMIF('Diags Raw Data'!$A$6:$A$3923,"*"&amp;$A17&amp;"*",'Diags Raw Data'!$AB$6:$AB$3923))</f>
        <v>0</v>
      </c>
      <c r="R17" s="452">
        <f t="shared" si="3"/>
        <v>0</v>
      </c>
      <c r="S17" s="452">
        <f t="shared" si="4"/>
        <v>0</v>
      </c>
      <c r="T17" s="453">
        <f t="shared" si="5"/>
        <v>0</v>
      </c>
      <c r="U17" s="416" t="s">
        <v>918</v>
      </c>
      <c r="V17" s="182"/>
    </row>
    <row r="18" spans="1:22" ht="105" hidden="1" x14ac:dyDescent="0.2">
      <c r="A18" s="506" t="s">
        <v>353</v>
      </c>
      <c r="B18" s="412" t="str">
        <f>VLOOKUP(A18,'Feature Raw Data'!$A$3:$B$4004,2,FALSE)</f>
        <v>DCN4.021 - Dchubbub wm change support</v>
      </c>
      <c r="C18" s="413" t="str">
        <f>VLOOKUP(A18,'Feature Raw Data'!$A$3:$C$4004,3,FALSE)</f>
        <v>P2</v>
      </c>
      <c r="D18" s="414" t="s">
        <v>924</v>
      </c>
      <c r="E18" s="331" t="str">
        <f>VLOOKUP(A18,'Diags Raw Data'!$A$6:$D$3923,4,FALSE)</f>
        <v>DCHB</v>
      </c>
      <c r="F18" s="331" t="str">
        <f>VLOOKUP(A18,'Feature Raw Data'!$A$3:$E$4004,5,FALSE)</f>
        <v>Legacy</v>
      </c>
      <c r="G18" s="331" t="str">
        <f t="shared" si="0"/>
        <v>Yes</v>
      </c>
      <c r="H18" s="331" t="str">
        <f t="shared" si="1"/>
        <v>Yes</v>
      </c>
      <c r="I18" s="413">
        <f>SUMIF('Diags Raw Data'!$A$6:$A$3923,"*"&amp;$A18&amp;"*",'Diags Raw Data'!$K$6:$K$3923)</f>
        <v>1</v>
      </c>
      <c r="J18" s="415">
        <f>SUMIF('Diags Raw Data'!$A$6:$A$3923,"*"&amp;$A18&amp;"*",'Diags Raw Data'!$L$6:$L$3923)</f>
        <v>36</v>
      </c>
      <c r="K18" s="445" cm="1">
        <f t="array" ref="K18">IF(D18="",0, SUMPRODUCT(--(ISNUMBER(SEARCH($A18,'Diags Raw Data'!$A$6:$A$3923))),'Diags Raw Data'!$L$6:$L$3923,'Diags Raw Data'!$N$6:$N$3923)/J18)</f>
        <v>1</v>
      </c>
      <c r="L18" s="446" cm="1">
        <f t="array" ref="L18">IF(D18="",0, SUMPRODUCT(--(ISNUMBER(SEARCH($A18,'Diags Raw Data'!$A$6:$A$3923))),'Diags Raw Data'!$L$6:$L$3923,'Diags Raw Data'!$P$6:$P$3923)/J18)</f>
        <v>1</v>
      </c>
      <c r="M18" s="447" cm="1">
        <f t="array" ref="M18">SUMPRODUCT(--(ISNUMBER(SEARCH($A18,'Diags Raw Data'!$A$6:$A$3923))),--('Diags Raw Data'!$Q$6:$Q$3923&lt;&gt;"N/A"),'Diags Raw Data'!$R$6:$R$3923)</f>
        <v>1</v>
      </c>
      <c r="N18" s="448" cm="1">
        <f t="array" ref="N18">SUMPRODUCT(--(ISNUMBER(SEARCH($A18,'Diags Raw Data'!$A$6:$A$3923))),--('Diags Raw Data'!$Q$6:$Q$3923&lt;&gt;"N/A"),'Diags Raw Data'!$T$6:$T$3923)+SUMPRODUCT(--(ISNUMBER(SEARCH($A18,'Diags Raw Data'!$A$6:$A$3923))),--('Diags Raw Data'!$Q$6:$Q$3923&lt;&gt;"N/A"),'Diags Raw Data'!$U$6:$U$3923)</f>
        <v>1</v>
      </c>
      <c r="O18" s="449">
        <f t="shared" si="2"/>
        <v>1</v>
      </c>
      <c r="P18" s="450">
        <f>SUMIF('Diags Raw Data'!$A$6:$A$3923,"*"&amp;$A18&amp;"*",'Diags Raw Data'!$Z$6:$Z$3923)</f>
        <v>0</v>
      </c>
      <c r="Q18" s="451">
        <f>SUM(SUMIF('Diags Raw Data'!$A$6:$A$3923,"*"&amp;$A18&amp;"*",'Diags Raw Data'!$AA$6:$AA$3923),SUMIF('Diags Raw Data'!$A$6:$A$3923,"*"&amp;$A18&amp;"*",'Diags Raw Data'!$AB$6:$AB$3923))</f>
        <v>0</v>
      </c>
      <c r="R18" s="452">
        <f t="shared" si="3"/>
        <v>0</v>
      </c>
      <c r="S18" s="452">
        <f t="shared" si="4"/>
        <v>0</v>
      </c>
      <c r="T18" s="453">
        <f t="shared" si="5"/>
        <v>0</v>
      </c>
      <c r="U18" s="416" t="s">
        <v>918</v>
      </c>
      <c r="V18" s="182"/>
    </row>
    <row r="19" spans="1:22" ht="30" hidden="1" x14ac:dyDescent="0.2">
      <c r="A19" s="506" t="s">
        <v>355</v>
      </c>
      <c r="B19" s="412" t="str">
        <f>VLOOKUP(A19,'Feature Raw Data'!$A$3:$B$4004,2,FALSE)</f>
        <v>DCN4.022 - Dram self-refresh and cstate and stutter</v>
      </c>
      <c r="C19" s="413" t="str">
        <f>VLOOKUP(A19,'Feature Raw Data'!$A$3:$C$4004,3,FALSE)</f>
        <v>P2</v>
      </c>
      <c r="D19" s="414" t="str" cm="1">
        <f t="array" ref="D19">_xlfn.TEXTJOIN("",TRUE,IF(ISNUMBER(SEARCH($A19,'Diags Raw Data'!$A$6:$A$3923)),CONCATENATE('Diags Raw Data'!$H$6:$H$3923,", "),""))</f>
        <v xml:space="preserve">dcn.msa.1, </v>
      </c>
      <c r="E19" s="331" t="str">
        <f>VLOOKUP(A19,'Diags Raw Data'!$A$6:$D$3923,4,FALSE)</f>
        <v>DPP</v>
      </c>
      <c r="F19" s="331" t="str">
        <f>VLOOKUP(A19,'Feature Raw Data'!$A$3:$E$4004,5,FALSE)</f>
        <v>Legacy</v>
      </c>
      <c r="G19" s="331" t="str">
        <f t="shared" si="0"/>
        <v>Yes</v>
      </c>
      <c r="H19" s="331" t="str">
        <f t="shared" si="1"/>
        <v>Yes</v>
      </c>
      <c r="I19" s="413">
        <f>SUMIF('Diags Raw Data'!$A$6:$A$3923,"*"&amp;$A19&amp;"*",'Diags Raw Data'!$K$6:$K$3923)</f>
        <v>3</v>
      </c>
      <c r="J19" s="415">
        <f>SUMIF('Diags Raw Data'!$A$6:$A$3923,"*"&amp;$A19&amp;"*",'Diags Raw Data'!$L$6:$L$3923)</f>
        <v>3</v>
      </c>
      <c r="K19" s="445" cm="1">
        <f t="array" ref="K19">IF(D19="",0, SUMPRODUCT(--(ISNUMBER(SEARCH($A19,'Diags Raw Data'!$A$6:$A$3923))),'Diags Raw Data'!$L$6:$L$3923,'Diags Raw Data'!$N$6:$N$3923)/J19)</f>
        <v>1</v>
      </c>
      <c r="L19" s="446" cm="1">
        <f t="array" ref="L19">IF(D19="",0, SUMPRODUCT(--(ISNUMBER(SEARCH($A19,'Diags Raw Data'!$A$6:$A$3923))),'Diags Raw Data'!$L$6:$L$3923,'Diags Raw Data'!$P$6:$P$3923)/J19)</f>
        <v>1</v>
      </c>
      <c r="M19" s="447" cm="1">
        <f t="array" ref="M19">SUMPRODUCT(--(ISNUMBER(SEARCH($A19,'Diags Raw Data'!$A$6:$A$3923))),--('Diags Raw Data'!$Q$6:$Q$3923&lt;&gt;"N/A"),'Diags Raw Data'!$R$6:$R$3923)</f>
        <v>0</v>
      </c>
      <c r="N19" s="448" cm="1">
        <f t="array" ref="N19">SUMPRODUCT(--(ISNUMBER(SEARCH($A19,'Diags Raw Data'!$A$6:$A$3923))),--('Diags Raw Data'!$Q$6:$Q$3923&lt;&gt;"N/A"),'Diags Raw Data'!$T$6:$T$3923)+SUMPRODUCT(--(ISNUMBER(SEARCH($A19,'Diags Raw Data'!$A$6:$A$3923))),--('Diags Raw Data'!$Q$6:$Q$3923&lt;&gt;"N/A"),'Diags Raw Data'!$U$6:$U$3923)</f>
        <v>0</v>
      </c>
      <c r="O19" s="449">
        <f t="shared" si="2"/>
        <v>0</v>
      </c>
      <c r="P19" s="450">
        <f>SUMIF('Diags Raw Data'!$A$6:$A$3923,"*"&amp;$A19&amp;"*",'Diags Raw Data'!$Z$6:$Z$3923)</f>
        <v>0</v>
      </c>
      <c r="Q19" s="451">
        <f>SUM(SUMIF('Diags Raw Data'!$A$6:$A$3923,"*"&amp;$A19&amp;"*",'Diags Raw Data'!$AA$6:$AA$3923),SUMIF('Diags Raw Data'!$A$6:$A$3923,"*"&amp;$A19&amp;"*",'Diags Raw Data'!$AB$6:$AB$3923))</f>
        <v>0</v>
      </c>
      <c r="R19" s="452">
        <f t="shared" si="3"/>
        <v>0</v>
      </c>
      <c r="S19" s="452">
        <f t="shared" si="4"/>
        <v>0</v>
      </c>
      <c r="T19" s="453">
        <f t="shared" si="5"/>
        <v>0</v>
      </c>
      <c r="U19" s="416" t="s">
        <v>918</v>
      </c>
      <c r="V19" s="182"/>
    </row>
    <row r="20" spans="1:22" hidden="1" x14ac:dyDescent="0.2">
      <c r="A20" s="506" t="s">
        <v>357</v>
      </c>
      <c r="B20" s="412" t="str">
        <f>VLOOKUP(A20,'Feature Raw Data'!$A$3:$B$4004,2,FALSE)</f>
        <v>DCN4.023 - Stutter efficiency</v>
      </c>
      <c r="C20" s="413" t="str">
        <f>VLOOKUP(A20,'Feature Raw Data'!$A$3:$C$4004,3,FALSE)</f>
        <v>P2</v>
      </c>
      <c r="D20" s="414" t="str" cm="1">
        <f t="array" ref="D20">_xlfn.TEXTJOIN("",TRUE,IF(ISNUMBER(SEARCH($A20,'Diags Raw Data'!$A$6:$A$3923)),CONCATENATE('Diags Raw Data'!$H$6:$H$3923,", "),""))</f>
        <v xml:space="preserve">dcn.msa.1, </v>
      </c>
      <c r="E20" s="331" t="str">
        <f>VLOOKUP(A20,'Diags Raw Data'!$A$6:$D$3923,4,FALSE)</f>
        <v>DPP</v>
      </c>
      <c r="F20" s="331" t="str">
        <f>VLOOKUP(A20,'Feature Raw Data'!$A$3:$E$4004,5,FALSE)</f>
        <v>Legacy</v>
      </c>
      <c r="G20" s="331" t="str">
        <f t="shared" si="0"/>
        <v>Yes</v>
      </c>
      <c r="H20" s="331" t="str">
        <f t="shared" si="1"/>
        <v>Yes</v>
      </c>
      <c r="I20" s="413">
        <f>SUMIF('Diags Raw Data'!$A$6:$A$3923,"*"&amp;$A20&amp;"*",'Diags Raw Data'!$K$6:$K$3923)</f>
        <v>3</v>
      </c>
      <c r="J20" s="415">
        <f>SUMIF('Diags Raw Data'!$A$6:$A$3923,"*"&amp;$A20&amp;"*",'Diags Raw Data'!$L$6:$L$3923)</f>
        <v>3</v>
      </c>
      <c r="K20" s="445" cm="1">
        <f t="array" ref="K20">IF(D20="",0, SUMPRODUCT(--(ISNUMBER(SEARCH($A20,'Diags Raw Data'!$A$6:$A$3923))),'Diags Raw Data'!$L$6:$L$3923,'Diags Raw Data'!$N$6:$N$3923)/J20)</f>
        <v>1</v>
      </c>
      <c r="L20" s="446" cm="1">
        <f t="array" ref="L20">IF(D20="",0, SUMPRODUCT(--(ISNUMBER(SEARCH($A20,'Diags Raw Data'!$A$6:$A$3923))),'Diags Raw Data'!$L$6:$L$3923,'Diags Raw Data'!$P$6:$P$3923)/J20)</f>
        <v>1</v>
      </c>
      <c r="M20" s="447" cm="1">
        <f t="array" ref="M20">SUMPRODUCT(--(ISNUMBER(SEARCH($A20,'Diags Raw Data'!$A$6:$A$3923))),--('Diags Raw Data'!$Q$6:$Q$3923&lt;&gt;"N/A"),'Diags Raw Data'!$R$6:$R$3923)</f>
        <v>0</v>
      </c>
      <c r="N20" s="448" cm="1">
        <f t="array" ref="N20">SUMPRODUCT(--(ISNUMBER(SEARCH($A20,'Diags Raw Data'!$A$6:$A$3923))),--('Diags Raw Data'!$Q$6:$Q$3923&lt;&gt;"N/A"),'Diags Raw Data'!$T$6:$T$3923)+SUMPRODUCT(--(ISNUMBER(SEARCH($A20,'Diags Raw Data'!$A$6:$A$3923))),--('Diags Raw Data'!$Q$6:$Q$3923&lt;&gt;"N/A"),'Diags Raw Data'!$U$6:$U$3923)</f>
        <v>0</v>
      </c>
      <c r="O20" s="449">
        <f t="shared" si="2"/>
        <v>0</v>
      </c>
      <c r="P20" s="450">
        <f>SUMIF('Diags Raw Data'!$A$6:$A$3923,"*"&amp;$A20&amp;"*",'Diags Raw Data'!$Z$6:$Z$3923)</f>
        <v>0</v>
      </c>
      <c r="Q20" s="451">
        <f>SUM(SUMIF('Diags Raw Data'!$A$6:$A$3923,"*"&amp;$A20&amp;"*",'Diags Raw Data'!$AA$6:$AA$3923),SUMIF('Diags Raw Data'!$A$6:$A$3923,"*"&amp;$A20&amp;"*",'Diags Raw Data'!$AB$6:$AB$3923))</f>
        <v>0</v>
      </c>
      <c r="R20" s="452">
        <f t="shared" si="3"/>
        <v>0</v>
      </c>
      <c r="S20" s="452">
        <f t="shared" si="4"/>
        <v>0</v>
      </c>
      <c r="T20" s="453">
        <f t="shared" si="5"/>
        <v>0</v>
      </c>
      <c r="U20" s="416" t="s">
        <v>918</v>
      </c>
      <c r="V20" s="182"/>
    </row>
    <row r="21" spans="1:22" hidden="1" x14ac:dyDescent="0.2">
      <c r="A21" s="506" t="s">
        <v>359</v>
      </c>
      <c r="B21" s="412" t="str">
        <f>VLOOKUP(A21,'Feature Raw Data'!$A$3:$B$4004,2,FALSE)</f>
        <v>DCN4.024 - QoS urgent latency</v>
      </c>
      <c r="C21" s="413" t="str">
        <f>VLOOKUP(A21,'Feature Raw Data'!$A$3:$C$4004,3,FALSE)</f>
        <v>P2</v>
      </c>
      <c r="D21" s="414" t="str" cm="1">
        <f t="array" ref="D21">_xlfn.TEXTJOIN("",TRUE,IF(ISNUMBER(SEARCH($A21,'Diags Raw Data'!$A$6:$A$3923)),CONCATENATE('Diags Raw Data'!$H$6:$H$3923,", "),""))</f>
        <v xml:space="preserve">DPP001.1-15, </v>
      </c>
      <c r="E21" s="331" t="str">
        <f>VLOOKUP(A21,'Diags Raw Data'!$A$6:$D$3923,4,FALSE)</f>
        <v>MSA</v>
      </c>
      <c r="F21" s="331" t="str">
        <f>VLOOKUP(A21,'Feature Raw Data'!$A$3:$E$4004,5,FALSE)</f>
        <v>Legacy</v>
      </c>
      <c r="G21" s="331" t="str">
        <f t="shared" si="0"/>
        <v>Yes</v>
      </c>
      <c r="H21" s="331" t="str">
        <f t="shared" si="1"/>
        <v>Yes</v>
      </c>
      <c r="I21" s="413">
        <f>SUMIF('Diags Raw Data'!$A$6:$A$3923,"*"&amp;$A21&amp;"*",'Diags Raw Data'!$K$6:$K$3923)</f>
        <v>5</v>
      </c>
      <c r="J21" s="415">
        <f>SUMIF('Diags Raw Data'!$A$6:$A$3923,"*"&amp;$A21&amp;"*",'Diags Raw Data'!$L$6:$L$3923)</f>
        <v>15</v>
      </c>
      <c r="K21" s="445" cm="1">
        <f t="array" ref="K21">IF(D21="",0, SUMPRODUCT(--(ISNUMBER(SEARCH($A21,'Diags Raw Data'!$A$6:$A$3923))),'Diags Raw Data'!$L$6:$L$3923,'Diags Raw Data'!$N$6:$N$3923)/J21)</f>
        <v>1</v>
      </c>
      <c r="L21" s="446" cm="1">
        <f t="array" ref="L21">IF(D21="",0, SUMPRODUCT(--(ISNUMBER(SEARCH($A21,'Diags Raw Data'!$A$6:$A$3923))),'Diags Raw Data'!$L$6:$L$3923,'Diags Raw Data'!$P$6:$P$3923)/J21)</f>
        <v>1</v>
      </c>
      <c r="M21" s="447" cm="1">
        <f t="array" ref="M21">SUMPRODUCT(--(ISNUMBER(SEARCH($A21,'Diags Raw Data'!$A$6:$A$3923))),--('Diags Raw Data'!$Q$6:$Q$3923&lt;&gt;"N/A"),'Diags Raw Data'!$R$6:$R$3923)</f>
        <v>0</v>
      </c>
      <c r="N21" s="448" cm="1">
        <f t="array" ref="N21">SUMPRODUCT(--(ISNUMBER(SEARCH($A21,'Diags Raw Data'!$A$6:$A$3923))),--('Diags Raw Data'!$Q$6:$Q$3923&lt;&gt;"N/A"),'Diags Raw Data'!$T$6:$T$3923)+SUMPRODUCT(--(ISNUMBER(SEARCH($A21,'Diags Raw Data'!$A$6:$A$3923))),--('Diags Raw Data'!$Q$6:$Q$3923&lt;&gt;"N/A"),'Diags Raw Data'!$U$6:$U$3923)</f>
        <v>0</v>
      </c>
      <c r="O21" s="449">
        <f>IF((M21=0),0,N21/M21)</f>
        <v>0</v>
      </c>
      <c r="P21" s="450">
        <f>SUMIF('Diags Raw Data'!$A$6:$A$3923,"*"&amp;$A21&amp;"*",'Diags Raw Data'!$Z$6:$Z$3923)</f>
        <v>0</v>
      </c>
      <c r="Q21" s="451">
        <f>SUM(SUMIF('Diags Raw Data'!$A$6:$A$3923,"*"&amp;$A21&amp;"*",'Diags Raw Data'!$AA$6:$AA$3923),SUMIF('Diags Raw Data'!$A$6:$A$3923,"*"&amp;$A21&amp;"*",'Diags Raw Data'!$AB$6:$AB$3923))</f>
        <v>0</v>
      </c>
      <c r="R21" s="452">
        <f>IF((J21=0),0,P21/J21)</f>
        <v>0</v>
      </c>
      <c r="S21" s="452">
        <f>IF((P21=0),0,Q21/P21)</f>
        <v>0</v>
      </c>
      <c r="T21" s="453">
        <f>R21*S21</f>
        <v>0</v>
      </c>
      <c r="U21" s="416" t="s">
        <v>918</v>
      </c>
      <c r="V21" s="182"/>
    </row>
    <row r="22" spans="1:22" x14ac:dyDescent="0.2">
      <c r="A22" s="506" t="s">
        <v>361</v>
      </c>
      <c r="B22" s="412" t="str">
        <f>VLOOKUP(A22,'Feature Raw Data'!$A$3:$B$4004,2,FALSE)</f>
        <v>DCN4.025 - HW rotation and mirroring</v>
      </c>
      <c r="C22" s="413" t="str">
        <f>VLOOKUP(A22,'Feature Raw Data'!$A$3:$C$4004,3,FALSE)</f>
        <v>P2</v>
      </c>
      <c r="D22" s="414" t="str" cm="1">
        <f t="array" ref="D22">_xlfn.TEXTJOIN("",TRUE,IF(ISNUMBER(SEARCH($A22,'Diags Raw Data'!$A$6:$A$3923)),CONCATENATE('Diags Raw Data'!$H$6:$H$3923,", "),""))</f>
        <v xml:space="preserve">DCHB004.1-36, DCHB007.1-11, </v>
      </c>
      <c r="E22" s="331" t="str">
        <f>VLOOKUP(A22,'Diags Raw Data'!$A$6:$D$3923,4,FALSE)</f>
        <v>DCHB</v>
      </c>
      <c r="F22" s="331" t="str">
        <f>VLOOKUP(A22,'Feature Raw Data'!$A$3:$E$4004,5,FALSE)</f>
        <v>Legacy</v>
      </c>
      <c r="G22" s="331" t="str">
        <f t="shared" si="0"/>
        <v>Yes</v>
      </c>
      <c r="H22" s="331" t="str">
        <f t="shared" si="1"/>
        <v>Yes</v>
      </c>
      <c r="I22" s="413">
        <f>SUMIF('Diags Raw Data'!$A$6:$A$3923,"*"&amp;$A22&amp;"*",'Diags Raw Data'!$K$6:$K$3923)</f>
        <v>2</v>
      </c>
      <c r="J22" s="415">
        <f>SUMIF('Diags Raw Data'!$A$6:$A$3923,"*"&amp;$A22&amp;"*",'Diags Raw Data'!$L$6:$L$3923)</f>
        <v>47</v>
      </c>
      <c r="K22" s="445" cm="1">
        <f t="array" ref="K22">IF(D22="",0, SUMPRODUCT(--(ISNUMBER(SEARCH($A22,'Diags Raw Data'!$A$6:$A$3923))),'Diags Raw Data'!$L$6:$L$3923,'Diags Raw Data'!$N$6:$N$3923)/J22)</f>
        <v>1</v>
      </c>
      <c r="L22" s="446" cm="1">
        <f t="array" ref="L22">IF(D22="",0, SUMPRODUCT(--(ISNUMBER(SEARCH($A22,'Diags Raw Data'!$A$6:$A$3923))),'Diags Raw Data'!$L$6:$L$3923,'Diags Raw Data'!$P$6:$P$3923)/J22)</f>
        <v>1</v>
      </c>
      <c r="M22" s="447" cm="1">
        <f t="array" ref="M22">SUMPRODUCT(--(ISNUMBER(SEARCH($A22,'Diags Raw Data'!$A$6:$A$3923))),--('Diags Raw Data'!$Q$6:$Q$3923&lt;&gt;"N/A"),'Diags Raw Data'!$R$6:$R$3923)</f>
        <v>12</v>
      </c>
      <c r="N22" s="448" cm="1">
        <f t="array" ref="N22">SUMPRODUCT(--(ISNUMBER(SEARCH($A22,'Diags Raw Data'!$A$6:$A$3923))),--('Diags Raw Data'!$Q$6:$Q$3923&lt;&gt;"N/A"),'Diags Raw Data'!$T$6:$T$3923)+SUMPRODUCT(--(ISNUMBER(SEARCH($A22,'Diags Raw Data'!$A$6:$A$3923))),--('Diags Raw Data'!$Q$6:$Q$3923&lt;&gt;"N/A"),'Diags Raw Data'!$U$6:$U$3923)</f>
        <v>12</v>
      </c>
      <c r="O22" s="449">
        <f t="shared" si="2"/>
        <v>1</v>
      </c>
      <c r="P22" s="450">
        <f>SUMIF('Diags Raw Data'!$A$6:$A$3923,"*"&amp;$A22&amp;"*",'Diags Raw Data'!$Z$6:$Z$3923)</f>
        <v>0</v>
      </c>
      <c r="Q22" s="451">
        <f>SUM(SUMIF('Diags Raw Data'!$A$6:$A$3923,"*"&amp;$A22&amp;"*",'Diags Raw Data'!$AA$6:$AA$3923),SUMIF('Diags Raw Data'!$A$6:$A$3923,"*"&amp;$A22&amp;"*",'Diags Raw Data'!$AB$6:$AB$3923))</f>
        <v>0</v>
      </c>
      <c r="R22" s="452">
        <f t="shared" si="3"/>
        <v>0</v>
      </c>
      <c r="S22" s="452">
        <f t="shared" si="4"/>
        <v>0</v>
      </c>
      <c r="T22" s="453">
        <f t="shared" si="5"/>
        <v>0</v>
      </c>
      <c r="U22" s="416" t="s">
        <v>925</v>
      </c>
      <c r="V22" s="182"/>
    </row>
    <row r="23" spans="1:22" ht="30" x14ac:dyDescent="0.2">
      <c r="A23" s="506" t="s">
        <v>363</v>
      </c>
      <c r="B23" s="412" t="str">
        <f>VLOOKUP(A23,'Feature Raw Data'!$A$3:$B$4004,2,FALSE)</f>
        <v>DCN4.026 - Immediate Flip</v>
      </c>
      <c r="C23" s="413" t="str">
        <f>VLOOKUP(A23,'Feature Raw Data'!$A$3:$C$4004,3,FALSE)</f>
        <v>P2</v>
      </c>
      <c r="D23" s="414" t="str" cm="1">
        <f t="array" ref="D23">_xlfn.TEXTJOIN("",TRUE,IF(ISNUMBER(SEARCH($A23,'Diags Raw Data'!$A$6:$A$3923)),CONCATENATE('Diags Raw Data'!$H$6:$H$3923,", "),""))</f>
        <v xml:space="preserve">DCHB005.1-14, DCHB006.1-20, DCHB008.1-4, DCHB021.1-11, </v>
      </c>
      <c r="E23" s="331" t="str">
        <f>VLOOKUP(A23,'Diags Raw Data'!$A$6:$D$3923,4,FALSE)</f>
        <v>DCHB</v>
      </c>
      <c r="F23" s="331" t="str">
        <f>VLOOKUP(A23,'Feature Raw Data'!$A$3:$E$4004,5,FALSE)</f>
        <v>Legacy</v>
      </c>
      <c r="G23" s="331" t="str">
        <f t="shared" si="0"/>
        <v>Yes</v>
      </c>
      <c r="H23" s="331" t="str">
        <f t="shared" si="1"/>
        <v>Yes</v>
      </c>
      <c r="I23" s="413">
        <f>SUMIF('Diags Raw Data'!$A$6:$A$3923,"*"&amp;$A23&amp;"*",'Diags Raw Data'!$K$6:$K$3923)</f>
        <v>4</v>
      </c>
      <c r="J23" s="415">
        <f>SUMIF('Diags Raw Data'!$A$6:$A$3923,"*"&amp;$A23&amp;"*",'Diags Raw Data'!$L$6:$L$3923)</f>
        <v>49</v>
      </c>
      <c r="K23" s="445" cm="1">
        <f t="array" ref="K23">IF(D23="",0, SUMPRODUCT(--(ISNUMBER(SEARCH($A23,'Diags Raw Data'!$A$6:$A$3923))),'Diags Raw Data'!$L$6:$L$3923,'Diags Raw Data'!$N$6:$N$3923)/J23)</f>
        <v>1</v>
      </c>
      <c r="L23" s="446" cm="1">
        <f t="array" ref="L23">IF(D23="",0, SUMPRODUCT(--(ISNUMBER(SEARCH($A23,'Diags Raw Data'!$A$6:$A$3923))),'Diags Raw Data'!$L$6:$L$3923,'Diags Raw Data'!$P$6:$P$3923)/J23)</f>
        <v>1</v>
      </c>
      <c r="M23" s="447" cm="1">
        <f t="array" ref="M23">SUMPRODUCT(--(ISNUMBER(SEARCH($A23,'Diags Raw Data'!$A$6:$A$3923))),--('Diags Raw Data'!$Q$6:$Q$3923&lt;&gt;"N/A"),'Diags Raw Data'!$R$6:$R$3923)</f>
        <v>46</v>
      </c>
      <c r="N23" s="448" cm="1">
        <f t="array" ref="N23">SUMPRODUCT(--(ISNUMBER(SEARCH($A23,'Diags Raw Data'!$A$6:$A$3923))),--('Diags Raw Data'!$Q$6:$Q$3923&lt;&gt;"N/A"),'Diags Raw Data'!$T$6:$T$3923)+SUMPRODUCT(--(ISNUMBER(SEARCH($A23,'Diags Raw Data'!$A$6:$A$3923))),--('Diags Raw Data'!$Q$6:$Q$3923&lt;&gt;"N/A"),'Diags Raw Data'!$U$6:$U$3923)</f>
        <v>44</v>
      </c>
      <c r="O23" s="449">
        <f t="shared" si="2"/>
        <v>0.95652173913043481</v>
      </c>
      <c r="P23" s="450">
        <f>SUMIF('Diags Raw Data'!$A$6:$A$3923,"*"&amp;$A23&amp;"*",'Diags Raw Data'!$Z$6:$Z$3923)</f>
        <v>0</v>
      </c>
      <c r="Q23" s="451">
        <f>SUM(SUMIF('Diags Raw Data'!$A$6:$A$3923,"*"&amp;$A23&amp;"*",'Diags Raw Data'!$AA$6:$AA$3923),SUMIF('Diags Raw Data'!$A$6:$A$3923,"*"&amp;$A23&amp;"*",'Diags Raw Data'!$AB$6:$AB$3923))</f>
        <v>0</v>
      </c>
      <c r="R23" s="452">
        <f t="shared" si="3"/>
        <v>0</v>
      </c>
      <c r="S23" s="452">
        <f t="shared" si="4"/>
        <v>0</v>
      </c>
      <c r="T23" s="453">
        <f t="shared" si="5"/>
        <v>0</v>
      </c>
      <c r="U23" s="416" t="s">
        <v>923</v>
      </c>
      <c r="V23" s="182"/>
    </row>
    <row r="24" spans="1:22" ht="30" x14ac:dyDescent="0.2">
      <c r="A24" s="506" t="s">
        <v>365</v>
      </c>
      <c r="B24" s="412" t="str">
        <f>VLOOKUP(A24,'Feature Raw Data'!$A$3:$B$4004,2,FALSE)</f>
        <v>DCN4.027 - Vsync Flip</v>
      </c>
      <c r="C24" s="413" t="str">
        <f>VLOOKUP(A24,'Feature Raw Data'!$A$3:$C$4004,3,FALSE)</f>
        <v>P2</v>
      </c>
      <c r="D24" s="414" t="str" cm="1">
        <f t="array" ref="D24">_xlfn.TEXTJOIN("",TRUE,IF(ISNUMBER(SEARCH($A24,'Diags Raw Data'!$A$6:$A$3923)),CONCATENATE('Diags Raw Data'!$H$6:$H$3923,", "),""))</f>
        <v xml:space="preserve">DCHB005.1-14, DCHB006.1-20, DCHB008.1-4, DCHB021.1-11, </v>
      </c>
      <c r="E24" s="331" t="str">
        <f>VLOOKUP(A24,'Diags Raw Data'!$A$6:$D$3923,4,FALSE)</f>
        <v>DCHB</v>
      </c>
      <c r="F24" s="331" t="str">
        <f>VLOOKUP(A24,'Feature Raw Data'!$A$3:$E$4004,5,FALSE)</f>
        <v>Legacy</v>
      </c>
      <c r="G24" s="331" t="str">
        <f t="shared" si="0"/>
        <v>Yes</v>
      </c>
      <c r="H24" s="331" t="str">
        <f t="shared" si="1"/>
        <v>Yes</v>
      </c>
      <c r="I24" s="413">
        <f>SUMIF('Diags Raw Data'!$A$6:$A$3923,"*"&amp;$A24&amp;"*",'Diags Raw Data'!$K$6:$K$3923)</f>
        <v>4</v>
      </c>
      <c r="J24" s="415">
        <f>SUMIF('Diags Raw Data'!$A$6:$A$3923,"*"&amp;$A24&amp;"*",'Diags Raw Data'!$L$6:$L$3923)</f>
        <v>49</v>
      </c>
      <c r="K24" s="445" cm="1">
        <f t="array" ref="K24">IF(D24="",0, SUMPRODUCT(--(ISNUMBER(SEARCH($A24,'Diags Raw Data'!$A$6:$A$3923))),'Diags Raw Data'!$L$6:$L$3923,'Diags Raw Data'!$N$6:$N$3923)/J24)</f>
        <v>1</v>
      </c>
      <c r="L24" s="446" cm="1">
        <f t="array" ref="L24">IF(D24="",0, SUMPRODUCT(--(ISNUMBER(SEARCH($A24,'Diags Raw Data'!$A$6:$A$3923))),'Diags Raw Data'!$L$6:$L$3923,'Diags Raw Data'!$P$6:$P$3923)/J24)</f>
        <v>1</v>
      </c>
      <c r="M24" s="447" cm="1">
        <f t="array" ref="M24">SUMPRODUCT(--(ISNUMBER(SEARCH($A24,'Diags Raw Data'!$A$6:$A$3923))),--('Diags Raw Data'!$Q$6:$Q$3923&lt;&gt;"N/A"),'Diags Raw Data'!$R$6:$R$3923)</f>
        <v>46</v>
      </c>
      <c r="N24" s="448" cm="1">
        <f t="array" ref="N24">SUMPRODUCT(--(ISNUMBER(SEARCH($A24,'Diags Raw Data'!$A$6:$A$3923))),--('Diags Raw Data'!$Q$6:$Q$3923&lt;&gt;"N/A"),'Diags Raw Data'!$T$6:$T$3923)+SUMPRODUCT(--(ISNUMBER(SEARCH($A24,'Diags Raw Data'!$A$6:$A$3923))),--('Diags Raw Data'!$Q$6:$Q$3923&lt;&gt;"N/A"),'Diags Raw Data'!$U$6:$U$3923)</f>
        <v>44</v>
      </c>
      <c r="O24" s="449">
        <f t="shared" si="2"/>
        <v>0.95652173913043481</v>
      </c>
      <c r="P24" s="450">
        <f>SUMIF('Diags Raw Data'!$A$6:$A$3923,"*"&amp;$A24&amp;"*",'Diags Raw Data'!$Z$6:$Z$3923)</f>
        <v>0</v>
      </c>
      <c r="Q24" s="451">
        <f>SUM(SUMIF('Diags Raw Data'!$A$6:$A$3923,"*"&amp;$A24&amp;"*",'Diags Raw Data'!$AA$6:$AA$3923),SUMIF('Diags Raw Data'!$A$6:$A$3923,"*"&amp;$A24&amp;"*",'Diags Raw Data'!$AB$6:$AB$3923))</f>
        <v>0</v>
      </c>
      <c r="R24" s="452">
        <f t="shared" si="3"/>
        <v>0</v>
      </c>
      <c r="S24" s="452">
        <f t="shared" si="4"/>
        <v>0</v>
      </c>
      <c r="T24" s="453">
        <f t="shared" si="5"/>
        <v>0</v>
      </c>
      <c r="U24" s="416" t="s">
        <v>923</v>
      </c>
      <c r="V24" s="182"/>
    </row>
    <row r="25" spans="1:22" ht="30" x14ac:dyDescent="0.2">
      <c r="A25" s="506" t="s">
        <v>367</v>
      </c>
      <c r="B25" s="412" t="str">
        <f>VLOOKUP(A25,'Feature Raw Data'!$A$3:$B$4004,2,FALSE)</f>
        <v>DCN4.028 - GSL</v>
      </c>
      <c r="C25" s="413" t="str">
        <f>VLOOKUP(A25,'Feature Raw Data'!$A$3:$C$4004,3,FALSE)</f>
        <v>P2</v>
      </c>
      <c r="D25" s="414" t="str" cm="1">
        <f t="array" ref="D25">_xlfn.TEXTJOIN("",TRUE,IF(ISNUMBER(SEARCH($A25,'Diags Raw Data'!$A$6:$A$3923)),CONCATENATE('Diags Raw Data'!$H$6:$H$3923,", "),""))</f>
        <v xml:space="preserve">DCHB007.1-11, DCHB033, OTG017.1-3, </v>
      </c>
      <c r="E25" s="331" t="str">
        <f>VLOOKUP(A25,'Diags Raw Data'!$A$6:$D$3923,4,FALSE)</f>
        <v>DCHB</v>
      </c>
      <c r="F25" s="331" t="str">
        <f>VLOOKUP(A25,'Feature Raw Data'!$A$3:$E$4004,5,FALSE)</f>
        <v>Legacy</v>
      </c>
      <c r="G25" s="331" t="str">
        <f t="shared" si="0"/>
        <v>Yes</v>
      </c>
      <c r="H25" s="331" t="str">
        <f t="shared" si="1"/>
        <v>Yes</v>
      </c>
      <c r="I25" s="413">
        <f>SUMIF('Diags Raw Data'!$A$6:$A$3923,"*"&amp;$A25&amp;"*",'Diags Raw Data'!$K$6:$K$3923)</f>
        <v>3</v>
      </c>
      <c r="J25" s="415">
        <f>SUMIF('Diags Raw Data'!$A$6:$A$3923,"*"&amp;$A25&amp;"*",'Diags Raw Data'!$L$6:$L$3923)</f>
        <v>15</v>
      </c>
      <c r="K25" s="445" cm="1">
        <f t="array" ref="K25">IF(D25="",0, SUMPRODUCT(--(ISNUMBER(SEARCH($A25,'Diags Raw Data'!$A$6:$A$3923))),'Diags Raw Data'!$L$6:$L$3923,'Diags Raw Data'!$N$6:$N$3923)/J25)</f>
        <v>1</v>
      </c>
      <c r="L25" s="446" cm="1">
        <f t="array" ref="L25">IF(D25="",0, SUMPRODUCT(--(ISNUMBER(SEARCH($A25,'Diags Raw Data'!$A$6:$A$3923))),'Diags Raw Data'!$L$6:$L$3923,'Diags Raw Data'!$P$6:$P$3923)/J25)</f>
        <v>1</v>
      </c>
      <c r="M25" s="447" cm="1">
        <f t="array" ref="M25">SUMPRODUCT(--(ISNUMBER(SEARCH($A25,'Diags Raw Data'!$A$6:$A$3923))),--('Diags Raw Data'!$Q$6:$Q$3923&lt;&gt;"N/A"),'Diags Raw Data'!$R$6:$R$3923)</f>
        <v>13</v>
      </c>
      <c r="N25" s="448" cm="1">
        <f t="array" ref="N25">SUMPRODUCT(--(ISNUMBER(SEARCH($A25,'Diags Raw Data'!$A$6:$A$3923))),--('Diags Raw Data'!$Q$6:$Q$3923&lt;&gt;"N/A"),'Diags Raw Data'!$T$6:$T$3923)+SUMPRODUCT(--(ISNUMBER(SEARCH($A25,'Diags Raw Data'!$A$6:$A$3923))),--('Diags Raw Data'!$Q$6:$Q$3923&lt;&gt;"N/A"),'Diags Raw Data'!$U$6:$U$3923)</f>
        <v>11</v>
      </c>
      <c r="O25" s="449">
        <f t="shared" si="2"/>
        <v>0.84615384615384615</v>
      </c>
      <c r="P25" s="450">
        <f>SUMIF('Diags Raw Data'!$A$6:$A$3923,"*"&amp;$A25&amp;"*",'Diags Raw Data'!$Z$6:$Z$3923)</f>
        <v>0</v>
      </c>
      <c r="Q25" s="451">
        <f>SUM(SUMIF('Diags Raw Data'!$A$6:$A$3923,"*"&amp;$A25&amp;"*",'Diags Raw Data'!$AA$6:$AA$3923),SUMIF('Diags Raw Data'!$A$6:$A$3923,"*"&amp;$A25&amp;"*",'Diags Raw Data'!$AB$6:$AB$3923))</f>
        <v>0</v>
      </c>
      <c r="R25" s="452">
        <f t="shared" si="3"/>
        <v>0</v>
      </c>
      <c r="S25" s="452">
        <f t="shared" si="4"/>
        <v>0</v>
      </c>
      <c r="T25" s="453">
        <f t="shared" si="5"/>
        <v>0</v>
      </c>
      <c r="U25" s="416" t="s">
        <v>926</v>
      </c>
      <c r="V25" s="182"/>
    </row>
    <row r="26" spans="1:22" x14ac:dyDescent="0.2">
      <c r="A26" s="506" t="s">
        <v>369</v>
      </c>
      <c r="B26" s="412" t="str">
        <f>VLOOKUP(A26,'Feature Raw Data'!$A$3:$B$4004,2,FALSE)</f>
        <v>DCN4.029 - Linear and 2d-tiled surface</v>
      </c>
      <c r="C26" s="413" t="str">
        <f>VLOOKUP(A26,'Feature Raw Data'!$A$3:$C$4004,3,FALSE)</f>
        <v>P2</v>
      </c>
      <c r="D26" s="414" t="str" cm="1">
        <f t="array" ref="D26">_xlfn.TEXTJOIN("",TRUE,IF(ISNUMBER(SEARCH($A26,'Diags Raw Data'!$A$6:$A$3923)),CONCATENATE('Diags Raw Data'!$H$6:$H$3923,", "),""))</f>
        <v xml:space="preserve">DCHB014.1-259, </v>
      </c>
      <c r="E26" s="331" t="str">
        <f>VLOOKUP(A26,'Diags Raw Data'!$A$6:$D$3923,4,FALSE)</f>
        <v>DCHB</v>
      </c>
      <c r="F26" s="331" t="str">
        <f>VLOOKUP(A26,'Feature Raw Data'!$A$3:$E$4004,5,FALSE)</f>
        <v>Legacy</v>
      </c>
      <c r="G26" s="331" t="str">
        <f t="shared" si="0"/>
        <v>Yes</v>
      </c>
      <c r="H26" s="331" t="str">
        <f t="shared" si="1"/>
        <v>Yes</v>
      </c>
      <c r="I26" s="413">
        <f>SUMIF('Diags Raw Data'!$A$6:$A$3923,"*"&amp;$A26&amp;"*",'Diags Raw Data'!$K$6:$K$3923)</f>
        <v>1</v>
      </c>
      <c r="J26" s="415">
        <f>SUMIF('Diags Raw Data'!$A$6:$A$3923,"*"&amp;$A26&amp;"*",'Diags Raw Data'!$L$6:$L$3923)</f>
        <v>259</v>
      </c>
      <c r="K26" s="445" cm="1">
        <f t="array" ref="K26">IF(D26="",0, SUMPRODUCT(--(ISNUMBER(SEARCH($A26,'Diags Raw Data'!$A$6:$A$3923))),'Diags Raw Data'!$L$6:$L$3923,'Diags Raw Data'!$N$6:$N$3923)/J26)</f>
        <v>1</v>
      </c>
      <c r="L26" s="446" cm="1">
        <f t="array" ref="L26">IF(D26="",0, SUMPRODUCT(--(ISNUMBER(SEARCH($A26,'Diags Raw Data'!$A$6:$A$3923))),'Diags Raw Data'!$L$6:$L$3923,'Diags Raw Data'!$P$6:$P$3923)/J26)</f>
        <v>1</v>
      </c>
      <c r="M26" s="447" cm="1">
        <f t="array" ref="M26">SUMPRODUCT(--(ISNUMBER(SEARCH($A26,'Diags Raw Data'!$A$6:$A$3923))),--('Diags Raw Data'!$Q$6:$Q$3923&lt;&gt;"N/A"),'Diags Raw Data'!$R$6:$R$3923)</f>
        <v>259</v>
      </c>
      <c r="N26" s="448" cm="1">
        <f t="array" ref="N26">SUMPRODUCT(--(ISNUMBER(SEARCH($A26,'Diags Raw Data'!$A$6:$A$3923))),--('Diags Raw Data'!$Q$6:$Q$3923&lt;&gt;"N/A"),'Diags Raw Data'!$T$6:$T$3923)+SUMPRODUCT(--(ISNUMBER(SEARCH($A26,'Diags Raw Data'!$A$6:$A$3923))),--('Diags Raw Data'!$Q$6:$Q$3923&lt;&gt;"N/A"),'Diags Raw Data'!$U$6:$U$3923)</f>
        <v>259</v>
      </c>
      <c r="O26" s="449">
        <f t="shared" si="2"/>
        <v>1</v>
      </c>
      <c r="P26" s="450">
        <f>SUMIF('Diags Raw Data'!$A$6:$A$3923,"*"&amp;$A26&amp;"*",'Diags Raw Data'!$Z$6:$Z$3923)</f>
        <v>0</v>
      </c>
      <c r="Q26" s="451">
        <f>SUM(SUMIF('Diags Raw Data'!$A$6:$A$3923,"*"&amp;$A26&amp;"*",'Diags Raw Data'!$AA$6:$AA$3923),SUMIF('Diags Raw Data'!$A$6:$A$3923,"*"&amp;$A26&amp;"*",'Diags Raw Data'!$AB$6:$AB$3923))</f>
        <v>0</v>
      </c>
      <c r="R26" s="452">
        <f t="shared" si="3"/>
        <v>0</v>
      </c>
      <c r="S26" s="452">
        <f t="shared" si="4"/>
        <v>0</v>
      </c>
      <c r="T26" s="453">
        <f t="shared" si="5"/>
        <v>0</v>
      </c>
      <c r="U26" s="416" t="s">
        <v>925</v>
      </c>
      <c r="V26" s="182"/>
    </row>
    <row r="27" spans="1:22" x14ac:dyDescent="0.2">
      <c r="A27" s="506" t="s">
        <v>371</v>
      </c>
      <c r="B27" s="412" t="str">
        <f>VLOOKUP(A27,'Feature Raw Data'!$A$3:$B$4004,2,FALSE)</f>
        <v>DCN4.030 - GFX Tiling</v>
      </c>
      <c r="C27" s="413" t="str">
        <f>VLOOKUP(A27,'Feature Raw Data'!$A$3:$C$4004,3,FALSE)</f>
        <v>P2</v>
      </c>
      <c r="D27" s="414" t="str" cm="1">
        <f t="array" ref="D27">_xlfn.TEXTJOIN("",TRUE,IF(ISNUMBER(SEARCH($A27,'Diags Raw Data'!$A$6:$A$3923)),CONCATENATE('Diags Raw Data'!$H$6:$H$3923,", "),""))</f>
        <v xml:space="preserve">DCHB014.1-259, </v>
      </c>
      <c r="E27" s="331" t="str">
        <f>VLOOKUP(A27,'Diags Raw Data'!$A$6:$D$3923,4,FALSE)</f>
        <v>DCHB</v>
      </c>
      <c r="F27" s="331" t="str">
        <f>VLOOKUP(A27,'Feature Raw Data'!$A$3:$E$4004,5,FALSE)</f>
        <v>Delta</v>
      </c>
      <c r="G27" s="331" t="str">
        <f t="shared" ref="G27:G77" si="6">IF(D27="","No","Yes")</f>
        <v>Yes</v>
      </c>
      <c r="H27" s="331" t="str">
        <f t="shared" ref="H27:H77" si="7">IF(D27="","No","Yes")</f>
        <v>Yes</v>
      </c>
      <c r="I27" s="413">
        <f>SUMIF('Diags Raw Data'!$A$6:$A$3923,"*"&amp;$A27&amp;"*",'Diags Raw Data'!$K$6:$K$3923)</f>
        <v>1</v>
      </c>
      <c r="J27" s="415">
        <f>SUMIF('Diags Raw Data'!$A$6:$A$3923,"*"&amp;$A27&amp;"*",'Diags Raw Data'!$L$6:$L$3923)</f>
        <v>259</v>
      </c>
      <c r="K27" s="445" cm="1">
        <f t="array" ref="K27">IF(D27="",0, SUMPRODUCT(--(ISNUMBER(SEARCH($A27,'Diags Raw Data'!$A$6:$A$3923))),'Diags Raw Data'!$L$6:$L$3923,'Diags Raw Data'!$N$6:$N$3923)/J27)</f>
        <v>1</v>
      </c>
      <c r="L27" s="446" cm="1">
        <f t="array" ref="L27">IF(D27="",0, SUMPRODUCT(--(ISNUMBER(SEARCH($A27,'Diags Raw Data'!$A$6:$A$3923))),'Diags Raw Data'!$L$6:$L$3923,'Diags Raw Data'!$P$6:$P$3923)/J27)</f>
        <v>1</v>
      </c>
      <c r="M27" s="447" cm="1">
        <f t="array" ref="M27">SUMPRODUCT(--(ISNUMBER(SEARCH($A27,'Diags Raw Data'!$A$6:$A$3923))),--('Diags Raw Data'!$Q$6:$Q$3923&lt;&gt;"N/A"),'Diags Raw Data'!$R$6:$R$3923)</f>
        <v>259</v>
      </c>
      <c r="N27" s="448" cm="1">
        <f t="array" ref="N27">SUMPRODUCT(--(ISNUMBER(SEARCH($A27,'Diags Raw Data'!$A$6:$A$3923))),--('Diags Raw Data'!$Q$6:$Q$3923&lt;&gt;"N/A"),'Diags Raw Data'!$T$6:$T$3923)+SUMPRODUCT(--(ISNUMBER(SEARCH($A27,'Diags Raw Data'!$A$6:$A$3923))),--('Diags Raw Data'!$Q$6:$Q$3923&lt;&gt;"N/A"),'Diags Raw Data'!$U$6:$U$3923)</f>
        <v>259</v>
      </c>
      <c r="O27" s="449">
        <f t="shared" ref="O27:O77" si="8">IF((M27=0),0,N27/M27)</f>
        <v>1</v>
      </c>
      <c r="P27" s="450">
        <f>SUMIF('Diags Raw Data'!$A$6:$A$3923,"*"&amp;$A27&amp;"*",'Diags Raw Data'!$Z$6:$Z$3923)</f>
        <v>0</v>
      </c>
      <c r="Q27" s="451">
        <f>SUM(SUMIF('Diags Raw Data'!$A$6:$A$3923,"*"&amp;$A27&amp;"*",'Diags Raw Data'!$AA$6:$AA$3923),SUMIF('Diags Raw Data'!$A$6:$A$3923,"*"&amp;$A27&amp;"*",'Diags Raw Data'!$AB$6:$AB$3923))</f>
        <v>0</v>
      </c>
      <c r="R27" s="452">
        <f t="shared" ref="R27:R77" si="9">IF((J27=0),0,P27/J27)</f>
        <v>0</v>
      </c>
      <c r="S27" s="452">
        <f t="shared" ref="S27:S77" si="10">IF((P27=0),0,Q27/P27)</f>
        <v>0</v>
      </c>
      <c r="T27" s="453">
        <f t="shared" ref="T27:T77" si="11">R27*S27</f>
        <v>0</v>
      </c>
      <c r="U27" s="416" t="s">
        <v>925</v>
      </c>
      <c r="V27" s="182"/>
    </row>
    <row r="28" spans="1:22" x14ac:dyDescent="0.2">
      <c r="A28" s="506" t="s">
        <v>373</v>
      </c>
      <c r="B28" s="412" t="str">
        <f>VLOOKUP(A28,'Feature Raw Data'!$A$3:$B$4004,2,FALSE)</f>
        <v>DCN4.031 - TMZ</v>
      </c>
      <c r="C28" s="413" t="str">
        <f>VLOOKUP(A28,'Feature Raw Data'!$A$3:$C$4004,3,FALSE)</f>
        <v>P2</v>
      </c>
      <c r="D28" s="414" t="str" cm="1">
        <f t="array" ref="D28">_xlfn.TEXTJOIN("",TRUE,IF(ISNUMBER(SEARCH($A28,'Diags Raw Data'!$A$6:$A$3923)),CONCATENATE('Diags Raw Data'!$H$6:$H$3923,", "),""))</f>
        <v xml:space="preserve">DCHB030.1-5, </v>
      </c>
      <c r="E28" s="331" t="str">
        <f>VLOOKUP(A28,'Diags Raw Data'!$A$6:$D$3923,4,FALSE)</f>
        <v>DCHB</v>
      </c>
      <c r="F28" s="331" t="str">
        <f>VLOOKUP(A28,'Feature Raw Data'!$A$3:$E$4004,5,FALSE)</f>
        <v>Delta</v>
      </c>
      <c r="G28" s="331" t="str">
        <f t="shared" si="6"/>
        <v>Yes</v>
      </c>
      <c r="H28" s="331" t="str">
        <f t="shared" si="7"/>
        <v>Yes</v>
      </c>
      <c r="I28" s="413">
        <f>SUMIF('Diags Raw Data'!$A$6:$A$3923,"*"&amp;$A28&amp;"*",'Diags Raw Data'!$K$6:$K$3923)</f>
        <v>1</v>
      </c>
      <c r="J28" s="415">
        <f>SUMIF('Diags Raw Data'!$A$6:$A$3923,"*"&amp;$A28&amp;"*",'Diags Raw Data'!$L$6:$L$3923)</f>
        <v>5</v>
      </c>
      <c r="K28" s="445" cm="1">
        <f t="array" ref="K28">IF(D28="",0, SUMPRODUCT(--(ISNUMBER(SEARCH($A28,'Diags Raw Data'!$A$6:$A$3923))),'Diags Raw Data'!$L$6:$L$3923,'Diags Raw Data'!$N$6:$N$3923)/J28)</f>
        <v>1</v>
      </c>
      <c r="L28" s="446" cm="1">
        <f t="array" ref="L28">IF(D28="",0, SUMPRODUCT(--(ISNUMBER(SEARCH($A28,'Diags Raw Data'!$A$6:$A$3923))),'Diags Raw Data'!$L$6:$L$3923,'Diags Raw Data'!$P$6:$P$3923)/J28)</f>
        <v>1</v>
      </c>
      <c r="M28" s="447" cm="1">
        <f t="array" ref="M28">SUMPRODUCT(--(ISNUMBER(SEARCH($A28,'Diags Raw Data'!$A$6:$A$3923))),--('Diags Raw Data'!$Q$6:$Q$3923&lt;&gt;"N/A"),'Diags Raw Data'!$R$6:$R$3923)</f>
        <v>0</v>
      </c>
      <c r="N28" s="448" cm="1">
        <f t="array" ref="N28">SUMPRODUCT(--(ISNUMBER(SEARCH($A28,'Diags Raw Data'!$A$6:$A$3923))),--('Diags Raw Data'!$Q$6:$Q$3923&lt;&gt;"N/A"),'Diags Raw Data'!$T$6:$T$3923)+SUMPRODUCT(--(ISNUMBER(SEARCH($A28,'Diags Raw Data'!$A$6:$A$3923))),--('Diags Raw Data'!$Q$6:$Q$3923&lt;&gt;"N/A"),'Diags Raw Data'!$U$6:$U$3923)</f>
        <v>1</v>
      </c>
      <c r="O28" s="449">
        <f t="shared" si="8"/>
        <v>0</v>
      </c>
      <c r="P28" s="450">
        <f>SUMIF('Diags Raw Data'!$A$6:$A$3923,"*"&amp;$A28&amp;"*",'Diags Raw Data'!$Z$6:$Z$3923)</f>
        <v>0</v>
      </c>
      <c r="Q28" s="451">
        <f>SUM(SUMIF('Diags Raw Data'!$A$6:$A$3923,"*"&amp;$A28&amp;"*",'Diags Raw Data'!$AA$6:$AA$3923),SUMIF('Diags Raw Data'!$A$6:$A$3923,"*"&amp;$A28&amp;"*",'Diags Raw Data'!$AB$6:$AB$3923))</f>
        <v>0</v>
      </c>
      <c r="R28" s="452">
        <f t="shared" si="9"/>
        <v>0</v>
      </c>
      <c r="S28" s="452">
        <f t="shared" si="10"/>
        <v>0</v>
      </c>
      <c r="T28" s="453">
        <f t="shared" si="11"/>
        <v>0</v>
      </c>
      <c r="U28" s="416" t="s">
        <v>926</v>
      </c>
      <c r="V28" s="182"/>
    </row>
    <row r="29" spans="1:22" ht="30" hidden="1" x14ac:dyDescent="0.2">
      <c r="A29" s="506" t="s">
        <v>375</v>
      </c>
      <c r="B29" s="412" t="str">
        <f>VLOOKUP(A29,'Feature Raw Data'!$A$3:$B$4004,2,FALSE)</f>
        <v xml:space="preserve">DCN4.032 - Cab
</v>
      </c>
      <c r="C29" s="413" t="str">
        <f>VLOOKUP(A29,'Feature Raw Data'!$A$3:$C$4004,3,FALSE)</f>
        <v>P2</v>
      </c>
      <c r="D29" s="414" t="str" cm="1">
        <f t="array" ref="D29">_xlfn.TEXTJOIN("",TRUE,IF(ISNUMBER(SEARCH($A29,'Diags Raw Data'!$A$6:$A$3923)),CONCATENATE('Diags Raw Data'!$H$6:$H$3923,", "),""))</f>
        <v xml:space="preserve">DCHB017, DCHB023, </v>
      </c>
      <c r="E29" s="331" t="str">
        <f>VLOOKUP(A29,'Diags Raw Data'!$A$6:$D$3923,4,FALSE)</f>
        <v>DCHB</v>
      </c>
      <c r="F29" s="331" t="str">
        <f>VLOOKUP(A29,'Feature Raw Data'!$A$3:$E$4004,5,FALSE)</f>
        <v>Legacy</v>
      </c>
      <c r="G29" s="331" t="str">
        <f t="shared" si="6"/>
        <v>Yes</v>
      </c>
      <c r="H29" s="331" t="str">
        <f t="shared" si="7"/>
        <v>Yes</v>
      </c>
      <c r="I29" s="413">
        <f>SUMIF('Diags Raw Data'!$A$6:$A$3923,"*"&amp;$A29&amp;"*",'Diags Raw Data'!$K$6:$K$3923)</f>
        <v>10</v>
      </c>
      <c r="J29" s="415">
        <f>SUMIF('Diags Raw Data'!$A$6:$A$3923,"*"&amp;$A29&amp;"*",'Diags Raw Data'!$L$6:$L$3923)</f>
        <v>2</v>
      </c>
      <c r="K29" s="445" cm="1">
        <f t="array" ref="K29">IF(D29="",0, SUMPRODUCT(--(ISNUMBER(SEARCH($A29,'Diags Raw Data'!$A$6:$A$3923))),'Diags Raw Data'!$L$6:$L$3923,'Diags Raw Data'!$N$6:$N$3923)/J29)</f>
        <v>1</v>
      </c>
      <c r="L29" s="446" cm="1">
        <f t="array" ref="L29">IF(D29="",0, SUMPRODUCT(--(ISNUMBER(SEARCH($A29,'Diags Raw Data'!$A$6:$A$3923))),'Diags Raw Data'!$L$6:$L$3923,'Diags Raw Data'!$P$6:$P$3923)/J29)</f>
        <v>1</v>
      </c>
      <c r="M29" s="447" cm="1">
        <f t="array" ref="M29">SUMPRODUCT(--(ISNUMBER(SEARCH($A29,'Diags Raw Data'!$A$6:$A$3923))),--('Diags Raw Data'!$Q$6:$Q$3923&lt;&gt;"N/A"),'Diags Raw Data'!$R$6:$R$3923)</f>
        <v>2</v>
      </c>
      <c r="N29" s="448" cm="1">
        <f t="array" ref="N29">SUMPRODUCT(--(ISNUMBER(SEARCH($A29,'Diags Raw Data'!$A$6:$A$3923))),--('Diags Raw Data'!$Q$6:$Q$3923&lt;&gt;"N/A"),'Diags Raw Data'!$T$6:$T$3923)+SUMPRODUCT(--(ISNUMBER(SEARCH($A29,'Diags Raw Data'!$A$6:$A$3923))),--('Diags Raw Data'!$Q$6:$Q$3923&lt;&gt;"N/A"),'Diags Raw Data'!$U$6:$U$3923)</f>
        <v>2</v>
      </c>
      <c r="O29" s="449">
        <f t="shared" si="8"/>
        <v>1</v>
      </c>
      <c r="P29" s="450">
        <f>SUMIF('Diags Raw Data'!$A$6:$A$3923,"*"&amp;$A29&amp;"*",'Diags Raw Data'!$Z$6:$Z$3923)</f>
        <v>0</v>
      </c>
      <c r="Q29" s="451">
        <f>SUM(SUMIF('Diags Raw Data'!$A$6:$A$3923,"*"&amp;$A29&amp;"*",'Diags Raw Data'!$AA$6:$AA$3923),SUMIF('Diags Raw Data'!$A$6:$A$3923,"*"&amp;$A29&amp;"*",'Diags Raw Data'!$AB$6:$AB$3923))</f>
        <v>0</v>
      </c>
      <c r="R29" s="452">
        <f t="shared" si="9"/>
        <v>0</v>
      </c>
      <c r="S29" s="452">
        <f t="shared" si="10"/>
        <v>0</v>
      </c>
      <c r="T29" s="453">
        <f t="shared" si="11"/>
        <v>0</v>
      </c>
      <c r="U29" s="416" t="s">
        <v>918</v>
      </c>
      <c r="V29" s="182"/>
    </row>
    <row r="30" spans="1:22" ht="30" hidden="1" x14ac:dyDescent="0.2">
      <c r="A30" s="506" t="s">
        <v>379</v>
      </c>
      <c r="B30" s="412" t="str">
        <f>VLOOKUP(A30,'Feature Raw Data'!$A$3:$B$4004,2,FALSE)</f>
        <v xml:space="preserve">DCN4.034 - Uclk pstate change using mall
</v>
      </c>
      <c r="C30" s="413" t="str">
        <f>VLOOKUP(A30,'Feature Raw Data'!$A$3:$C$4004,3,FALSE)</f>
        <v>P2</v>
      </c>
      <c r="D30" s="414" t="str" cm="1">
        <f t="array" ref="D30">_xlfn.TEXTJOIN("",TRUE,IF(ISNUMBER(SEARCH($A30,'Diags Raw Data'!$A$6:$A$3923)),CONCATENATE('Diags Raw Data'!$H$6:$H$3923,", "),""))</f>
        <v xml:space="preserve">DCHB017, </v>
      </c>
      <c r="E30" s="331" t="str">
        <f>VLOOKUP(A30,'Diags Raw Data'!$A$6:$D$3923,4,FALSE)</f>
        <v>DCHB</v>
      </c>
      <c r="F30" s="331" t="str">
        <f>VLOOKUP(A30,'Feature Raw Data'!$A$3:$E$4004,5,FALSE)</f>
        <v>Delta</v>
      </c>
      <c r="G30" s="331" t="str">
        <f t="shared" si="6"/>
        <v>Yes</v>
      </c>
      <c r="H30" s="331" t="str">
        <f t="shared" si="7"/>
        <v>Yes</v>
      </c>
      <c r="I30" s="413">
        <f>SUMIF('Diags Raw Data'!$A$6:$A$3923,"*"&amp;$A30&amp;"*",'Diags Raw Data'!$K$6:$K$3923)</f>
        <v>5</v>
      </c>
      <c r="J30" s="415">
        <f>SUMIF('Diags Raw Data'!$A$6:$A$3923,"*"&amp;$A30&amp;"*",'Diags Raw Data'!$L$6:$L$3923)</f>
        <v>1</v>
      </c>
      <c r="K30" s="445" cm="1">
        <f t="array" ref="K30">IF(D30="",0, SUMPRODUCT(--(ISNUMBER(SEARCH($A30,'Diags Raw Data'!$A$6:$A$3923))),'Diags Raw Data'!$L$6:$L$3923,'Diags Raw Data'!$N$6:$N$3923)/J30)</f>
        <v>1</v>
      </c>
      <c r="L30" s="446" cm="1">
        <f t="array" ref="L30">IF(D30="",0, SUMPRODUCT(--(ISNUMBER(SEARCH($A30,'Diags Raw Data'!$A$6:$A$3923))),'Diags Raw Data'!$L$6:$L$3923,'Diags Raw Data'!$P$6:$P$3923)/J30)</f>
        <v>1</v>
      </c>
      <c r="M30" s="447" cm="1">
        <f t="array" ref="M30">SUMPRODUCT(--(ISNUMBER(SEARCH($A30,'Diags Raw Data'!$A$6:$A$3923))),--('Diags Raw Data'!$Q$6:$Q$3923&lt;&gt;"N/A"),'Diags Raw Data'!$R$6:$R$3923)</f>
        <v>1</v>
      </c>
      <c r="N30" s="448" cm="1">
        <f t="array" ref="N30">SUMPRODUCT(--(ISNUMBER(SEARCH($A30,'Diags Raw Data'!$A$6:$A$3923))),--('Diags Raw Data'!$Q$6:$Q$3923&lt;&gt;"N/A"),'Diags Raw Data'!$T$6:$T$3923)+SUMPRODUCT(--(ISNUMBER(SEARCH($A30,'Diags Raw Data'!$A$6:$A$3923))),--('Diags Raw Data'!$Q$6:$Q$3923&lt;&gt;"N/A"),'Diags Raw Data'!$U$6:$U$3923)</f>
        <v>1</v>
      </c>
      <c r="O30" s="449">
        <f t="shared" si="8"/>
        <v>1</v>
      </c>
      <c r="P30" s="450">
        <f>SUMIF('Diags Raw Data'!$A$6:$A$3923,"*"&amp;$A30&amp;"*",'Diags Raw Data'!$Z$6:$Z$3923)</f>
        <v>0</v>
      </c>
      <c r="Q30" s="451">
        <f>SUM(SUMIF('Diags Raw Data'!$A$6:$A$3923,"*"&amp;$A30&amp;"*",'Diags Raw Data'!$AA$6:$AA$3923),SUMIF('Diags Raw Data'!$A$6:$A$3923,"*"&amp;$A30&amp;"*",'Diags Raw Data'!$AB$6:$AB$3923))</f>
        <v>0</v>
      </c>
      <c r="R30" s="452">
        <f t="shared" si="9"/>
        <v>0</v>
      </c>
      <c r="S30" s="452">
        <f t="shared" si="10"/>
        <v>0</v>
      </c>
      <c r="T30" s="453">
        <f t="shared" si="11"/>
        <v>0</v>
      </c>
      <c r="U30" s="416" t="s">
        <v>920</v>
      </c>
      <c r="V30" s="182"/>
    </row>
    <row r="31" spans="1:22" hidden="1" x14ac:dyDescent="0.2">
      <c r="A31" s="506" t="s">
        <v>381</v>
      </c>
      <c r="B31" s="412" t="str">
        <f>VLOOKUP(A31,'Feature Raw Data'!$A$3:$B$4004,2,FALSE)</f>
        <v>DCN4.035 - Pstate change with drr</v>
      </c>
      <c r="C31" s="413" t="str">
        <f>VLOOKUP(A31,'Feature Raw Data'!$A$3:$C$4004,3,FALSE)</f>
        <v>P2</v>
      </c>
      <c r="D31" s="414" t="str" cm="1">
        <f t="array" ref="D31">_xlfn.TEXTJOIN("",TRUE,IF(ISNUMBER(SEARCH($A31,'Diags Raw Data'!$A$6:$A$3923)),CONCATENATE('Diags Raw Data'!$H$6:$H$3923,", "),""))</f>
        <v xml:space="preserve">OTG014.1-199, </v>
      </c>
      <c r="E31" s="331" t="str">
        <f>VLOOKUP(A31,'Diags Raw Data'!$A$6:$D$3923,4,FALSE)</f>
        <v>OTG</v>
      </c>
      <c r="F31" s="331" t="str">
        <f>VLOOKUP(A31,'Feature Raw Data'!$A$3:$E$4004,5,FALSE)</f>
        <v>New</v>
      </c>
      <c r="G31" s="331" t="str">
        <f t="shared" si="6"/>
        <v>Yes</v>
      </c>
      <c r="H31" s="331" t="str">
        <f t="shared" si="7"/>
        <v>Yes</v>
      </c>
      <c r="I31" s="413">
        <f>SUMIF('Diags Raw Data'!$A$6:$A$3923,"*"&amp;$A31&amp;"*",'Diags Raw Data'!$K$6:$K$3923)</f>
        <v>1</v>
      </c>
      <c r="J31" s="415">
        <f>SUMIF('Diags Raw Data'!$A$6:$A$3923,"*"&amp;$A31&amp;"*",'Diags Raw Data'!$L$6:$L$3923)</f>
        <v>199</v>
      </c>
      <c r="K31" s="445" cm="1">
        <f t="array" ref="K31">IF(D31="",0, SUMPRODUCT(--(ISNUMBER(SEARCH($A31,'Diags Raw Data'!$A$6:$A$3923))),'Diags Raw Data'!$L$6:$L$3923,'Diags Raw Data'!$N$6:$N$3923)/J31)</f>
        <v>1</v>
      </c>
      <c r="L31" s="446" cm="1">
        <f t="array" ref="L31">IF(D31="",0, SUMPRODUCT(--(ISNUMBER(SEARCH($A31,'Diags Raw Data'!$A$6:$A$3923))),'Diags Raw Data'!$L$6:$L$3923,'Diags Raw Data'!$P$6:$P$3923)/J31)</f>
        <v>1</v>
      </c>
      <c r="M31" s="447" cm="1">
        <f t="array" ref="M31">SUMPRODUCT(--(ISNUMBER(SEARCH($A31,'Diags Raw Data'!$A$6:$A$3923))),--('Diags Raw Data'!$Q$6:$Q$3923&lt;&gt;"N/A"),'Diags Raw Data'!$R$6:$R$3923)</f>
        <v>199</v>
      </c>
      <c r="N31" s="448" cm="1">
        <f t="array" ref="N31">SUMPRODUCT(--(ISNUMBER(SEARCH($A31,'Diags Raw Data'!$A$6:$A$3923))),--('Diags Raw Data'!$Q$6:$Q$3923&lt;&gt;"N/A"),'Diags Raw Data'!$T$6:$T$3923)+SUMPRODUCT(--(ISNUMBER(SEARCH($A31,'Diags Raw Data'!$A$6:$A$3923))),--('Diags Raw Data'!$Q$6:$Q$3923&lt;&gt;"N/A"),'Diags Raw Data'!$U$6:$U$3923)</f>
        <v>199</v>
      </c>
      <c r="O31" s="449">
        <f t="shared" si="8"/>
        <v>1</v>
      </c>
      <c r="P31" s="450">
        <f>SUMIF('Diags Raw Data'!$A$6:$A$3923,"*"&amp;$A31&amp;"*",'Diags Raw Data'!$Z$6:$Z$3923)</f>
        <v>0</v>
      </c>
      <c r="Q31" s="451">
        <f>SUM(SUMIF('Diags Raw Data'!$A$6:$A$3923,"*"&amp;$A31&amp;"*",'Diags Raw Data'!$AA$6:$AA$3923),SUMIF('Diags Raw Data'!$A$6:$A$3923,"*"&amp;$A31&amp;"*",'Diags Raw Data'!$AB$6:$AB$3923))</f>
        <v>0</v>
      </c>
      <c r="R31" s="452">
        <f t="shared" si="9"/>
        <v>0</v>
      </c>
      <c r="S31" s="452">
        <f t="shared" si="10"/>
        <v>0</v>
      </c>
      <c r="T31" s="453">
        <f t="shared" si="11"/>
        <v>0</v>
      </c>
      <c r="U31" s="416" t="s">
        <v>920</v>
      </c>
      <c r="V31" s="182"/>
    </row>
    <row r="32" spans="1:22" hidden="1" x14ac:dyDescent="0.2">
      <c r="A32" s="506" t="s">
        <v>383</v>
      </c>
      <c r="B32" s="412" t="str">
        <f>VLOOKUP(A32,'Feature Raw Data'!$A$3:$B$4004,2,FALSE)</f>
        <v>DCN4.036 - Sub-viewport mall prefetch</v>
      </c>
      <c r="C32" s="413" t="str">
        <f>VLOOKUP(A32,'Feature Raw Data'!$A$3:$C$4004,3,FALSE)</f>
        <v>P2</v>
      </c>
      <c r="D32" s="414" t="str" cm="1">
        <f t="array" ref="D32">_xlfn.TEXTJOIN("",TRUE,IF(ISNUMBER(SEARCH($A32,'Diags Raw Data'!$A$6:$A$3923)),CONCATENATE('Diags Raw Data'!$H$6:$H$3923,", "),""))</f>
        <v xml:space="preserve">DCHB017, </v>
      </c>
      <c r="E32" s="331" t="str">
        <f>VLOOKUP(A32,'Diags Raw Data'!$A$6:$D$3923,4,FALSE)</f>
        <v>DCHB</v>
      </c>
      <c r="F32" s="331" t="str">
        <f>VLOOKUP(A32,'Feature Raw Data'!$A$3:$E$4004,5,FALSE)</f>
        <v>New</v>
      </c>
      <c r="G32" s="331" t="str">
        <f t="shared" si="6"/>
        <v>Yes</v>
      </c>
      <c r="H32" s="331" t="str">
        <f t="shared" si="7"/>
        <v>Yes</v>
      </c>
      <c r="I32" s="413">
        <f>SUMIF('Diags Raw Data'!$A$6:$A$3923,"*"&amp;$A32&amp;"*",'Diags Raw Data'!$K$6:$K$3923)</f>
        <v>5</v>
      </c>
      <c r="J32" s="415">
        <f>SUMIF('Diags Raw Data'!$A$6:$A$3923,"*"&amp;$A32&amp;"*",'Diags Raw Data'!$L$6:$L$3923)</f>
        <v>1</v>
      </c>
      <c r="K32" s="445" cm="1">
        <f t="array" ref="K32">IF(D32="",0, SUMPRODUCT(--(ISNUMBER(SEARCH($A32,'Diags Raw Data'!$A$6:$A$3923))),'Diags Raw Data'!$L$6:$L$3923,'Diags Raw Data'!$N$6:$N$3923)/J32)</f>
        <v>1</v>
      </c>
      <c r="L32" s="446" cm="1">
        <f t="array" ref="L32">IF(D32="",0, SUMPRODUCT(--(ISNUMBER(SEARCH($A32,'Diags Raw Data'!$A$6:$A$3923))),'Diags Raw Data'!$L$6:$L$3923,'Diags Raw Data'!$P$6:$P$3923)/J32)</f>
        <v>1</v>
      </c>
      <c r="M32" s="447" cm="1">
        <f t="array" ref="M32">SUMPRODUCT(--(ISNUMBER(SEARCH($A32,'Diags Raw Data'!$A$6:$A$3923))),--('Diags Raw Data'!$Q$6:$Q$3923&lt;&gt;"N/A"),'Diags Raw Data'!$R$6:$R$3923)</f>
        <v>1</v>
      </c>
      <c r="N32" s="448" cm="1">
        <f t="array" ref="N32">SUMPRODUCT(--(ISNUMBER(SEARCH($A32,'Diags Raw Data'!$A$6:$A$3923))),--('Diags Raw Data'!$Q$6:$Q$3923&lt;&gt;"N/A"),'Diags Raw Data'!$T$6:$T$3923)+SUMPRODUCT(--(ISNUMBER(SEARCH($A32,'Diags Raw Data'!$A$6:$A$3923))),--('Diags Raw Data'!$Q$6:$Q$3923&lt;&gt;"N/A"),'Diags Raw Data'!$U$6:$U$3923)</f>
        <v>1</v>
      </c>
      <c r="O32" s="449">
        <f t="shared" si="8"/>
        <v>1</v>
      </c>
      <c r="P32" s="450">
        <f>SUMIF('Diags Raw Data'!$A$6:$A$3923,"*"&amp;$A32&amp;"*",'Diags Raw Data'!$Z$6:$Z$3923)</f>
        <v>0</v>
      </c>
      <c r="Q32" s="451">
        <f>SUM(SUMIF('Diags Raw Data'!$A$6:$A$3923,"*"&amp;$A32&amp;"*",'Diags Raw Data'!$AA$6:$AA$3923),SUMIF('Diags Raw Data'!$A$6:$A$3923,"*"&amp;$A32&amp;"*",'Diags Raw Data'!$AB$6:$AB$3923))</f>
        <v>0</v>
      </c>
      <c r="R32" s="452">
        <f t="shared" si="9"/>
        <v>0</v>
      </c>
      <c r="S32" s="452">
        <f t="shared" si="10"/>
        <v>0</v>
      </c>
      <c r="T32" s="453">
        <f t="shared" si="11"/>
        <v>0</v>
      </c>
      <c r="U32" s="416" t="s">
        <v>920</v>
      </c>
      <c r="V32" s="182"/>
    </row>
    <row r="33" spans="1:22" ht="30" hidden="1" x14ac:dyDescent="0.2">
      <c r="A33" s="506" t="s">
        <v>385</v>
      </c>
      <c r="B33" s="412" t="str">
        <f>VLOOKUP(A33,'Feature Raw Data'!$A$3:$B$4004,2,FALSE)</f>
        <v>DCN4.037 - Sdp prefetch with ack and no data return</v>
      </c>
      <c r="C33" s="413" t="str">
        <f>VLOOKUP(A33,'Feature Raw Data'!$A$3:$C$4004,3,FALSE)</f>
        <v>P2</v>
      </c>
      <c r="D33" s="414" t="str" cm="1">
        <f t="array" ref="D33">_xlfn.TEXTJOIN("",TRUE,IF(ISNUMBER(SEARCH($A33,'Diags Raw Data'!$A$6:$A$3923)),CONCATENATE('Diags Raw Data'!$H$6:$H$3923,", "),""))</f>
        <v/>
      </c>
      <c r="E33" s="331" t="e">
        <f>VLOOKUP(A33,'Diags Raw Data'!$A$6:$D$3923,4,FALSE)</f>
        <v>#N/A</v>
      </c>
      <c r="F33" s="331" t="str">
        <f>VLOOKUP(A33,'Feature Raw Data'!$A$3:$E$4004,5,FALSE)</f>
        <v>New</v>
      </c>
      <c r="G33" s="331" t="str">
        <f t="shared" si="6"/>
        <v>No</v>
      </c>
      <c r="H33" s="331" t="str">
        <f t="shared" si="7"/>
        <v>No</v>
      </c>
      <c r="I33" s="413">
        <f>SUMIF('Diags Raw Data'!$A$6:$A$3923,"*"&amp;$A33&amp;"*",'Diags Raw Data'!$K$6:$K$3923)</f>
        <v>0</v>
      </c>
      <c r="J33" s="415">
        <f>SUMIF('Diags Raw Data'!$A$6:$A$3923,"*"&amp;$A33&amp;"*",'Diags Raw Data'!$L$6:$L$3923)</f>
        <v>0</v>
      </c>
      <c r="K33" s="445" cm="1">
        <f t="array" ref="K33">IF(D33="",0, SUMPRODUCT(--(ISNUMBER(SEARCH($A33,'Diags Raw Data'!$A$6:$A$3923))),'Diags Raw Data'!$L$6:$L$3923,'Diags Raw Data'!$N$6:$N$3923)/J33)</f>
        <v>0</v>
      </c>
      <c r="L33" s="446" cm="1">
        <f t="array" ref="L33">IF(D33="",0, SUMPRODUCT(--(ISNUMBER(SEARCH($A33,'Diags Raw Data'!$A$6:$A$3923))),'Diags Raw Data'!$L$6:$L$3923,'Diags Raw Data'!$P$6:$P$3923)/J33)</f>
        <v>0</v>
      </c>
      <c r="M33" s="447" cm="1">
        <f t="array" ref="M33">SUMPRODUCT(--(ISNUMBER(SEARCH($A33,'Diags Raw Data'!$A$6:$A$3923))),--('Diags Raw Data'!$Q$6:$Q$3923&lt;&gt;"N/A"),'Diags Raw Data'!$R$6:$R$3923)</f>
        <v>0</v>
      </c>
      <c r="N33" s="448" cm="1">
        <f t="array" ref="N33">SUMPRODUCT(--(ISNUMBER(SEARCH($A33,'Diags Raw Data'!$A$6:$A$3923))),--('Diags Raw Data'!$Q$6:$Q$3923&lt;&gt;"N/A"),'Diags Raw Data'!$T$6:$T$3923)+SUMPRODUCT(--(ISNUMBER(SEARCH($A33,'Diags Raw Data'!$A$6:$A$3923))),--('Diags Raw Data'!$Q$6:$Q$3923&lt;&gt;"N/A"),'Diags Raw Data'!$U$6:$U$3923)</f>
        <v>0</v>
      </c>
      <c r="O33" s="449">
        <f t="shared" si="8"/>
        <v>0</v>
      </c>
      <c r="P33" s="450">
        <f>SUMIF('Diags Raw Data'!$A$6:$A$3923,"*"&amp;$A33&amp;"*",'Diags Raw Data'!$Z$6:$Z$3923)</f>
        <v>0</v>
      </c>
      <c r="Q33" s="451">
        <f>SUM(SUMIF('Diags Raw Data'!$A$6:$A$3923,"*"&amp;$A33&amp;"*",'Diags Raw Data'!$AA$6:$AA$3923),SUMIF('Diags Raw Data'!$A$6:$A$3923,"*"&amp;$A33&amp;"*",'Diags Raw Data'!$AB$6:$AB$3923))</f>
        <v>0</v>
      </c>
      <c r="R33" s="452">
        <f t="shared" si="9"/>
        <v>0</v>
      </c>
      <c r="S33" s="452">
        <f t="shared" si="10"/>
        <v>0</v>
      </c>
      <c r="T33" s="453">
        <f t="shared" si="11"/>
        <v>0</v>
      </c>
      <c r="U33" s="416" t="s">
        <v>920</v>
      </c>
      <c r="V33" s="182"/>
    </row>
    <row r="34" spans="1:22" ht="30" x14ac:dyDescent="0.2">
      <c r="A34" s="506" t="s">
        <v>387</v>
      </c>
      <c r="B34" s="412" t="str">
        <f>VLOOKUP(A34,'Feature Raw Data'!$A$3:$B$4004,2,FALSE)</f>
        <v>DCN4.038 - Stereoscopic display</v>
      </c>
      <c r="C34" s="413" t="str">
        <f>VLOOKUP(A34,'Feature Raw Data'!$A$3:$C$4004,3,FALSE)</f>
        <v>P2</v>
      </c>
      <c r="D34" s="414" t="str" cm="1">
        <f t="array" ref="D34">_xlfn.TEXTJOIN("",TRUE,IF(ISNUMBER(SEARCH($A34,'Diags Raw Data'!$A$6:$A$3923)),CONCATENATE('Diags Raw Data'!$H$6:$H$3923,", "),""))</f>
        <v xml:space="preserve">OTG009.1-215, DIO220.1-7, DIO365.1-8, DIO366.1-3, </v>
      </c>
      <c r="E34" s="331" t="str">
        <f>VLOOKUP(A34,'Diags Raw Data'!$A$6:$D$3923,4,FALSE)</f>
        <v>OTG</v>
      </c>
      <c r="F34" s="331" t="str">
        <f>VLOOKUP(A34,'Feature Raw Data'!$A$3:$E$4004,5,FALSE)</f>
        <v>Legacy</v>
      </c>
      <c r="G34" s="331" t="str">
        <f t="shared" si="6"/>
        <v>Yes</v>
      </c>
      <c r="H34" s="331" t="str">
        <f t="shared" si="7"/>
        <v>Yes</v>
      </c>
      <c r="I34" s="413">
        <f>SUMIF('Diags Raw Data'!$A$6:$A$3923,"*"&amp;$A34&amp;"*",'Diags Raw Data'!$K$6:$K$3923)</f>
        <v>4</v>
      </c>
      <c r="J34" s="415">
        <f>SUMIF('Diags Raw Data'!$A$6:$A$3923,"*"&amp;$A34&amp;"*",'Diags Raw Data'!$L$6:$L$3923)</f>
        <v>233</v>
      </c>
      <c r="K34" s="445" cm="1">
        <f t="array" ref="K34">IF(D34="",0, SUMPRODUCT(--(ISNUMBER(SEARCH($A34,'Diags Raw Data'!$A$6:$A$3923))),'Diags Raw Data'!$L$6:$L$3923,'Diags Raw Data'!$N$6:$N$3923)/J34)</f>
        <v>1</v>
      </c>
      <c r="L34" s="446" cm="1">
        <f t="array" ref="L34">IF(D34="",0, SUMPRODUCT(--(ISNUMBER(SEARCH($A34,'Diags Raw Data'!$A$6:$A$3923))),'Diags Raw Data'!$L$6:$L$3923,'Diags Raw Data'!$P$6:$P$3923)/J34)</f>
        <v>1</v>
      </c>
      <c r="M34" s="447" cm="1">
        <f t="array" ref="M34">SUMPRODUCT(--(ISNUMBER(SEARCH($A34,'Diags Raw Data'!$A$6:$A$3923))),--('Diags Raw Data'!$Q$6:$Q$3923&lt;&gt;"N/A"),'Diags Raw Data'!$R$6:$R$3923)</f>
        <v>233</v>
      </c>
      <c r="N34" s="448" cm="1">
        <f t="array" ref="N34">SUMPRODUCT(--(ISNUMBER(SEARCH($A34,'Diags Raw Data'!$A$6:$A$3923))),--('Diags Raw Data'!$Q$6:$Q$3923&lt;&gt;"N/A"),'Diags Raw Data'!$T$6:$T$3923)+SUMPRODUCT(--(ISNUMBER(SEARCH($A34,'Diags Raw Data'!$A$6:$A$3923))),--('Diags Raw Data'!$Q$6:$Q$3923&lt;&gt;"N/A"),'Diags Raw Data'!$U$6:$U$3923)</f>
        <v>233</v>
      </c>
      <c r="O34" s="449">
        <f t="shared" si="8"/>
        <v>1</v>
      </c>
      <c r="P34" s="450">
        <f>SUMIF('Diags Raw Data'!$A$6:$A$3923,"*"&amp;$A34&amp;"*",'Diags Raw Data'!$Z$6:$Z$3923)</f>
        <v>0</v>
      </c>
      <c r="Q34" s="451">
        <f>SUM(SUMIF('Diags Raw Data'!$A$6:$A$3923,"*"&amp;$A34&amp;"*",'Diags Raw Data'!$AA$6:$AA$3923),SUMIF('Diags Raw Data'!$A$6:$A$3923,"*"&amp;$A34&amp;"*",'Diags Raw Data'!$AB$6:$AB$3923))</f>
        <v>0</v>
      </c>
      <c r="R34" s="452">
        <f t="shared" si="9"/>
        <v>0</v>
      </c>
      <c r="S34" s="452">
        <f t="shared" si="10"/>
        <v>0</v>
      </c>
      <c r="T34" s="453">
        <f t="shared" si="11"/>
        <v>0</v>
      </c>
      <c r="U34" s="416" t="s">
        <v>921</v>
      </c>
      <c r="V34" s="182"/>
    </row>
    <row r="35" spans="1:22" ht="30" hidden="1" x14ac:dyDescent="0.2">
      <c r="A35" s="506" t="s">
        <v>389</v>
      </c>
      <c r="B35" s="412" t="str">
        <f>VLOOKUP(A35,'Feature Raw Data'!$A$3:$B$4004,2,FALSE)</f>
        <v>DCN4.039 - VM support</v>
      </c>
      <c r="C35" s="413" t="str">
        <f>VLOOKUP(A35,'Feature Raw Data'!$A$3:$C$4004,3,FALSE)</f>
        <v>P2</v>
      </c>
      <c r="D35" s="414" t="str" cm="1">
        <f t="array" ref="D35">_xlfn.TEXTJOIN("",TRUE,IF(ISNUMBER(SEARCH($A35,'Diags Raw Data'!$A$6:$A$3923)),CONCATENATE('Diags Raw Data'!$H$6:$H$3923,", "),""))</f>
        <v xml:space="preserve">DCHB005.1-14, DCHB021.1-11, DCHB022.1-24, </v>
      </c>
      <c r="E35" s="331" t="str">
        <f>VLOOKUP(A35,'Diags Raw Data'!$A$6:$D$3923,4,FALSE)</f>
        <v>DCHB</v>
      </c>
      <c r="F35" s="331" t="str">
        <f>VLOOKUP(A35,'Feature Raw Data'!$A$3:$E$4004,5,FALSE)</f>
        <v>Delta</v>
      </c>
      <c r="G35" s="331" t="str">
        <f t="shared" si="6"/>
        <v>Yes</v>
      </c>
      <c r="H35" s="331" t="str">
        <f t="shared" si="7"/>
        <v>Yes</v>
      </c>
      <c r="I35" s="413">
        <f>SUMIF('Diags Raw Data'!$A$6:$A$3923,"*"&amp;$A35&amp;"*",'Diags Raw Data'!$K$6:$K$3923)</f>
        <v>3</v>
      </c>
      <c r="J35" s="415">
        <f>SUMIF('Diags Raw Data'!$A$6:$A$3923,"*"&amp;$A35&amp;"*",'Diags Raw Data'!$L$6:$L$3923)</f>
        <v>49</v>
      </c>
      <c r="K35" s="445" cm="1">
        <f t="array" ref="K35">IF(D35="",0, SUMPRODUCT(--(ISNUMBER(SEARCH($A35,'Diags Raw Data'!$A$6:$A$3923))),'Diags Raw Data'!$L$6:$L$3923,'Diags Raw Data'!$N$6:$N$3923)/J35)</f>
        <v>1</v>
      </c>
      <c r="L35" s="446" cm="1">
        <f t="array" ref="L35">IF(D35="",0, SUMPRODUCT(--(ISNUMBER(SEARCH($A35,'Diags Raw Data'!$A$6:$A$3923))),'Diags Raw Data'!$L$6:$L$3923,'Diags Raw Data'!$P$6:$P$3923)/J35)</f>
        <v>1</v>
      </c>
      <c r="M35" s="447" cm="1">
        <f t="array" ref="M35">SUMPRODUCT(--(ISNUMBER(SEARCH($A35,'Diags Raw Data'!$A$6:$A$3923))),--('Diags Raw Data'!$Q$6:$Q$3923&lt;&gt;"N/A"),'Diags Raw Data'!$R$6:$R$3923)</f>
        <v>49</v>
      </c>
      <c r="N35" s="448" cm="1">
        <f t="array" ref="N35">SUMPRODUCT(--(ISNUMBER(SEARCH($A35,'Diags Raw Data'!$A$6:$A$3923))),--('Diags Raw Data'!$Q$6:$Q$3923&lt;&gt;"N/A"),'Diags Raw Data'!$T$6:$T$3923)+SUMPRODUCT(--(ISNUMBER(SEARCH($A35,'Diags Raw Data'!$A$6:$A$3923))),--('Diags Raw Data'!$Q$6:$Q$3923&lt;&gt;"N/A"),'Diags Raw Data'!$U$6:$U$3923)</f>
        <v>29</v>
      </c>
      <c r="O35" s="449">
        <f t="shared" si="8"/>
        <v>0.59183673469387754</v>
      </c>
      <c r="P35" s="450">
        <f>SUMIF('Diags Raw Data'!$A$6:$A$3923,"*"&amp;$A35&amp;"*",'Diags Raw Data'!$Z$6:$Z$3923)</f>
        <v>0</v>
      </c>
      <c r="Q35" s="451">
        <f>SUM(SUMIF('Diags Raw Data'!$A$6:$A$3923,"*"&amp;$A35&amp;"*",'Diags Raw Data'!$AA$6:$AA$3923),SUMIF('Diags Raw Data'!$A$6:$A$3923,"*"&amp;$A35&amp;"*",'Diags Raw Data'!$AB$6:$AB$3923))</f>
        <v>0</v>
      </c>
      <c r="R35" s="452">
        <f t="shared" si="9"/>
        <v>0</v>
      </c>
      <c r="S35" s="452">
        <f t="shared" si="10"/>
        <v>0</v>
      </c>
      <c r="T35" s="453">
        <f t="shared" si="11"/>
        <v>0</v>
      </c>
      <c r="U35" s="416" t="s">
        <v>919</v>
      </c>
      <c r="V35" s="182"/>
    </row>
    <row r="36" spans="1:22" ht="30" x14ac:dyDescent="0.2">
      <c r="A36" s="506" t="s">
        <v>391</v>
      </c>
      <c r="B36" s="412" t="str">
        <f>VLOOKUP(A36,'Feature Raw Data'!$A$3:$B$4004,2,FALSE)</f>
        <v>DCN4.040 - Format Conversion</v>
      </c>
      <c r="C36" s="413" t="str">
        <f>VLOOKUP(A36,'Feature Raw Data'!$A$3:$C$4004,3,FALSE)</f>
        <v>P2</v>
      </c>
      <c r="D36" s="414" t="str" cm="1">
        <f t="array" ref="D36">_xlfn.TEXTJOIN("",TRUE,IF(ISNUMBER(SEARCH($A36,'Diags Raw Data'!$A$6:$A$3923)),CONCATENATE('Diags Raw Data'!$H$6:$H$3923,", "),""))</f>
        <v xml:space="preserve">DPP002.1-7, DPP024, DPP031, DPP042.1-4, </v>
      </c>
      <c r="E36" s="331" t="str">
        <f>VLOOKUP(A36,'Diags Raw Data'!$A$6:$D$3923,4,FALSE)</f>
        <v>DPP</v>
      </c>
      <c r="F36" s="331" t="str">
        <f>VLOOKUP(A36,'Feature Raw Data'!$A$3:$E$4004,5,FALSE)</f>
        <v>Legacy</v>
      </c>
      <c r="G36" s="331" t="str">
        <f t="shared" si="6"/>
        <v>Yes</v>
      </c>
      <c r="H36" s="331" t="str">
        <f t="shared" si="7"/>
        <v>Yes</v>
      </c>
      <c r="I36" s="413">
        <f>SUMIF('Diags Raw Data'!$A$6:$A$3923,"*"&amp;$A36&amp;"*",'Diags Raw Data'!$K$6:$K$3923)</f>
        <v>4</v>
      </c>
      <c r="J36" s="415">
        <f>SUMIF('Diags Raw Data'!$A$6:$A$3923,"*"&amp;$A36&amp;"*",'Diags Raw Data'!$L$6:$L$3923)</f>
        <v>13</v>
      </c>
      <c r="K36" s="445" cm="1">
        <f t="array" ref="K36">IF(D36="",0, SUMPRODUCT(--(ISNUMBER(SEARCH($A36,'Diags Raw Data'!$A$6:$A$3923))),'Diags Raw Data'!$L$6:$L$3923,'Diags Raw Data'!$N$6:$N$3923)/J36)</f>
        <v>1</v>
      </c>
      <c r="L36" s="446" cm="1">
        <f t="array" ref="L36">IF(D36="",0, SUMPRODUCT(--(ISNUMBER(SEARCH($A36,'Diags Raw Data'!$A$6:$A$3923))),'Diags Raw Data'!$L$6:$L$3923,'Diags Raw Data'!$P$6:$P$3923)/J36)</f>
        <v>1</v>
      </c>
      <c r="M36" s="447" cm="1">
        <f t="array" ref="M36">SUMPRODUCT(--(ISNUMBER(SEARCH($A36,'Diags Raw Data'!$A$6:$A$3923))),--('Diags Raw Data'!$Q$6:$Q$3923&lt;&gt;"N/A"),'Diags Raw Data'!$R$6:$R$3923)</f>
        <v>10</v>
      </c>
      <c r="N36" s="448" cm="1">
        <f t="array" ref="N36">SUMPRODUCT(--(ISNUMBER(SEARCH($A36,'Diags Raw Data'!$A$6:$A$3923))),--('Diags Raw Data'!$Q$6:$Q$3923&lt;&gt;"N/A"),'Diags Raw Data'!$T$6:$T$3923)+SUMPRODUCT(--(ISNUMBER(SEARCH($A36,'Diags Raw Data'!$A$6:$A$3923))),--('Diags Raw Data'!$Q$6:$Q$3923&lt;&gt;"N/A"),'Diags Raw Data'!$U$6:$U$3923)</f>
        <v>10</v>
      </c>
      <c r="O36" s="449">
        <f t="shared" si="8"/>
        <v>1</v>
      </c>
      <c r="P36" s="450">
        <f>SUMIF('Diags Raw Data'!$A$6:$A$3923,"*"&amp;$A36&amp;"*",'Diags Raw Data'!$Z$6:$Z$3923)</f>
        <v>0</v>
      </c>
      <c r="Q36" s="451">
        <f>SUM(SUMIF('Diags Raw Data'!$A$6:$A$3923,"*"&amp;$A36&amp;"*",'Diags Raw Data'!$AA$6:$AA$3923),SUMIF('Diags Raw Data'!$A$6:$A$3923,"*"&amp;$A36&amp;"*",'Diags Raw Data'!$AB$6:$AB$3923))</f>
        <v>0</v>
      </c>
      <c r="R36" s="452">
        <f t="shared" si="9"/>
        <v>0</v>
      </c>
      <c r="S36" s="452">
        <f t="shared" si="10"/>
        <v>0</v>
      </c>
      <c r="T36" s="453">
        <f t="shared" si="11"/>
        <v>0</v>
      </c>
      <c r="U36" s="416" t="s">
        <v>925</v>
      </c>
      <c r="V36" s="182"/>
    </row>
    <row r="37" spans="1:22" x14ac:dyDescent="0.2">
      <c r="A37" s="506" t="s">
        <v>393</v>
      </c>
      <c r="B37" s="412" t="str">
        <f>VLOOKUP(A37,'Feature Raw Data'!$A$3:$B$4004,2,FALSE)</f>
        <v xml:space="preserve">DCN4.041 - Cursor </v>
      </c>
      <c r="C37" s="413" t="str">
        <f>VLOOKUP(A37,'Feature Raw Data'!$A$3:$C$4004,3,FALSE)</f>
        <v>P2</v>
      </c>
      <c r="D37" s="414" t="str" cm="1">
        <f t="array" ref="D37">_xlfn.TEXTJOIN("",TRUE,IF(ISNUMBER(SEARCH($A37,'Diags Raw Data'!$A$6:$A$3923)),CONCATENATE('Diags Raw Data'!$H$6:$H$3923,", "),""))</f>
        <v xml:space="preserve">DPP005.1-3, DPP045.1-4, </v>
      </c>
      <c r="E37" s="331" t="str">
        <f>VLOOKUP(A37,'Diags Raw Data'!$A$6:$D$3923,4,FALSE)</f>
        <v>DPP</v>
      </c>
      <c r="F37" s="331" t="str">
        <f>VLOOKUP(A37,'Feature Raw Data'!$A$3:$E$4004,5,FALSE)</f>
        <v>Legacy</v>
      </c>
      <c r="G37" s="331" t="str">
        <f t="shared" si="6"/>
        <v>Yes</v>
      </c>
      <c r="H37" s="331" t="str">
        <f t="shared" si="7"/>
        <v>Yes</v>
      </c>
      <c r="I37" s="413">
        <f>SUMIF('Diags Raw Data'!$A$6:$A$3923,"*"&amp;$A37&amp;"*",'Diags Raw Data'!$K$6:$K$3923)</f>
        <v>2</v>
      </c>
      <c r="J37" s="415">
        <f>SUMIF('Diags Raw Data'!$A$6:$A$3923,"*"&amp;$A37&amp;"*",'Diags Raw Data'!$L$6:$L$3923)</f>
        <v>7</v>
      </c>
      <c r="K37" s="445" cm="1">
        <f t="array" ref="K37">IF(D37="",0, SUMPRODUCT(--(ISNUMBER(SEARCH($A37,'Diags Raw Data'!$A$6:$A$3923))),'Diags Raw Data'!$L$6:$L$3923,'Diags Raw Data'!$N$6:$N$3923)/J37)</f>
        <v>1</v>
      </c>
      <c r="L37" s="446" cm="1">
        <f t="array" ref="L37">IF(D37="",0, SUMPRODUCT(--(ISNUMBER(SEARCH($A37,'Diags Raw Data'!$A$6:$A$3923))),'Diags Raw Data'!$L$6:$L$3923,'Diags Raw Data'!$P$6:$P$3923)/J37)</f>
        <v>1</v>
      </c>
      <c r="M37" s="447" cm="1">
        <f t="array" ref="M37">SUMPRODUCT(--(ISNUMBER(SEARCH($A37,'Diags Raw Data'!$A$6:$A$3923))),--('Diags Raw Data'!$Q$6:$Q$3923&lt;&gt;"N/A"),'Diags Raw Data'!$R$6:$R$3923)</f>
        <v>2</v>
      </c>
      <c r="N37" s="448" cm="1">
        <f t="array" ref="N37">SUMPRODUCT(--(ISNUMBER(SEARCH($A37,'Diags Raw Data'!$A$6:$A$3923))),--('Diags Raw Data'!$Q$6:$Q$3923&lt;&gt;"N/A"),'Diags Raw Data'!$T$6:$T$3923)+SUMPRODUCT(--(ISNUMBER(SEARCH($A37,'Diags Raw Data'!$A$6:$A$3923))),--('Diags Raw Data'!$Q$6:$Q$3923&lt;&gt;"N/A"),'Diags Raw Data'!$U$6:$U$3923)</f>
        <v>0</v>
      </c>
      <c r="O37" s="449">
        <f t="shared" si="8"/>
        <v>0</v>
      </c>
      <c r="P37" s="450">
        <f>SUMIF('Diags Raw Data'!$A$6:$A$3923,"*"&amp;$A37&amp;"*",'Diags Raw Data'!$Z$6:$Z$3923)</f>
        <v>0</v>
      </c>
      <c r="Q37" s="451">
        <f>SUM(SUMIF('Diags Raw Data'!$A$6:$A$3923,"*"&amp;$A37&amp;"*",'Diags Raw Data'!$AA$6:$AA$3923),SUMIF('Diags Raw Data'!$A$6:$A$3923,"*"&amp;$A37&amp;"*",'Diags Raw Data'!$AB$6:$AB$3923))</f>
        <v>0</v>
      </c>
      <c r="R37" s="452">
        <f t="shared" si="9"/>
        <v>0</v>
      </c>
      <c r="S37" s="452">
        <f t="shared" si="10"/>
        <v>0</v>
      </c>
      <c r="T37" s="453">
        <f t="shared" si="11"/>
        <v>0</v>
      </c>
      <c r="U37" s="416" t="s">
        <v>923</v>
      </c>
      <c r="V37" s="182"/>
    </row>
    <row r="38" spans="1:22" x14ac:dyDescent="0.2">
      <c r="A38" s="506" t="s">
        <v>395</v>
      </c>
      <c r="B38" s="412" t="str">
        <f>VLOOKUP(A38,'Feature Raw Data'!$A$3:$B$4004,2,FALSE)</f>
        <v>DCN4.042 - Win10 cursor support</v>
      </c>
      <c r="C38" s="413" t="str">
        <f>VLOOKUP(A38,'Feature Raw Data'!$A$3:$C$4004,3,FALSE)</f>
        <v>P2</v>
      </c>
      <c r="D38" s="414" t="str" cm="1">
        <f t="array" ref="D38">_xlfn.TEXTJOIN("",TRUE,IF(ISNUMBER(SEARCH($A38,'Diags Raw Data'!$A$6:$A$3923)),CONCATENATE('Diags Raw Data'!$H$6:$H$3923,", "),""))</f>
        <v xml:space="preserve">DPP055.1-4, </v>
      </c>
      <c r="E38" s="331" t="str">
        <f>VLOOKUP(A38,'Diags Raw Data'!$A$6:$D$3923,4,FALSE)</f>
        <v>DPP</v>
      </c>
      <c r="F38" s="331" t="str">
        <f>VLOOKUP(A38,'Feature Raw Data'!$A$3:$E$4004,5,FALSE)</f>
        <v>New</v>
      </c>
      <c r="G38" s="331" t="str">
        <f t="shared" si="6"/>
        <v>Yes</v>
      </c>
      <c r="H38" s="331" t="str">
        <f t="shared" si="7"/>
        <v>Yes</v>
      </c>
      <c r="I38" s="413">
        <f>SUMIF('Diags Raw Data'!$A$6:$A$3923,"*"&amp;$A38&amp;"*",'Diags Raw Data'!$K$6:$K$3923)</f>
        <v>1</v>
      </c>
      <c r="J38" s="415">
        <f>SUMIF('Diags Raw Data'!$A$6:$A$3923,"*"&amp;$A38&amp;"*",'Diags Raw Data'!$L$6:$L$3923)</f>
        <v>4</v>
      </c>
      <c r="K38" s="445" cm="1">
        <f t="array" ref="K38">IF(D38="",0, SUMPRODUCT(--(ISNUMBER(SEARCH($A38,'Diags Raw Data'!$A$6:$A$3923))),'Diags Raw Data'!$L$6:$L$3923,'Diags Raw Data'!$N$6:$N$3923)/J38)</f>
        <v>1</v>
      </c>
      <c r="L38" s="446" cm="1">
        <f t="array" ref="L38">IF(D38="",0, SUMPRODUCT(--(ISNUMBER(SEARCH($A38,'Diags Raw Data'!$A$6:$A$3923))),'Diags Raw Data'!$L$6:$L$3923,'Diags Raw Data'!$P$6:$P$3923)/J38)</f>
        <v>0</v>
      </c>
      <c r="M38" s="447" cm="1">
        <f t="array" ref="M38">SUMPRODUCT(--(ISNUMBER(SEARCH($A38,'Diags Raw Data'!$A$6:$A$3923))),--('Diags Raw Data'!$Q$6:$Q$3923&lt;&gt;"N/A"),'Diags Raw Data'!$R$6:$R$3923)</f>
        <v>0</v>
      </c>
      <c r="N38" s="448" cm="1">
        <f t="array" ref="N38">SUMPRODUCT(--(ISNUMBER(SEARCH($A38,'Diags Raw Data'!$A$6:$A$3923))),--('Diags Raw Data'!$Q$6:$Q$3923&lt;&gt;"N/A"),'Diags Raw Data'!$T$6:$T$3923)+SUMPRODUCT(--(ISNUMBER(SEARCH($A38,'Diags Raw Data'!$A$6:$A$3923))),--('Diags Raw Data'!$Q$6:$Q$3923&lt;&gt;"N/A"),'Diags Raw Data'!$U$6:$U$3923)</f>
        <v>0</v>
      </c>
      <c r="O38" s="449">
        <f t="shared" si="8"/>
        <v>0</v>
      </c>
      <c r="P38" s="450">
        <f>SUMIF('Diags Raw Data'!$A$6:$A$3923,"*"&amp;$A38&amp;"*",'Diags Raw Data'!$Z$6:$Z$3923)</f>
        <v>0</v>
      </c>
      <c r="Q38" s="451">
        <f>SUM(SUMIF('Diags Raw Data'!$A$6:$A$3923,"*"&amp;$A38&amp;"*",'Diags Raw Data'!$AA$6:$AA$3923),SUMIF('Diags Raw Data'!$A$6:$A$3923,"*"&amp;$A38&amp;"*",'Diags Raw Data'!$AB$6:$AB$3923))</f>
        <v>0</v>
      </c>
      <c r="R38" s="452">
        <f t="shared" si="9"/>
        <v>0</v>
      </c>
      <c r="S38" s="452">
        <f t="shared" si="10"/>
        <v>0</v>
      </c>
      <c r="T38" s="453">
        <f t="shared" si="11"/>
        <v>0</v>
      </c>
      <c r="U38" s="416" t="s">
        <v>923</v>
      </c>
      <c r="V38" s="182"/>
    </row>
    <row r="39" spans="1:22" x14ac:dyDescent="0.2">
      <c r="A39" s="506" t="s">
        <v>397</v>
      </c>
      <c r="B39" s="412" t="str">
        <f>VLOOKUP(A39,'Feature Raw Data'!$A$3:$B$4004,2,FALSE)</f>
        <v>DCN4.043 - De-alpha and bias</v>
      </c>
      <c r="C39" s="413" t="str">
        <f>VLOOKUP(A39,'Feature Raw Data'!$A$3:$C$4004,3,FALSE)</f>
        <v>P2</v>
      </c>
      <c r="D39" s="414" t="str" cm="1">
        <f t="array" ref="D39">_xlfn.TEXTJOIN("",TRUE,IF(ISNUMBER(SEARCH($A39,'Diags Raw Data'!$A$6:$A$3923)),CONCATENATE('Diags Raw Data'!$H$6:$H$3923,", "),""))</f>
        <v xml:space="preserve">DPP037, DPP052.1-2, </v>
      </c>
      <c r="E39" s="331" t="str">
        <f>VLOOKUP(A39,'Diags Raw Data'!$A$6:$D$3923,4,FALSE)</f>
        <v>DPP</v>
      </c>
      <c r="F39" s="331" t="str">
        <f>VLOOKUP(A39,'Feature Raw Data'!$A$3:$E$4004,5,FALSE)</f>
        <v>Legacy</v>
      </c>
      <c r="G39" s="331" t="str">
        <f t="shared" si="6"/>
        <v>Yes</v>
      </c>
      <c r="H39" s="331" t="str">
        <f t="shared" si="7"/>
        <v>Yes</v>
      </c>
      <c r="I39" s="413">
        <f>SUMIF('Diags Raw Data'!$A$6:$A$3923,"*"&amp;$A39&amp;"*",'Diags Raw Data'!$K$6:$K$3923)</f>
        <v>2</v>
      </c>
      <c r="J39" s="415">
        <f>SUMIF('Diags Raw Data'!$A$6:$A$3923,"*"&amp;$A39&amp;"*",'Diags Raw Data'!$L$6:$L$3923)</f>
        <v>3</v>
      </c>
      <c r="K39" s="445" cm="1">
        <f t="array" ref="K39">IF(D39="",0, SUMPRODUCT(--(ISNUMBER(SEARCH($A39,'Diags Raw Data'!$A$6:$A$3923))),'Diags Raw Data'!$L$6:$L$3923,'Diags Raw Data'!$N$6:$N$3923)/J39)</f>
        <v>1</v>
      </c>
      <c r="L39" s="446" cm="1">
        <f t="array" ref="L39">IF(D39="",0, SUMPRODUCT(--(ISNUMBER(SEARCH($A39,'Diags Raw Data'!$A$6:$A$3923))),'Diags Raw Data'!$L$6:$L$3923,'Diags Raw Data'!$P$6:$P$3923)/J39)</f>
        <v>1</v>
      </c>
      <c r="M39" s="447" cm="1">
        <f t="array" ref="M39">SUMPRODUCT(--(ISNUMBER(SEARCH($A39,'Diags Raw Data'!$A$6:$A$3923))),--('Diags Raw Data'!$Q$6:$Q$3923&lt;&gt;"N/A"),'Diags Raw Data'!$R$6:$R$3923)</f>
        <v>2</v>
      </c>
      <c r="N39" s="448" cm="1">
        <f t="array" ref="N39">SUMPRODUCT(--(ISNUMBER(SEARCH($A39,'Diags Raw Data'!$A$6:$A$3923))),--('Diags Raw Data'!$Q$6:$Q$3923&lt;&gt;"N/A"),'Diags Raw Data'!$T$6:$T$3923)+SUMPRODUCT(--(ISNUMBER(SEARCH($A39,'Diags Raw Data'!$A$6:$A$3923))),--('Diags Raw Data'!$Q$6:$Q$3923&lt;&gt;"N/A"),'Diags Raw Data'!$U$6:$U$3923)</f>
        <v>2</v>
      </c>
      <c r="O39" s="449">
        <f t="shared" si="8"/>
        <v>1</v>
      </c>
      <c r="P39" s="450">
        <f>SUMIF('Diags Raw Data'!$A$6:$A$3923,"*"&amp;$A39&amp;"*",'Diags Raw Data'!$Z$6:$Z$3923)</f>
        <v>0</v>
      </c>
      <c r="Q39" s="451">
        <f>SUM(SUMIF('Diags Raw Data'!$A$6:$A$3923,"*"&amp;$A39&amp;"*",'Diags Raw Data'!$AA$6:$AA$3923),SUMIF('Diags Raw Data'!$A$6:$A$3923,"*"&amp;$A39&amp;"*",'Diags Raw Data'!$AB$6:$AB$3923))</f>
        <v>0</v>
      </c>
      <c r="R39" s="452">
        <f t="shared" si="9"/>
        <v>0</v>
      </c>
      <c r="S39" s="452">
        <f t="shared" si="10"/>
        <v>0</v>
      </c>
      <c r="T39" s="453">
        <f t="shared" si="11"/>
        <v>0</v>
      </c>
      <c r="U39" s="416" t="s">
        <v>923</v>
      </c>
      <c r="V39" s="182"/>
    </row>
    <row r="40" spans="1:22" x14ac:dyDescent="0.2">
      <c r="A40" s="506" t="s">
        <v>399</v>
      </c>
      <c r="B40" s="412" t="str">
        <f>VLOOKUP(A40,'Feature Raw Data'!$A$3:$B$4004,2,FALSE)</f>
        <v>DCN4.044 - Input csc</v>
      </c>
      <c r="C40" s="413" t="str">
        <f>VLOOKUP(A40,'Feature Raw Data'!$A$3:$C$4004,3,FALSE)</f>
        <v>P2</v>
      </c>
      <c r="D40" s="414" t="str" cm="1">
        <f t="array" ref="D40">_xlfn.TEXTJOIN("",TRUE,IF(ISNUMBER(SEARCH($A40,'Diags Raw Data'!$A$6:$A$3923)),CONCATENATE('Diags Raw Data'!$H$6:$H$3923,", "),""))</f>
        <v xml:space="preserve">DPP047.1-5, DPP048.1-5, </v>
      </c>
      <c r="E40" s="331" t="str">
        <f>VLOOKUP(A40,'Diags Raw Data'!$A$6:$D$3923,4,FALSE)</f>
        <v>DPP</v>
      </c>
      <c r="F40" s="331" t="str">
        <f>VLOOKUP(A40,'Feature Raw Data'!$A$3:$E$4004,5,FALSE)</f>
        <v>Legacy</v>
      </c>
      <c r="G40" s="331" t="str">
        <f t="shared" si="6"/>
        <v>Yes</v>
      </c>
      <c r="H40" s="331" t="str">
        <f t="shared" si="7"/>
        <v>Yes</v>
      </c>
      <c r="I40" s="413">
        <f>SUMIF('Diags Raw Data'!$A$6:$A$3923,"*"&amp;$A40&amp;"*",'Diags Raw Data'!$K$6:$K$3923)</f>
        <v>2</v>
      </c>
      <c r="J40" s="415">
        <f>SUMIF('Diags Raw Data'!$A$6:$A$3923,"*"&amp;$A40&amp;"*",'Diags Raw Data'!$L$6:$L$3923)</f>
        <v>10</v>
      </c>
      <c r="K40" s="445" cm="1">
        <f t="array" ref="K40">IF(D40="",0, SUMPRODUCT(--(ISNUMBER(SEARCH($A40,'Diags Raw Data'!$A$6:$A$3923))),'Diags Raw Data'!$L$6:$L$3923,'Diags Raw Data'!$N$6:$N$3923)/J40)</f>
        <v>1</v>
      </c>
      <c r="L40" s="446" cm="1">
        <f t="array" ref="L40">IF(D40="",0, SUMPRODUCT(--(ISNUMBER(SEARCH($A40,'Diags Raw Data'!$A$6:$A$3923))),'Diags Raw Data'!$L$6:$L$3923,'Diags Raw Data'!$P$6:$P$3923)/J40)</f>
        <v>1</v>
      </c>
      <c r="M40" s="447" cm="1">
        <f t="array" ref="M40">SUMPRODUCT(--(ISNUMBER(SEARCH($A40,'Diags Raw Data'!$A$6:$A$3923))),--('Diags Raw Data'!$Q$6:$Q$3923&lt;&gt;"N/A"),'Diags Raw Data'!$R$6:$R$3923)</f>
        <v>2</v>
      </c>
      <c r="N40" s="448" cm="1">
        <f t="array" ref="N40">SUMPRODUCT(--(ISNUMBER(SEARCH($A40,'Diags Raw Data'!$A$6:$A$3923))),--('Diags Raw Data'!$Q$6:$Q$3923&lt;&gt;"N/A"),'Diags Raw Data'!$T$6:$T$3923)+SUMPRODUCT(--(ISNUMBER(SEARCH($A40,'Diags Raw Data'!$A$6:$A$3923))),--('Diags Raw Data'!$Q$6:$Q$3923&lt;&gt;"N/A"),'Diags Raw Data'!$U$6:$U$3923)</f>
        <v>2</v>
      </c>
      <c r="O40" s="449">
        <f t="shared" si="8"/>
        <v>1</v>
      </c>
      <c r="P40" s="450">
        <f>SUMIF('Diags Raw Data'!$A$6:$A$3923,"*"&amp;$A40&amp;"*",'Diags Raw Data'!$Z$6:$Z$3923)</f>
        <v>0</v>
      </c>
      <c r="Q40" s="451">
        <f>SUM(SUMIF('Diags Raw Data'!$A$6:$A$3923,"*"&amp;$A40&amp;"*",'Diags Raw Data'!$AA$6:$AA$3923),SUMIF('Diags Raw Data'!$A$6:$A$3923,"*"&amp;$A40&amp;"*",'Diags Raw Data'!$AB$6:$AB$3923))</f>
        <v>0</v>
      </c>
      <c r="R40" s="452">
        <f t="shared" si="9"/>
        <v>0</v>
      </c>
      <c r="S40" s="452">
        <f t="shared" si="10"/>
        <v>0</v>
      </c>
      <c r="T40" s="453">
        <f t="shared" si="11"/>
        <v>0</v>
      </c>
      <c r="U40" s="416" t="s">
        <v>926</v>
      </c>
      <c r="V40" s="182"/>
    </row>
    <row r="41" spans="1:22" x14ac:dyDescent="0.2">
      <c r="A41" s="506" t="s">
        <v>405</v>
      </c>
      <c r="B41" s="412" t="str">
        <f>VLOOKUP(A41,'Feature Raw Data'!$A$3:$B$4004,2,FALSE)</f>
        <v>DCN4.047 - Relocatable gamut remap</v>
      </c>
      <c r="C41" s="413" t="str">
        <f>VLOOKUP(A41,'Feature Raw Data'!$A$3:$C$4004,3,FALSE)</f>
        <v>P2</v>
      </c>
      <c r="D41" s="414" t="str" cm="1">
        <f t="array" ref="D41">_xlfn.TEXTJOIN("",TRUE,IF(ISNUMBER(SEARCH($A41,'Diags Raw Data'!$A$6:$A$3923)),CONCATENATE('Diags Raw Data'!$H$6:$H$3923,", "),""))</f>
        <v xml:space="preserve">MPC017.1-7, </v>
      </c>
      <c r="E41" s="331" t="str">
        <f>VLOOKUP(A41,'Diags Raw Data'!$A$6:$D$3923,4,FALSE)</f>
        <v>MPC</v>
      </c>
      <c r="F41" s="331" t="str">
        <f>VLOOKUP(A41,'Feature Raw Data'!$A$3:$E$4004,5,FALSE)</f>
        <v>New</v>
      </c>
      <c r="G41" s="331" t="str">
        <f t="shared" si="6"/>
        <v>Yes</v>
      </c>
      <c r="H41" s="331" t="str">
        <f t="shared" si="7"/>
        <v>Yes</v>
      </c>
      <c r="I41" s="413">
        <f>SUMIF('Diags Raw Data'!$A$6:$A$3923,"*"&amp;$A41&amp;"*",'Diags Raw Data'!$K$6:$K$3923)</f>
        <v>3</v>
      </c>
      <c r="J41" s="415">
        <f>SUMIF('Diags Raw Data'!$A$6:$A$3923,"*"&amp;$A41&amp;"*",'Diags Raw Data'!$L$6:$L$3923)</f>
        <v>7</v>
      </c>
      <c r="K41" s="445" cm="1">
        <f t="array" ref="K41">IF(D41="",0, SUMPRODUCT(--(ISNUMBER(SEARCH($A41,'Diags Raw Data'!$A$6:$A$3923))),'Diags Raw Data'!$L$6:$L$3923,'Diags Raw Data'!$N$6:$N$3923)/J41)</f>
        <v>1</v>
      </c>
      <c r="L41" s="446" cm="1">
        <f t="array" ref="L41">IF(D41="",0, SUMPRODUCT(--(ISNUMBER(SEARCH($A41,'Diags Raw Data'!$A$6:$A$3923))),'Diags Raw Data'!$L$6:$L$3923,'Diags Raw Data'!$P$6:$P$3923)/J41)</f>
        <v>1</v>
      </c>
      <c r="M41" s="447" cm="1">
        <f t="array" ref="M41">SUMPRODUCT(--(ISNUMBER(SEARCH($A41,'Diags Raw Data'!$A$6:$A$3923))),--('Diags Raw Data'!$Q$6:$Q$3923&lt;&gt;"N/A"),'Diags Raw Data'!$R$6:$R$3923)</f>
        <v>1</v>
      </c>
      <c r="N41" s="448" cm="1">
        <f t="array" ref="N41">SUMPRODUCT(--(ISNUMBER(SEARCH($A41,'Diags Raw Data'!$A$6:$A$3923))),--('Diags Raw Data'!$Q$6:$Q$3923&lt;&gt;"N/A"),'Diags Raw Data'!$T$6:$T$3923)+SUMPRODUCT(--(ISNUMBER(SEARCH($A41,'Diags Raw Data'!$A$6:$A$3923))),--('Diags Raw Data'!$Q$6:$Q$3923&lt;&gt;"N/A"),'Diags Raw Data'!$U$6:$U$3923)</f>
        <v>0</v>
      </c>
      <c r="O41" s="449">
        <f t="shared" si="8"/>
        <v>0</v>
      </c>
      <c r="P41" s="450">
        <f>SUMIF('Diags Raw Data'!$A$6:$A$3923,"*"&amp;$A41&amp;"*",'Diags Raw Data'!$Z$6:$Z$3923)</f>
        <v>0</v>
      </c>
      <c r="Q41" s="451">
        <f>SUM(SUMIF('Diags Raw Data'!$A$6:$A$3923,"*"&amp;$A41&amp;"*",'Diags Raw Data'!$AA$6:$AA$3923),SUMIF('Diags Raw Data'!$A$6:$A$3923,"*"&amp;$A41&amp;"*",'Diags Raw Data'!$AB$6:$AB$3923))</f>
        <v>0</v>
      </c>
      <c r="R41" s="452">
        <f t="shared" si="9"/>
        <v>0</v>
      </c>
      <c r="S41" s="452">
        <f t="shared" si="10"/>
        <v>0</v>
      </c>
      <c r="T41" s="453">
        <f t="shared" si="11"/>
        <v>0</v>
      </c>
      <c r="U41" s="416" t="s">
        <v>921</v>
      </c>
      <c r="V41" s="182"/>
    </row>
    <row r="42" spans="1:22" x14ac:dyDescent="0.2">
      <c r="A42" s="506" t="s">
        <v>407</v>
      </c>
      <c r="B42" s="412" t="str">
        <f>VLOOKUP(A42,'Feature Raw Data'!$A$3:$B$4004,2,FALSE)</f>
        <v>DCN4.048 - Prescale linearization</v>
      </c>
      <c r="C42" s="413" t="str">
        <f>VLOOKUP(A42,'Feature Raw Data'!$A$3:$C$4004,3,FALSE)</f>
        <v>P2</v>
      </c>
      <c r="D42" s="414" t="str" cm="1">
        <f t="array" ref="D42">_xlfn.TEXTJOIN("",TRUE,IF(ISNUMBER(SEARCH($A42,'Diags Raw Data'!$A$6:$A$3923)),CONCATENATE('Diags Raw Data'!$H$6:$H$3923,", "),""))</f>
        <v xml:space="preserve">DPP009.1-43, DPP034.1-13, </v>
      </c>
      <c r="E42" s="331" t="str">
        <f>VLOOKUP(A42,'Diags Raw Data'!$A$6:$D$3923,4,FALSE)</f>
        <v>DPP</v>
      </c>
      <c r="F42" s="331" t="str">
        <f>VLOOKUP(A42,'Feature Raw Data'!$A$3:$E$4004,5,FALSE)</f>
        <v>Legacy</v>
      </c>
      <c r="G42" s="331" t="str">
        <f t="shared" si="6"/>
        <v>Yes</v>
      </c>
      <c r="H42" s="331" t="str">
        <f t="shared" si="7"/>
        <v>Yes</v>
      </c>
      <c r="I42" s="413">
        <f>SUMIF('Diags Raw Data'!$A$6:$A$3923,"*"&amp;$A42&amp;"*",'Diags Raw Data'!$K$6:$K$3923)</f>
        <v>2</v>
      </c>
      <c r="J42" s="415">
        <f>SUMIF('Diags Raw Data'!$A$6:$A$3923,"*"&amp;$A42&amp;"*",'Diags Raw Data'!$L$6:$L$3923)</f>
        <v>56</v>
      </c>
      <c r="K42" s="445" cm="1">
        <f t="array" ref="K42">IF(D42="",0, SUMPRODUCT(--(ISNUMBER(SEARCH($A42,'Diags Raw Data'!$A$6:$A$3923))),'Diags Raw Data'!$L$6:$L$3923,'Diags Raw Data'!$N$6:$N$3923)/J42)</f>
        <v>1</v>
      </c>
      <c r="L42" s="446" cm="1">
        <f t="array" ref="L42">IF(D42="",0, SUMPRODUCT(--(ISNUMBER(SEARCH($A42,'Diags Raw Data'!$A$6:$A$3923))),'Diags Raw Data'!$L$6:$L$3923,'Diags Raw Data'!$P$6:$P$3923)/J42)</f>
        <v>1</v>
      </c>
      <c r="M42" s="447" cm="1">
        <f t="array" ref="M42">SUMPRODUCT(--(ISNUMBER(SEARCH($A42,'Diags Raw Data'!$A$6:$A$3923))),--('Diags Raw Data'!$Q$6:$Q$3923&lt;&gt;"N/A"),'Diags Raw Data'!$R$6:$R$3923)</f>
        <v>44</v>
      </c>
      <c r="N42" s="448" cm="1">
        <f t="array" ref="N42">SUMPRODUCT(--(ISNUMBER(SEARCH($A42,'Diags Raw Data'!$A$6:$A$3923))),--('Diags Raw Data'!$Q$6:$Q$3923&lt;&gt;"N/A"),'Diags Raw Data'!$T$6:$T$3923)+SUMPRODUCT(--(ISNUMBER(SEARCH($A42,'Diags Raw Data'!$A$6:$A$3923))),--('Diags Raw Data'!$Q$6:$Q$3923&lt;&gt;"N/A"),'Diags Raw Data'!$U$6:$U$3923)</f>
        <v>43</v>
      </c>
      <c r="O42" s="449">
        <f t="shared" si="8"/>
        <v>0.97727272727272729</v>
      </c>
      <c r="P42" s="450">
        <f>SUMIF('Diags Raw Data'!$A$6:$A$3923,"*"&amp;$A42&amp;"*",'Diags Raw Data'!$Z$6:$Z$3923)</f>
        <v>0</v>
      </c>
      <c r="Q42" s="451">
        <f>SUM(SUMIF('Diags Raw Data'!$A$6:$A$3923,"*"&amp;$A42&amp;"*",'Diags Raw Data'!$AA$6:$AA$3923),SUMIF('Diags Raw Data'!$A$6:$A$3923,"*"&amp;$A42&amp;"*",'Diags Raw Data'!$AB$6:$AB$3923))</f>
        <v>0</v>
      </c>
      <c r="R42" s="452">
        <f t="shared" si="9"/>
        <v>0</v>
      </c>
      <c r="S42" s="452">
        <f t="shared" si="10"/>
        <v>0</v>
      </c>
      <c r="T42" s="453">
        <f t="shared" si="11"/>
        <v>0</v>
      </c>
      <c r="U42" s="416" t="s">
        <v>925</v>
      </c>
      <c r="V42" s="182"/>
    </row>
    <row r="43" spans="1:22" x14ac:dyDescent="0.2">
      <c r="A43" s="506" t="s">
        <v>409</v>
      </c>
      <c r="B43" s="412" t="str">
        <f>VLOOKUP(A43,'Feature Raw Data'!$A$3:$B$4004,2,FALSE)</f>
        <v>DCN4.049 - Downscale</v>
      </c>
      <c r="C43" s="413" t="str">
        <f>VLOOKUP(A43,'Feature Raw Data'!$A$3:$C$4004,3,FALSE)</f>
        <v>P2</v>
      </c>
      <c r="D43" s="414" t="str" cm="1">
        <f t="array" ref="D43">_xlfn.TEXTJOIN("",TRUE,IF(ISNUMBER(SEARCH($A43,'Diags Raw Data'!$A$6:$A$3923)),CONCATENATE('Diags Raw Data'!$H$6:$H$3923,", "),""))</f>
        <v xml:space="preserve">DPP009.1-43, DPP034.1-13, </v>
      </c>
      <c r="E43" s="331" t="str">
        <f>VLOOKUP(A43,'Diags Raw Data'!$A$6:$D$3923,4,FALSE)</f>
        <v>DPP</v>
      </c>
      <c r="F43" s="331" t="str">
        <f>VLOOKUP(A43,'Feature Raw Data'!$A$3:$E$4004,5,FALSE)</f>
        <v>Legacy</v>
      </c>
      <c r="G43" s="331" t="str">
        <f t="shared" si="6"/>
        <v>Yes</v>
      </c>
      <c r="H43" s="331" t="str">
        <f t="shared" si="7"/>
        <v>Yes</v>
      </c>
      <c r="I43" s="413">
        <f>SUMIF('Diags Raw Data'!$A$6:$A$3923,"*"&amp;$A43&amp;"*",'Diags Raw Data'!$K$6:$K$3923)</f>
        <v>2</v>
      </c>
      <c r="J43" s="415">
        <f>SUMIF('Diags Raw Data'!$A$6:$A$3923,"*"&amp;$A43&amp;"*",'Diags Raw Data'!$L$6:$L$3923)</f>
        <v>56</v>
      </c>
      <c r="K43" s="445" cm="1">
        <f t="array" ref="K43">IF(D43="",0, SUMPRODUCT(--(ISNUMBER(SEARCH($A43,'Diags Raw Data'!$A$6:$A$3923))),'Diags Raw Data'!$L$6:$L$3923,'Diags Raw Data'!$N$6:$N$3923)/J43)</f>
        <v>1</v>
      </c>
      <c r="L43" s="446" cm="1">
        <f t="array" ref="L43">IF(D43="",0, SUMPRODUCT(--(ISNUMBER(SEARCH($A43,'Diags Raw Data'!$A$6:$A$3923))),'Diags Raw Data'!$L$6:$L$3923,'Diags Raw Data'!$P$6:$P$3923)/J43)</f>
        <v>1</v>
      </c>
      <c r="M43" s="447" cm="1">
        <f t="array" ref="M43">SUMPRODUCT(--(ISNUMBER(SEARCH($A43,'Diags Raw Data'!$A$6:$A$3923))),--('Diags Raw Data'!$Q$6:$Q$3923&lt;&gt;"N/A"),'Diags Raw Data'!$R$6:$R$3923)</f>
        <v>44</v>
      </c>
      <c r="N43" s="448" cm="1">
        <f t="array" ref="N43">SUMPRODUCT(--(ISNUMBER(SEARCH($A43,'Diags Raw Data'!$A$6:$A$3923))),--('Diags Raw Data'!$Q$6:$Q$3923&lt;&gt;"N/A"),'Diags Raw Data'!$T$6:$T$3923)+SUMPRODUCT(--(ISNUMBER(SEARCH($A43,'Diags Raw Data'!$A$6:$A$3923))),--('Diags Raw Data'!$Q$6:$Q$3923&lt;&gt;"N/A"),'Diags Raw Data'!$U$6:$U$3923)</f>
        <v>43</v>
      </c>
      <c r="O43" s="449">
        <f t="shared" si="8"/>
        <v>0.97727272727272729</v>
      </c>
      <c r="P43" s="450">
        <f>SUMIF('Diags Raw Data'!$A$6:$A$3923,"*"&amp;$A43&amp;"*",'Diags Raw Data'!$Z$6:$Z$3923)</f>
        <v>0</v>
      </c>
      <c r="Q43" s="451">
        <f>SUM(SUMIF('Diags Raw Data'!$A$6:$A$3923,"*"&amp;$A43&amp;"*",'Diags Raw Data'!$AA$6:$AA$3923),SUMIF('Diags Raw Data'!$A$6:$A$3923,"*"&amp;$A43&amp;"*",'Diags Raw Data'!$AB$6:$AB$3923))</f>
        <v>0</v>
      </c>
      <c r="R43" s="452">
        <f t="shared" si="9"/>
        <v>0</v>
      </c>
      <c r="S43" s="452">
        <f t="shared" si="10"/>
        <v>0</v>
      </c>
      <c r="T43" s="453">
        <f t="shared" si="11"/>
        <v>0</v>
      </c>
      <c r="U43" s="416" t="s">
        <v>925</v>
      </c>
      <c r="V43" s="182"/>
    </row>
    <row r="44" spans="1:22" x14ac:dyDescent="0.2">
      <c r="A44" s="506" t="s">
        <v>411</v>
      </c>
      <c r="B44" s="412" t="str">
        <f>VLOOKUP(A44,'Feature Raw Data'!$A$3:$B$4004,2,FALSE)</f>
        <v>DCN4.050 - Upscale</v>
      </c>
      <c r="C44" s="413" t="str">
        <f>VLOOKUP(A44,'Feature Raw Data'!$A$3:$C$4004,3,FALSE)</f>
        <v>P2</v>
      </c>
      <c r="D44" s="414" t="str" cm="1">
        <f t="array" ref="D44">_xlfn.TEXTJOIN("",TRUE,IF(ISNUMBER(SEARCH($A44,'Diags Raw Data'!$A$6:$A$3923)),CONCATENATE('Diags Raw Data'!$H$6:$H$3923,", "),""))</f>
        <v xml:space="preserve">DPP034.1-13, </v>
      </c>
      <c r="E44" s="331" t="str">
        <f>VLOOKUP(A44,'Diags Raw Data'!$A$6:$D$3923,4,FALSE)</f>
        <v>DPP</v>
      </c>
      <c r="F44" s="331" t="str">
        <f>VLOOKUP(A44,'Feature Raw Data'!$A$3:$E$4004,5,FALSE)</f>
        <v>Legacy</v>
      </c>
      <c r="G44" s="331" t="str">
        <f t="shared" si="6"/>
        <v>Yes</v>
      </c>
      <c r="H44" s="331" t="str">
        <f t="shared" si="7"/>
        <v>Yes</v>
      </c>
      <c r="I44" s="413">
        <f>SUMIF('Diags Raw Data'!$A$6:$A$3923,"*"&amp;$A44&amp;"*",'Diags Raw Data'!$K$6:$K$3923)</f>
        <v>1</v>
      </c>
      <c r="J44" s="415">
        <f>SUMIF('Diags Raw Data'!$A$6:$A$3923,"*"&amp;$A44&amp;"*",'Diags Raw Data'!$L$6:$L$3923)</f>
        <v>13</v>
      </c>
      <c r="K44" s="445" cm="1">
        <f t="array" ref="K44">IF(D44="",0, SUMPRODUCT(--(ISNUMBER(SEARCH($A44,'Diags Raw Data'!$A$6:$A$3923))),'Diags Raw Data'!$L$6:$L$3923,'Diags Raw Data'!$N$6:$N$3923)/J44)</f>
        <v>1</v>
      </c>
      <c r="L44" s="446" cm="1">
        <f t="array" ref="L44">IF(D44="",0, SUMPRODUCT(--(ISNUMBER(SEARCH($A44,'Diags Raw Data'!$A$6:$A$3923))),'Diags Raw Data'!$L$6:$L$3923,'Diags Raw Data'!$P$6:$P$3923)/J44)</f>
        <v>1</v>
      </c>
      <c r="M44" s="447" cm="1">
        <f t="array" ref="M44">SUMPRODUCT(--(ISNUMBER(SEARCH($A44,'Diags Raw Data'!$A$6:$A$3923))),--('Diags Raw Data'!$Q$6:$Q$3923&lt;&gt;"N/A"),'Diags Raw Data'!$R$6:$R$3923)</f>
        <v>1</v>
      </c>
      <c r="N44" s="448" cm="1">
        <f t="array" ref="N44">SUMPRODUCT(--(ISNUMBER(SEARCH($A44,'Diags Raw Data'!$A$6:$A$3923))),--('Diags Raw Data'!$Q$6:$Q$3923&lt;&gt;"N/A"),'Diags Raw Data'!$T$6:$T$3923)+SUMPRODUCT(--(ISNUMBER(SEARCH($A44,'Diags Raw Data'!$A$6:$A$3923))),--('Diags Raw Data'!$Q$6:$Q$3923&lt;&gt;"N/A"),'Diags Raw Data'!$U$6:$U$3923)</f>
        <v>0</v>
      </c>
      <c r="O44" s="449">
        <f t="shared" si="8"/>
        <v>0</v>
      </c>
      <c r="P44" s="450">
        <f>SUMIF('Diags Raw Data'!$A$6:$A$3923,"*"&amp;$A44&amp;"*",'Diags Raw Data'!$Z$6:$Z$3923)</f>
        <v>0</v>
      </c>
      <c r="Q44" s="451">
        <f>SUM(SUMIF('Diags Raw Data'!$A$6:$A$3923,"*"&amp;$A44&amp;"*",'Diags Raw Data'!$AA$6:$AA$3923),SUMIF('Diags Raw Data'!$A$6:$A$3923,"*"&amp;$A44&amp;"*",'Diags Raw Data'!$AB$6:$AB$3923))</f>
        <v>0</v>
      </c>
      <c r="R44" s="452">
        <f t="shared" si="9"/>
        <v>0</v>
      </c>
      <c r="S44" s="452">
        <f t="shared" si="10"/>
        <v>0</v>
      </c>
      <c r="T44" s="453">
        <f t="shared" si="11"/>
        <v>0</v>
      </c>
      <c r="U44" s="416" t="s">
        <v>926</v>
      </c>
      <c r="V44" s="182"/>
    </row>
    <row r="45" spans="1:22" x14ac:dyDescent="0.2">
      <c r="A45" s="506" t="s">
        <v>413</v>
      </c>
      <c r="B45" s="412" t="str">
        <f>VLOOKUP(A45,'Feature Raw Data'!$A$3:$B$4004,2,FALSE)</f>
        <v>DCN4.051 - Alpha scale</v>
      </c>
      <c r="C45" s="413" t="str">
        <f>VLOOKUP(A45,'Feature Raw Data'!$A$3:$C$4004,3,FALSE)</f>
        <v>P2</v>
      </c>
      <c r="D45" s="414" t="str" cm="1">
        <f t="array" ref="D45">_xlfn.TEXTJOIN("",TRUE,IF(ISNUMBER(SEARCH($A45,'Diags Raw Data'!$A$6:$A$3923)),CONCATENATE('Diags Raw Data'!$H$6:$H$3923,", "),""))</f>
        <v xml:space="preserve">DPP034.1-13, </v>
      </c>
      <c r="E45" s="331" t="str">
        <f>VLOOKUP(A45,'Diags Raw Data'!$A$6:$D$3923,4,FALSE)</f>
        <v>DPP</v>
      </c>
      <c r="F45" s="331" t="str">
        <f>VLOOKUP(A45,'Feature Raw Data'!$A$3:$E$4004,5,FALSE)</f>
        <v>Legacy</v>
      </c>
      <c r="G45" s="331" t="str">
        <f t="shared" si="6"/>
        <v>Yes</v>
      </c>
      <c r="H45" s="331" t="str">
        <f t="shared" si="7"/>
        <v>Yes</v>
      </c>
      <c r="I45" s="413">
        <f>SUMIF('Diags Raw Data'!$A$6:$A$3923,"*"&amp;$A45&amp;"*",'Diags Raw Data'!$K$6:$K$3923)</f>
        <v>1</v>
      </c>
      <c r="J45" s="415">
        <f>SUMIF('Diags Raw Data'!$A$6:$A$3923,"*"&amp;$A45&amp;"*",'Diags Raw Data'!$L$6:$L$3923)</f>
        <v>13</v>
      </c>
      <c r="K45" s="445" cm="1">
        <f t="array" ref="K45">IF(D45="",0, SUMPRODUCT(--(ISNUMBER(SEARCH($A45,'Diags Raw Data'!$A$6:$A$3923))),'Diags Raw Data'!$L$6:$L$3923,'Diags Raw Data'!$N$6:$N$3923)/J45)</f>
        <v>1</v>
      </c>
      <c r="L45" s="446" cm="1">
        <f t="array" ref="L45">IF(D45="",0, SUMPRODUCT(--(ISNUMBER(SEARCH($A45,'Diags Raw Data'!$A$6:$A$3923))),'Diags Raw Data'!$L$6:$L$3923,'Diags Raw Data'!$P$6:$P$3923)/J45)</f>
        <v>1</v>
      </c>
      <c r="M45" s="447" cm="1">
        <f t="array" ref="M45">SUMPRODUCT(--(ISNUMBER(SEARCH($A45,'Diags Raw Data'!$A$6:$A$3923))),--('Diags Raw Data'!$Q$6:$Q$3923&lt;&gt;"N/A"),'Diags Raw Data'!$R$6:$R$3923)</f>
        <v>1</v>
      </c>
      <c r="N45" s="448" cm="1">
        <f t="array" ref="N45">SUMPRODUCT(--(ISNUMBER(SEARCH($A45,'Diags Raw Data'!$A$6:$A$3923))),--('Diags Raw Data'!$Q$6:$Q$3923&lt;&gt;"N/A"),'Diags Raw Data'!$T$6:$T$3923)+SUMPRODUCT(--(ISNUMBER(SEARCH($A45,'Diags Raw Data'!$A$6:$A$3923))),--('Diags Raw Data'!$Q$6:$Q$3923&lt;&gt;"N/A"),'Diags Raw Data'!$U$6:$U$3923)</f>
        <v>0</v>
      </c>
      <c r="O45" s="449">
        <f t="shared" si="8"/>
        <v>0</v>
      </c>
      <c r="P45" s="450">
        <f>SUMIF('Diags Raw Data'!$A$6:$A$3923,"*"&amp;$A45&amp;"*",'Diags Raw Data'!$Z$6:$Z$3923)</f>
        <v>0</v>
      </c>
      <c r="Q45" s="451">
        <f>SUM(SUMIF('Diags Raw Data'!$A$6:$A$3923,"*"&amp;$A45&amp;"*",'Diags Raw Data'!$AA$6:$AA$3923),SUMIF('Diags Raw Data'!$A$6:$A$3923,"*"&amp;$A45&amp;"*",'Diags Raw Data'!$AB$6:$AB$3923))</f>
        <v>0</v>
      </c>
      <c r="R45" s="452">
        <f t="shared" si="9"/>
        <v>0</v>
      </c>
      <c r="S45" s="452">
        <f t="shared" si="10"/>
        <v>0</v>
      </c>
      <c r="T45" s="453">
        <f t="shared" si="11"/>
        <v>0</v>
      </c>
      <c r="U45" s="416" t="s">
        <v>926</v>
      </c>
      <c r="V45" s="182"/>
    </row>
    <row r="46" spans="1:22" x14ac:dyDescent="0.2">
      <c r="A46" s="506" t="s">
        <v>415</v>
      </c>
      <c r="B46" s="412" t="str">
        <f>VLOOKUP(A46,'Feature Raw Data'!$A$3:$B$4004,2,FALSE)</f>
        <v>DCN4.052 - Scale sharpening</v>
      </c>
      <c r="C46" s="413" t="str">
        <f>VLOOKUP(A46,'Feature Raw Data'!$A$3:$C$4004,3,FALSE)</f>
        <v>P2</v>
      </c>
      <c r="D46" s="414" t="str" cm="1">
        <f t="array" ref="D46">_xlfn.TEXTJOIN("",TRUE,IF(ISNUMBER(SEARCH($A46,'Diags Raw Data'!$A$6:$A$3923)),CONCATENATE('Diags Raw Data'!$H$6:$H$3923,", "),""))</f>
        <v xml:space="preserve">DPP009.1-43, </v>
      </c>
      <c r="E46" s="331" t="str">
        <f>VLOOKUP(A46,'Diags Raw Data'!$A$6:$D$3923,4,FALSE)</f>
        <v>DPP</v>
      </c>
      <c r="F46" s="331" t="str">
        <f>VLOOKUP(A46,'Feature Raw Data'!$A$3:$E$4004,5,FALSE)</f>
        <v>Legacy</v>
      </c>
      <c r="G46" s="331" t="str">
        <f t="shared" si="6"/>
        <v>Yes</v>
      </c>
      <c r="H46" s="331" t="str">
        <f t="shared" si="7"/>
        <v>Yes</v>
      </c>
      <c r="I46" s="413">
        <f>SUMIF('Diags Raw Data'!$A$6:$A$3923,"*"&amp;$A46&amp;"*",'Diags Raw Data'!$K$6:$K$3923)</f>
        <v>1</v>
      </c>
      <c r="J46" s="415">
        <f>SUMIF('Diags Raw Data'!$A$6:$A$3923,"*"&amp;$A46&amp;"*",'Diags Raw Data'!$L$6:$L$3923)</f>
        <v>43</v>
      </c>
      <c r="K46" s="445" cm="1">
        <f t="array" ref="K46">IF(D46="",0, SUMPRODUCT(--(ISNUMBER(SEARCH($A46,'Diags Raw Data'!$A$6:$A$3923))),'Diags Raw Data'!$L$6:$L$3923,'Diags Raw Data'!$N$6:$N$3923)/J46)</f>
        <v>1</v>
      </c>
      <c r="L46" s="446" cm="1">
        <f t="array" ref="L46">IF(D46="",0, SUMPRODUCT(--(ISNUMBER(SEARCH($A46,'Diags Raw Data'!$A$6:$A$3923))),'Diags Raw Data'!$L$6:$L$3923,'Diags Raw Data'!$P$6:$P$3923)/J46)</f>
        <v>1</v>
      </c>
      <c r="M46" s="447" cm="1">
        <f t="array" ref="M46">SUMPRODUCT(--(ISNUMBER(SEARCH($A46,'Diags Raw Data'!$A$6:$A$3923))),--('Diags Raw Data'!$Q$6:$Q$3923&lt;&gt;"N/A"),'Diags Raw Data'!$R$6:$R$3923)</f>
        <v>43</v>
      </c>
      <c r="N46" s="448" cm="1">
        <f t="array" ref="N46">SUMPRODUCT(--(ISNUMBER(SEARCH($A46,'Diags Raw Data'!$A$6:$A$3923))),--('Diags Raw Data'!$Q$6:$Q$3923&lt;&gt;"N/A"),'Diags Raw Data'!$T$6:$T$3923)+SUMPRODUCT(--(ISNUMBER(SEARCH($A46,'Diags Raw Data'!$A$6:$A$3923))),--('Diags Raw Data'!$Q$6:$Q$3923&lt;&gt;"N/A"),'Diags Raw Data'!$U$6:$U$3923)</f>
        <v>43</v>
      </c>
      <c r="O46" s="449">
        <f t="shared" si="8"/>
        <v>1</v>
      </c>
      <c r="P46" s="450">
        <f>SUMIF('Diags Raw Data'!$A$6:$A$3923,"*"&amp;$A46&amp;"*",'Diags Raw Data'!$Z$6:$Z$3923)</f>
        <v>0</v>
      </c>
      <c r="Q46" s="451">
        <f>SUM(SUMIF('Diags Raw Data'!$A$6:$A$3923,"*"&amp;$A46&amp;"*",'Diags Raw Data'!$AA$6:$AA$3923),SUMIF('Diags Raw Data'!$A$6:$A$3923,"*"&amp;$A46&amp;"*",'Diags Raw Data'!$AB$6:$AB$3923))</f>
        <v>0</v>
      </c>
      <c r="R46" s="452">
        <f t="shared" si="9"/>
        <v>0</v>
      </c>
      <c r="S46" s="452">
        <f t="shared" si="10"/>
        <v>0</v>
      </c>
      <c r="T46" s="453">
        <f t="shared" si="11"/>
        <v>0</v>
      </c>
      <c r="U46" s="416" t="s">
        <v>926</v>
      </c>
      <c r="V46" s="182"/>
    </row>
    <row r="47" spans="1:22" ht="30" x14ac:dyDescent="0.2">
      <c r="A47" s="506" t="s">
        <v>417</v>
      </c>
      <c r="B47" s="412" t="str">
        <f>VLOOKUP(A47,'Feature Raw Data'!$A$3:$B$4004,2,FALSE)</f>
        <v>DCN4.053 - Edge adaptive scaler and sharpening</v>
      </c>
      <c r="C47" s="413" t="str">
        <f>VLOOKUP(A47,'Feature Raw Data'!$A$3:$C$4004,3,FALSE)</f>
        <v>P2</v>
      </c>
      <c r="D47" s="414" t="str" cm="1">
        <f t="array" ref="D47">_xlfn.TEXTJOIN("",TRUE,IF(ISNUMBER(SEARCH($A47,'Diags Raw Data'!$A$6:$A$3923)),CONCATENATE('Diags Raw Data'!$H$6:$H$3923,", "),""))</f>
        <v xml:space="preserve">DPP009.1-43, </v>
      </c>
      <c r="E47" s="331" t="str">
        <f>VLOOKUP(A47,'Diags Raw Data'!$A$6:$D$3923,4,FALSE)</f>
        <v>DPP</v>
      </c>
      <c r="F47" s="331" t="str">
        <f>VLOOKUP(A47,'Feature Raw Data'!$A$3:$E$4004,5,FALSE)</f>
        <v>New</v>
      </c>
      <c r="G47" s="331" t="str">
        <f t="shared" si="6"/>
        <v>Yes</v>
      </c>
      <c r="H47" s="331" t="str">
        <f t="shared" si="7"/>
        <v>Yes</v>
      </c>
      <c r="I47" s="413">
        <f>SUMIF('Diags Raw Data'!$A$6:$A$3923,"*"&amp;$A47&amp;"*",'Diags Raw Data'!$K$6:$K$3923)</f>
        <v>1</v>
      </c>
      <c r="J47" s="415">
        <f>SUMIF('Diags Raw Data'!$A$6:$A$3923,"*"&amp;$A47&amp;"*",'Diags Raw Data'!$L$6:$L$3923)</f>
        <v>43</v>
      </c>
      <c r="K47" s="445" cm="1">
        <f t="array" ref="K47">IF(D47="",0, SUMPRODUCT(--(ISNUMBER(SEARCH($A47,'Diags Raw Data'!$A$6:$A$3923))),'Diags Raw Data'!$L$6:$L$3923,'Diags Raw Data'!$N$6:$N$3923)/J47)</f>
        <v>1</v>
      </c>
      <c r="L47" s="446" cm="1">
        <f t="array" ref="L47">IF(D47="",0, SUMPRODUCT(--(ISNUMBER(SEARCH($A47,'Diags Raw Data'!$A$6:$A$3923))),'Diags Raw Data'!$L$6:$L$3923,'Diags Raw Data'!$P$6:$P$3923)/J47)</f>
        <v>1</v>
      </c>
      <c r="M47" s="447" cm="1">
        <f t="array" ref="M47">SUMPRODUCT(--(ISNUMBER(SEARCH($A47,'Diags Raw Data'!$A$6:$A$3923))),--('Diags Raw Data'!$Q$6:$Q$3923&lt;&gt;"N/A"),'Diags Raw Data'!$R$6:$R$3923)</f>
        <v>43</v>
      </c>
      <c r="N47" s="448" cm="1">
        <f t="array" ref="N47">SUMPRODUCT(--(ISNUMBER(SEARCH($A47,'Diags Raw Data'!$A$6:$A$3923))),--('Diags Raw Data'!$Q$6:$Q$3923&lt;&gt;"N/A"),'Diags Raw Data'!$T$6:$T$3923)+SUMPRODUCT(--(ISNUMBER(SEARCH($A47,'Diags Raw Data'!$A$6:$A$3923))),--('Diags Raw Data'!$Q$6:$Q$3923&lt;&gt;"N/A"),'Diags Raw Data'!$U$6:$U$3923)</f>
        <v>43</v>
      </c>
      <c r="O47" s="449">
        <f t="shared" si="8"/>
        <v>1</v>
      </c>
      <c r="P47" s="450">
        <f>SUMIF('Diags Raw Data'!$A$6:$A$3923,"*"&amp;$A47&amp;"*",'Diags Raw Data'!$Z$6:$Z$3923)</f>
        <v>0</v>
      </c>
      <c r="Q47" s="451">
        <f>SUM(SUMIF('Diags Raw Data'!$A$6:$A$3923,"*"&amp;$A47&amp;"*",'Diags Raw Data'!$AA$6:$AA$3923),SUMIF('Diags Raw Data'!$A$6:$A$3923,"*"&amp;$A47&amp;"*",'Diags Raw Data'!$AB$6:$AB$3923))</f>
        <v>0</v>
      </c>
      <c r="R47" s="452">
        <f t="shared" si="9"/>
        <v>0</v>
      </c>
      <c r="S47" s="452">
        <f t="shared" si="10"/>
        <v>0</v>
      </c>
      <c r="T47" s="453">
        <f t="shared" si="11"/>
        <v>0</v>
      </c>
      <c r="U47" s="416" t="s">
        <v>921</v>
      </c>
      <c r="V47" s="182"/>
    </row>
    <row r="48" spans="1:22" x14ac:dyDescent="0.2">
      <c r="A48" s="506" t="s">
        <v>421</v>
      </c>
      <c r="B48" s="412" t="str">
        <f>VLOOKUP(A48,'Feature Raw Data'!$A$3:$B$4004,2,FALSE)</f>
        <v>DCN4.055 - Scale underscan and overscan</v>
      </c>
      <c r="C48" s="413" t="str">
        <f>VLOOKUP(A48,'Feature Raw Data'!$A$3:$C$4004,3,FALSE)</f>
        <v>P2</v>
      </c>
      <c r="D48" s="414" t="str" cm="1">
        <f t="array" ref="D48">_xlfn.TEXTJOIN("",TRUE,IF(ISNUMBER(SEARCH($A48,'Diags Raw Data'!$A$6:$A$3923)),CONCATENATE('Diags Raw Data'!$H$6:$H$3923,", "),""))</f>
        <v xml:space="preserve">DPP009.1-43, DPP034.1-13, </v>
      </c>
      <c r="E48" s="331" t="str">
        <f>VLOOKUP(A48,'Diags Raw Data'!$A$6:$D$3923,4,FALSE)</f>
        <v>DPP</v>
      </c>
      <c r="F48" s="331" t="str">
        <f>VLOOKUP(A48,'Feature Raw Data'!$A$3:$E$4004,5,FALSE)</f>
        <v>Legacy</v>
      </c>
      <c r="G48" s="331" t="str">
        <f t="shared" si="6"/>
        <v>Yes</v>
      </c>
      <c r="H48" s="331" t="str">
        <f t="shared" si="7"/>
        <v>Yes</v>
      </c>
      <c r="I48" s="413">
        <f>SUMIF('Diags Raw Data'!$A$6:$A$3923,"*"&amp;$A48&amp;"*",'Diags Raw Data'!$K$6:$K$3923)</f>
        <v>2</v>
      </c>
      <c r="J48" s="415">
        <f>SUMIF('Diags Raw Data'!$A$6:$A$3923,"*"&amp;$A48&amp;"*",'Diags Raw Data'!$L$6:$L$3923)</f>
        <v>56</v>
      </c>
      <c r="K48" s="445" cm="1">
        <f t="array" ref="K48">IF(D48="",0, SUMPRODUCT(--(ISNUMBER(SEARCH($A48,'Diags Raw Data'!$A$6:$A$3923))),'Diags Raw Data'!$L$6:$L$3923,'Diags Raw Data'!$N$6:$N$3923)/J48)</f>
        <v>1</v>
      </c>
      <c r="L48" s="446" cm="1">
        <f t="array" ref="L48">IF(D48="",0, SUMPRODUCT(--(ISNUMBER(SEARCH($A48,'Diags Raw Data'!$A$6:$A$3923))),'Diags Raw Data'!$L$6:$L$3923,'Diags Raw Data'!$P$6:$P$3923)/J48)</f>
        <v>1</v>
      </c>
      <c r="M48" s="447" cm="1">
        <f t="array" ref="M48">SUMPRODUCT(--(ISNUMBER(SEARCH($A48,'Diags Raw Data'!$A$6:$A$3923))),--('Diags Raw Data'!$Q$6:$Q$3923&lt;&gt;"N/A"),'Diags Raw Data'!$R$6:$R$3923)</f>
        <v>44</v>
      </c>
      <c r="N48" s="448" cm="1">
        <f t="array" ref="N48">SUMPRODUCT(--(ISNUMBER(SEARCH($A48,'Diags Raw Data'!$A$6:$A$3923))),--('Diags Raw Data'!$Q$6:$Q$3923&lt;&gt;"N/A"),'Diags Raw Data'!$T$6:$T$3923)+SUMPRODUCT(--(ISNUMBER(SEARCH($A48,'Diags Raw Data'!$A$6:$A$3923))),--('Diags Raw Data'!$Q$6:$Q$3923&lt;&gt;"N/A"),'Diags Raw Data'!$U$6:$U$3923)</f>
        <v>43</v>
      </c>
      <c r="O48" s="449">
        <f t="shared" si="8"/>
        <v>0.97727272727272729</v>
      </c>
      <c r="P48" s="450">
        <f>SUMIF('Diags Raw Data'!$A$6:$A$3923,"*"&amp;$A48&amp;"*",'Diags Raw Data'!$Z$6:$Z$3923)</f>
        <v>0</v>
      </c>
      <c r="Q48" s="451">
        <f>SUM(SUMIF('Diags Raw Data'!$A$6:$A$3923,"*"&amp;$A48&amp;"*",'Diags Raw Data'!$AA$6:$AA$3923),SUMIF('Diags Raw Data'!$A$6:$A$3923,"*"&amp;$A48&amp;"*",'Diags Raw Data'!$AB$6:$AB$3923))</f>
        <v>0</v>
      </c>
      <c r="R48" s="452">
        <f t="shared" si="9"/>
        <v>0</v>
      </c>
      <c r="S48" s="452">
        <f t="shared" si="10"/>
        <v>0</v>
      </c>
      <c r="T48" s="453">
        <f t="shared" si="11"/>
        <v>0</v>
      </c>
      <c r="U48" s="416" t="s">
        <v>921</v>
      </c>
      <c r="V48" s="182"/>
    </row>
    <row r="49" spans="1:22" x14ac:dyDescent="0.2">
      <c r="A49" s="506" t="s">
        <v>423</v>
      </c>
      <c r="B49" s="412" t="str">
        <f>VLOOKUP(A49,'Feature Raw Data'!$A$3:$B$4004,2,FALSE)</f>
        <v>DCN4.056 - Stereo scale</v>
      </c>
      <c r="C49" s="413" t="str">
        <f>VLOOKUP(A49,'Feature Raw Data'!$A$3:$C$4004,3,FALSE)</f>
        <v>P2</v>
      </c>
      <c r="D49" s="414" t="str" cm="1">
        <f t="array" ref="D49">_xlfn.TEXTJOIN("",TRUE,IF(ISNUMBER(SEARCH($A49,'Diags Raw Data'!$A$6:$A$3923)),CONCATENATE('Diags Raw Data'!$H$6:$H$3923,", "),""))</f>
        <v xml:space="preserve">DPP036.1-2, </v>
      </c>
      <c r="E49" s="331" t="str">
        <f>VLOOKUP(A49,'Diags Raw Data'!$A$6:$D$3923,4,FALSE)</f>
        <v>DPP</v>
      </c>
      <c r="F49" s="331" t="str">
        <f>VLOOKUP(A49,'Feature Raw Data'!$A$3:$E$4004,5,FALSE)</f>
        <v>Legacy</v>
      </c>
      <c r="G49" s="331" t="str">
        <f t="shared" si="6"/>
        <v>Yes</v>
      </c>
      <c r="H49" s="331" t="str">
        <f t="shared" si="7"/>
        <v>Yes</v>
      </c>
      <c r="I49" s="413">
        <f>SUMIF('Diags Raw Data'!$A$6:$A$3923,"*"&amp;$A49&amp;"*",'Diags Raw Data'!$K$6:$K$3923)</f>
        <v>1</v>
      </c>
      <c r="J49" s="415">
        <f>SUMIF('Diags Raw Data'!$A$6:$A$3923,"*"&amp;$A49&amp;"*",'Diags Raw Data'!$L$6:$L$3923)</f>
        <v>2</v>
      </c>
      <c r="K49" s="445" cm="1">
        <f t="array" ref="K49">IF(D49="",0, SUMPRODUCT(--(ISNUMBER(SEARCH($A49,'Diags Raw Data'!$A$6:$A$3923))),'Diags Raw Data'!$L$6:$L$3923,'Diags Raw Data'!$N$6:$N$3923)/J49)</f>
        <v>1</v>
      </c>
      <c r="L49" s="446" cm="1">
        <f t="array" ref="L49">IF(D49="",0, SUMPRODUCT(--(ISNUMBER(SEARCH($A49,'Diags Raw Data'!$A$6:$A$3923))),'Diags Raw Data'!$L$6:$L$3923,'Diags Raw Data'!$P$6:$P$3923)/J49)</f>
        <v>1</v>
      </c>
      <c r="M49" s="447" cm="1">
        <f t="array" ref="M49">SUMPRODUCT(--(ISNUMBER(SEARCH($A49,'Diags Raw Data'!$A$6:$A$3923))),--('Diags Raw Data'!$Q$6:$Q$3923&lt;&gt;"N/A"),'Diags Raw Data'!$R$6:$R$3923)</f>
        <v>1</v>
      </c>
      <c r="N49" s="448" cm="1">
        <f t="array" ref="N49">SUMPRODUCT(--(ISNUMBER(SEARCH($A49,'Diags Raw Data'!$A$6:$A$3923))),--('Diags Raw Data'!$Q$6:$Q$3923&lt;&gt;"N/A"),'Diags Raw Data'!$T$6:$T$3923)+SUMPRODUCT(--(ISNUMBER(SEARCH($A49,'Diags Raw Data'!$A$6:$A$3923))),--('Diags Raw Data'!$Q$6:$Q$3923&lt;&gt;"N/A"),'Diags Raw Data'!$U$6:$U$3923)</f>
        <v>0</v>
      </c>
      <c r="O49" s="449">
        <f t="shared" si="8"/>
        <v>0</v>
      </c>
      <c r="P49" s="450">
        <f>SUMIF('Diags Raw Data'!$A$6:$A$3923,"*"&amp;$A49&amp;"*",'Diags Raw Data'!$Z$6:$Z$3923)</f>
        <v>0</v>
      </c>
      <c r="Q49" s="451">
        <f>SUM(SUMIF('Diags Raw Data'!$A$6:$A$3923,"*"&amp;$A49&amp;"*",'Diags Raw Data'!$AA$6:$AA$3923),SUMIF('Diags Raw Data'!$A$6:$A$3923,"*"&amp;$A49&amp;"*",'Diags Raw Data'!$AB$6:$AB$3923))</f>
        <v>0</v>
      </c>
      <c r="R49" s="452">
        <f t="shared" si="9"/>
        <v>0</v>
      </c>
      <c r="S49" s="452">
        <f t="shared" si="10"/>
        <v>0</v>
      </c>
      <c r="T49" s="453">
        <f t="shared" si="11"/>
        <v>0</v>
      </c>
      <c r="U49" s="416" t="s">
        <v>925</v>
      </c>
      <c r="V49" s="182"/>
    </row>
    <row r="50" spans="1:22" x14ac:dyDescent="0.2">
      <c r="A50" s="506" t="s">
        <v>425</v>
      </c>
      <c r="B50" s="412" t="str">
        <f>VLOOKUP(A50,'Feature Raw Data'!$A$3:$B$4004,2,FALSE)</f>
        <v>DCN4.057 - Scale boundary</v>
      </c>
      <c r="C50" s="413" t="str">
        <f>VLOOKUP(A50,'Feature Raw Data'!$A$3:$C$4004,3,FALSE)</f>
        <v>P2</v>
      </c>
      <c r="D50" s="414" t="str" cm="1">
        <f t="array" ref="D50">_xlfn.TEXTJOIN("",TRUE,IF(ISNUMBER(SEARCH($A50,'Diags Raw Data'!$A$6:$A$3923)),CONCATENATE('Diags Raw Data'!$H$6:$H$3923,", "),""))</f>
        <v xml:space="preserve">DPP009.1-43, DPP034.1-13, </v>
      </c>
      <c r="E50" s="331" t="str">
        <f>VLOOKUP(A50,'Diags Raw Data'!$A$6:$D$3923,4,FALSE)</f>
        <v>DPP</v>
      </c>
      <c r="F50" s="331" t="str">
        <f>VLOOKUP(A50,'Feature Raw Data'!$A$3:$E$4004,5,FALSE)</f>
        <v>Legacy</v>
      </c>
      <c r="G50" s="331" t="str">
        <f t="shared" si="6"/>
        <v>Yes</v>
      </c>
      <c r="H50" s="331" t="str">
        <f t="shared" si="7"/>
        <v>Yes</v>
      </c>
      <c r="I50" s="413">
        <f>SUMIF('Diags Raw Data'!$A$6:$A$3923,"*"&amp;$A50&amp;"*",'Diags Raw Data'!$K$6:$K$3923)</f>
        <v>2</v>
      </c>
      <c r="J50" s="415">
        <f>SUMIF('Diags Raw Data'!$A$6:$A$3923,"*"&amp;$A50&amp;"*",'Diags Raw Data'!$L$6:$L$3923)</f>
        <v>56</v>
      </c>
      <c r="K50" s="445" cm="1">
        <f t="array" ref="K50">IF(D50="",0, SUMPRODUCT(--(ISNUMBER(SEARCH($A50,'Diags Raw Data'!$A$6:$A$3923))),'Diags Raw Data'!$L$6:$L$3923,'Diags Raw Data'!$N$6:$N$3923)/J50)</f>
        <v>1</v>
      </c>
      <c r="L50" s="446" cm="1">
        <f t="array" ref="L50">IF(D50="",0, SUMPRODUCT(--(ISNUMBER(SEARCH($A50,'Diags Raw Data'!$A$6:$A$3923))),'Diags Raw Data'!$L$6:$L$3923,'Diags Raw Data'!$P$6:$P$3923)/J50)</f>
        <v>1</v>
      </c>
      <c r="M50" s="447" cm="1">
        <f t="array" ref="M50">SUMPRODUCT(--(ISNUMBER(SEARCH($A50,'Diags Raw Data'!$A$6:$A$3923))),--('Diags Raw Data'!$Q$6:$Q$3923&lt;&gt;"N/A"),'Diags Raw Data'!$R$6:$R$3923)</f>
        <v>44</v>
      </c>
      <c r="N50" s="448" cm="1">
        <f t="array" ref="N50">SUMPRODUCT(--(ISNUMBER(SEARCH($A50,'Diags Raw Data'!$A$6:$A$3923))),--('Diags Raw Data'!$Q$6:$Q$3923&lt;&gt;"N/A"),'Diags Raw Data'!$T$6:$T$3923)+SUMPRODUCT(--(ISNUMBER(SEARCH($A50,'Diags Raw Data'!$A$6:$A$3923))),--('Diags Raw Data'!$Q$6:$Q$3923&lt;&gt;"N/A"),'Diags Raw Data'!$U$6:$U$3923)</f>
        <v>43</v>
      </c>
      <c r="O50" s="449">
        <f t="shared" si="8"/>
        <v>0.97727272727272729</v>
      </c>
      <c r="P50" s="450">
        <f>SUMIF('Diags Raw Data'!$A$6:$A$3923,"*"&amp;$A50&amp;"*",'Diags Raw Data'!$Z$6:$Z$3923)</f>
        <v>0</v>
      </c>
      <c r="Q50" s="451">
        <f>SUM(SUMIF('Diags Raw Data'!$A$6:$A$3923,"*"&amp;$A50&amp;"*",'Diags Raw Data'!$AA$6:$AA$3923),SUMIF('Diags Raw Data'!$A$6:$A$3923,"*"&amp;$A50&amp;"*",'Diags Raw Data'!$AB$6:$AB$3923))</f>
        <v>0</v>
      </c>
      <c r="R50" s="452">
        <f t="shared" si="9"/>
        <v>0</v>
      </c>
      <c r="S50" s="452">
        <f t="shared" si="10"/>
        <v>0</v>
      </c>
      <c r="T50" s="453">
        <f t="shared" si="11"/>
        <v>0</v>
      </c>
      <c r="U50" s="416" t="s">
        <v>925</v>
      </c>
      <c r="V50" s="182"/>
    </row>
    <row r="51" spans="1:22" ht="30" x14ac:dyDescent="0.2">
      <c r="A51" s="506" t="s">
        <v>427</v>
      </c>
      <c r="B51" s="412" t="str">
        <f>VLOOKUP(A51,'Feature Raw Data'!$A$3:$B$4004,2,FALSE)</f>
        <v>DCN4.058 - LB dynamic allocation and partition</v>
      </c>
      <c r="C51" s="413" t="str">
        <f>VLOOKUP(A51,'Feature Raw Data'!$A$3:$C$4004,3,FALSE)</f>
        <v>P2</v>
      </c>
      <c r="D51" s="414" t="str" cm="1">
        <f t="array" ref="D51">_xlfn.TEXTJOIN("",TRUE,IF(ISNUMBER(SEARCH($A51,'Diags Raw Data'!$A$6:$A$3923)),CONCATENATE('Diags Raw Data'!$H$6:$H$3923,", "),""))</f>
        <v xml:space="preserve">DPP010.1-35, </v>
      </c>
      <c r="E51" s="331" t="str">
        <f>VLOOKUP(A51,'Diags Raw Data'!$A$6:$D$3923,4,FALSE)</f>
        <v>DPP</v>
      </c>
      <c r="F51" s="331" t="str">
        <f>VLOOKUP(A51,'Feature Raw Data'!$A$3:$E$4004,5,FALSE)</f>
        <v>Legacy</v>
      </c>
      <c r="G51" s="331" t="str">
        <f t="shared" si="6"/>
        <v>Yes</v>
      </c>
      <c r="H51" s="331" t="str">
        <f t="shared" si="7"/>
        <v>Yes</v>
      </c>
      <c r="I51" s="413">
        <f>SUMIF('Diags Raw Data'!$A$6:$A$3923,"*"&amp;$A51&amp;"*",'Diags Raw Data'!$K$6:$K$3923)</f>
        <v>1</v>
      </c>
      <c r="J51" s="415">
        <f>SUMIF('Diags Raw Data'!$A$6:$A$3923,"*"&amp;$A51&amp;"*",'Diags Raw Data'!$L$6:$L$3923)</f>
        <v>35</v>
      </c>
      <c r="K51" s="445" cm="1">
        <f t="array" ref="K51">IF(D51="",0, SUMPRODUCT(--(ISNUMBER(SEARCH($A51,'Diags Raw Data'!$A$6:$A$3923))),'Diags Raw Data'!$L$6:$L$3923,'Diags Raw Data'!$N$6:$N$3923)/J51)</f>
        <v>1</v>
      </c>
      <c r="L51" s="446" cm="1">
        <f t="array" ref="L51">IF(D51="",0, SUMPRODUCT(--(ISNUMBER(SEARCH($A51,'Diags Raw Data'!$A$6:$A$3923))),'Diags Raw Data'!$L$6:$L$3923,'Diags Raw Data'!$P$6:$P$3923)/J51)</f>
        <v>1</v>
      </c>
      <c r="M51" s="447" cm="1">
        <f t="array" ref="M51">SUMPRODUCT(--(ISNUMBER(SEARCH($A51,'Diags Raw Data'!$A$6:$A$3923))),--('Diags Raw Data'!$Q$6:$Q$3923&lt;&gt;"N/A"),'Diags Raw Data'!$R$6:$R$3923)</f>
        <v>35</v>
      </c>
      <c r="N51" s="448" cm="1">
        <f t="array" ref="N51">SUMPRODUCT(--(ISNUMBER(SEARCH($A51,'Diags Raw Data'!$A$6:$A$3923))),--('Diags Raw Data'!$Q$6:$Q$3923&lt;&gt;"N/A"),'Diags Raw Data'!$T$6:$T$3923)+SUMPRODUCT(--(ISNUMBER(SEARCH($A51,'Diags Raw Data'!$A$6:$A$3923))),--('Diags Raw Data'!$Q$6:$Q$3923&lt;&gt;"N/A"),'Diags Raw Data'!$U$6:$U$3923)</f>
        <v>34</v>
      </c>
      <c r="O51" s="449">
        <f t="shared" si="8"/>
        <v>0.97142857142857142</v>
      </c>
      <c r="P51" s="450">
        <f>SUMIF('Diags Raw Data'!$A$6:$A$3923,"*"&amp;$A51&amp;"*",'Diags Raw Data'!$Z$6:$Z$3923)</f>
        <v>0</v>
      </c>
      <c r="Q51" s="451">
        <f>SUM(SUMIF('Diags Raw Data'!$A$6:$A$3923,"*"&amp;$A51&amp;"*",'Diags Raw Data'!$AA$6:$AA$3923),SUMIF('Diags Raw Data'!$A$6:$A$3923,"*"&amp;$A51&amp;"*",'Diags Raw Data'!$AB$6:$AB$3923))</f>
        <v>0</v>
      </c>
      <c r="R51" s="452">
        <f t="shared" si="9"/>
        <v>0</v>
      </c>
      <c r="S51" s="452">
        <f t="shared" si="10"/>
        <v>0</v>
      </c>
      <c r="T51" s="453">
        <f t="shared" si="11"/>
        <v>0</v>
      </c>
      <c r="U51" s="416" t="s">
        <v>925</v>
      </c>
      <c r="V51" s="182"/>
    </row>
    <row r="52" spans="1:22" ht="30" x14ac:dyDescent="0.2">
      <c r="A52" s="506" t="s">
        <v>431</v>
      </c>
      <c r="B52" s="412" t="str">
        <f>VLOOKUP(A52,'Feature Raw Data'!$A$3:$B$4004,2,FALSE)</f>
        <v>DCN4.060 - Multi-plane composing with alpha</v>
      </c>
      <c r="C52" s="413" t="str">
        <f>VLOOKUP(A52,'Feature Raw Data'!$A$3:$C$4004,3,FALSE)</f>
        <v>P2</v>
      </c>
      <c r="D52" s="414" t="str" cm="1">
        <f t="array" ref="D52">_xlfn.TEXTJOIN("",TRUE,IF(ISNUMBER(SEARCH($A52,'Diags Raw Data'!$A$6:$A$3923)),CONCATENATE('Diags Raw Data'!$H$6:$H$3923,", "),""))</f>
        <v xml:space="preserve">MPC003.1-6, MPC007.1-4, </v>
      </c>
      <c r="E52" s="331" t="str">
        <f>VLOOKUP(A52,'Diags Raw Data'!$A$6:$D$3923,4,FALSE)</f>
        <v>MPC</v>
      </c>
      <c r="F52" s="331" t="str">
        <f>VLOOKUP(A52,'Feature Raw Data'!$A$3:$E$4004,5,FALSE)</f>
        <v>Legacy</v>
      </c>
      <c r="G52" s="331" t="str">
        <f t="shared" si="6"/>
        <v>Yes</v>
      </c>
      <c r="H52" s="331" t="str">
        <f t="shared" si="7"/>
        <v>Yes</v>
      </c>
      <c r="I52" s="413">
        <f>SUMIF('Diags Raw Data'!$A$6:$A$3923,"*"&amp;$A52&amp;"*",'Diags Raw Data'!$K$6:$K$3923)</f>
        <v>2</v>
      </c>
      <c r="J52" s="415">
        <f>SUMIF('Diags Raw Data'!$A$6:$A$3923,"*"&amp;$A52&amp;"*",'Diags Raw Data'!$L$6:$L$3923)</f>
        <v>10</v>
      </c>
      <c r="K52" s="445" cm="1">
        <f t="array" ref="K52">IF(D52="",0, SUMPRODUCT(--(ISNUMBER(SEARCH($A52,'Diags Raw Data'!$A$6:$A$3923))),'Diags Raw Data'!$L$6:$L$3923,'Diags Raw Data'!$N$6:$N$3923)/J52)</f>
        <v>1</v>
      </c>
      <c r="L52" s="446" cm="1">
        <f t="array" ref="L52">IF(D52="",0, SUMPRODUCT(--(ISNUMBER(SEARCH($A52,'Diags Raw Data'!$A$6:$A$3923))),'Diags Raw Data'!$L$6:$L$3923,'Diags Raw Data'!$P$6:$P$3923)/J52)</f>
        <v>1</v>
      </c>
      <c r="M52" s="447" cm="1">
        <f t="array" ref="M52">SUMPRODUCT(--(ISNUMBER(SEARCH($A52,'Diags Raw Data'!$A$6:$A$3923))),--('Diags Raw Data'!$Q$6:$Q$3923&lt;&gt;"N/A"),'Diags Raw Data'!$R$6:$R$3923)</f>
        <v>7</v>
      </c>
      <c r="N52" s="448" cm="1">
        <f t="array" ref="N52">SUMPRODUCT(--(ISNUMBER(SEARCH($A52,'Diags Raw Data'!$A$6:$A$3923))),--('Diags Raw Data'!$Q$6:$Q$3923&lt;&gt;"N/A"),'Diags Raw Data'!$T$6:$T$3923)+SUMPRODUCT(--(ISNUMBER(SEARCH($A52,'Diags Raw Data'!$A$6:$A$3923))),--('Diags Raw Data'!$Q$6:$Q$3923&lt;&gt;"N/A"),'Diags Raw Data'!$U$6:$U$3923)</f>
        <v>6</v>
      </c>
      <c r="O52" s="449">
        <f t="shared" si="8"/>
        <v>0.8571428571428571</v>
      </c>
      <c r="P52" s="450">
        <f>SUMIF('Diags Raw Data'!$A$6:$A$3923,"*"&amp;$A52&amp;"*",'Diags Raw Data'!$Z$6:$Z$3923)</f>
        <v>0</v>
      </c>
      <c r="Q52" s="451">
        <f>SUM(SUMIF('Diags Raw Data'!$A$6:$A$3923,"*"&amp;$A52&amp;"*",'Diags Raw Data'!$AA$6:$AA$3923),SUMIF('Diags Raw Data'!$A$6:$A$3923,"*"&amp;$A52&amp;"*",'Diags Raw Data'!$AB$6:$AB$3923))</f>
        <v>0</v>
      </c>
      <c r="R52" s="452">
        <f t="shared" si="9"/>
        <v>0</v>
      </c>
      <c r="S52" s="452">
        <f t="shared" si="10"/>
        <v>0</v>
      </c>
      <c r="T52" s="453">
        <f t="shared" si="11"/>
        <v>0</v>
      </c>
      <c r="U52" s="416" t="s">
        <v>922</v>
      </c>
      <c r="V52" s="182"/>
    </row>
    <row r="53" spans="1:22" x14ac:dyDescent="0.2">
      <c r="A53" s="506" t="s">
        <v>433</v>
      </c>
      <c r="B53" s="412" t="str">
        <f>VLOOKUP(A53,'Feature Raw Data'!$A$3:$B$4004,2,FALSE)</f>
        <v>DCN4.061 - Output Gamma</v>
      </c>
      <c r="C53" s="413" t="str">
        <f>VLOOKUP(A53,'Feature Raw Data'!$A$3:$C$4004,3,FALSE)</f>
        <v>P2</v>
      </c>
      <c r="D53" s="414" t="str" cm="1">
        <f t="array" ref="D53">_xlfn.TEXTJOIN("",TRUE,IF(ISNUMBER(SEARCH($A53,'Diags Raw Data'!$A$6:$A$3923)),CONCATENATE('Diags Raw Data'!$H$6:$H$3923,", "),""))</f>
        <v xml:space="preserve">MPC015.1-16, </v>
      </c>
      <c r="E53" s="331" t="str">
        <f>VLOOKUP(A53,'Diags Raw Data'!$A$6:$D$3923,4,FALSE)</f>
        <v>MPC</v>
      </c>
      <c r="F53" s="331" t="str">
        <f>VLOOKUP(A53,'Feature Raw Data'!$A$3:$E$4004,5,FALSE)</f>
        <v>Legacy</v>
      </c>
      <c r="G53" s="331" t="str">
        <f t="shared" si="6"/>
        <v>Yes</v>
      </c>
      <c r="H53" s="331" t="str">
        <f t="shared" si="7"/>
        <v>Yes</v>
      </c>
      <c r="I53" s="413">
        <f>SUMIF('Diags Raw Data'!$A$6:$A$3923,"*"&amp;$A53&amp;"*",'Diags Raw Data'!$K$6:$K$3923)</f>
        <v>1</v>
      </c>
      <c r="J53" s="415">
        <f>SUMIF('Diags Raw Data'!$A$6:$A$3923,"*"&amp;$A53&amp;"*",'Diags Raw Data'!$L$6:$L$3923)</f>
        <v>16</v>
      </c>
      <c r="K53" s="445" cm="1">
        <f t="array" ref="K53">IF(D53="",0, SUMPRODUCT(--(ISNUMBER(SEARCH($A53,'Diags Raw Data'!$A$6:$A$3923))),'Diags Raw Data'!$L$6:$L$3923,'Diags Raw Data'!$N$6:$N$3923)/J53)</f>
        <v>1</v>
      </c>
      <c r="L53" s="446" cm="1">
        <f t="array" ref="L53">IF(D53="",0, SUMPRODUCT(--(ISNUMBER(SEARCH($A53,'Diags Raw Data'!$A$6:$A$3923))),'Diags Raw Data'!$L$6:$L$3923,'Diags Raw Data'!$P$6:$P$3923)/J53)</f>
        <v>1</v>
      </c>
      <c r="M53" s="447" cm="1">
        <f t="array" ref="M53">SUMPRODUCT(--(ISNUMBER(SEARCH($A53,'Diags Raw Data'!$A$6:$A$3923))),--('Diags Raw Data'!$Q$6:$Q$3923&lt;&gt;"N/A"),'Diags Raw Data'!$R$6:$R$3923)</f>
        <v>16</v>
      </c>
      <c r="N53" s="448" cm="1">
        <f t="array" ref="N53">SUMPRODUCT(--(ISNUMBER(SEARCH($A53,'Diags Raw Data'!$A$6:$A$3923))),--('Diags Raw Data'!$Q$6:$Q$3923&lt;&gt;"N/A"),'Diags Raw Data'!$T$6:$T$3923)+SUMPRODUCT(--(ISNUMBER(SEARCH($A53,'Diags Raw Data'!$A$6:$A$3923))),--('Diags Raw Data'!$Q$6:$Q$3923&lt;&gt;"N/A"),'Diags Raw Data'!$U$6:$U$3923)</f>
        <v>15</v>
      </c>
      <c r="O53" s="449">
        <f t="shared" si="8"/>
        <v>0.9375</v>
      </c>
      <c r="P53" s="450">
        <f>SUMIF('Diags Raw Data'!$A$6:$A$3923,"*"&amp;$A53&amp;"*",'Diags Raw Data'!$Z$6:$Z$3923)</f>
        <v>0</v>
      </c>
      <c r="Q53" s="451">
        <f>SUM(SUMIF('Diags Raw Data'!$A$6:$A$3923,"*"&amp;$A53&amp;"*",'Diags Raw Data'!$AA$6:$AA$3923),SUMIF('Diags Raw Data'!$A$6:$A$3923,"*"&amp;$A53&amp;"*",'Diags Raw Data'!$AB$6:$AB$3923))</f>
        <v>0</v>
      </c>
      <c r="R53" s="452">
        <f t="shared" si="9"/>
        <v>0</v>
      </c>
      <c r="S53" s="452">
        <f t="shared" si="10"/>
        <v>0</v>
      </c>
      <c r="T53" s="453">
        <f t="shared" si="11"/>
        <v>0</v>
      </c>
      <c r="U53" s="416" t="s">
        <v>923</v>
      </c>
      <c r="V53" s="182"/>
    </row>
    <row r="54" spans="1:22" x14ac:dyDescent="0.2">
      <c r="A54" s="506" t="s">
        <v>435</v>
      </c>
      <c r="B54" s="412" t="str">
        <f>VLOOKUP(A54,'Feature Raw Data'!$A$3:$B$4004,2,FALSE)</f>
        <v>DCN4.062 - Output csc</v>
      </c>
      <c r="C54" s="413" t="str">
        <f>VLOOKUP(A54,'Feature Raw Data'!$A$3:$C$4004,3,FALSE)</f>
        <v>P2</v>
      </c>
      <c r="D54" s="414" t="str" cm="1">
        <f t="array" ref="D54">_xlfn.TEXTJOIN("",TRUE,IF(ISNUMBER(SEARCH($A54,'Diags Raw Data'!$A$6:$A$3923)),CONCATENATE('Diags Raw Data'!$H$6:$H$3923,", "),""))</f>
        <v xml:space="preserve">DPP049.1-5, DPP050.1-5, </v>
      </c>
      <c r="E54" s="331" t="str">
        <f>VLOOKUP(A54,'Diags Raw Data'!$A$6:$D$3923,4,FALSE)</f>
        <v>DPP</v>
      </c>
      <c r="F54" s="331" t="str">
        <f>VLOOKUP(A54,'Feature Raw Data'!$A$3:$E$4004,5,FALSE)</f>
        <v>Legacy</v>
      </c>
      <c r="G54" s="331" t="str">
        <f t="shared" si="6"/>
        <v>Yes</v>
      </c>
      <c r="H54" s="331" t="str">
        <f t="shared" si="7"/>
        <v>Yes</v>
      </c>
      <c r="I54" s="413">
        <f>SUMIF('Diags Raw Data'!$A$6:$A$3923,"*"&amp;$A54&amp;"*",'Diags Raw Data'!$K$6:$K$3923)</f>
        <v>2</v>
      </c>
      <c r="J54" s="415">
        <f>SUMIF('Diags Raw Data'!$A$6:$A$3923,"*"&amp;$A54&amp;"*",'Diags Raw Data'!$L$6:$L$3923)</f>
        <v>10</v>
      </c>
      <c r="K54" s="445" cm="1">
        <f t="array" ref="K54">IF(D54="",0, SUMPRODUCT(--(ISNUMBER(SEARCH($A54,'Diags Raw Data'!$A$6:$A$3923))),'Diags Raw Data'!$L$6:$L$3923,'Diags Raw Data'!$N$6:$N$3923)/J54)</f>
        <v>1</v>
      </c>
      <c r="L54" s="446" cm="1">
        <f t="array" ref="L54">IF(D54="",0, SUMPRODUCT(--(ISNUMBER(SEARCH($A54,'Diags Raw Data'!$A$6:$A$3923))),'Diags Raw Data'!$L$6:$L$3923,'Diags Raw Data'!$P$6:$P$3923)/J54)</f>
        <v>1</v>
      </c>
      <c r="M54" s="447" cm="1">
        <f t="array" ref="M54">SUMPRODUCT(--(ISNUMBER(SEARCH($A54,'Diags Raw Data'!$A$6:$A$3923))),--('Diags Raw Data'!$Q$6:$Q$3923&lt;&gt;"N/A"),'Diags Raw Data'!$R$6:$R$3923)</f>
        <v>2</v>
      </c>
      <c r="N54" s="448" cm="1">
        <f t="array" ref="N54">SUMPRODUCT(--(ISNUMBER(SEARCH($A54,'Diags Raw Data'!$A$6:$A$3923))),--('Diags Raw Data'!$Q$6:$Q$3923&lt;&gt;"N/A"),'Diags Raw Data'!$T$6:$T$3923)+SUMPRODUCT(--(ISNUMBER(SEARCH($A54,'Diags Raw Data'!$A$6:$A$3923))),--('Diags Raw Data'!$Q$6:$Q$3923&lt;&gt;"N/A"),'Diags Raw Data'!$U$6:$U$3923)</f>
        <v>2</v>
      </c>
      <c r="O54" s="449">
        <f t="shared" si="8"/>
        <v>1</v>
      </c>
      <c r="P54" s="450">
        <f>SUMIF('Diags Raw Data'!$A$6:$A$3923,"*"&amp;$A54&amp;"*",'Diags Raw Data'!$Z$6:$Z$3923)</f>
        <v>0</v>
      </c>
      <c r="Q54" s="451">
        <f>SUM(SUMIF('Diags Raw Data'!$A$6:$A$3923,"*"&amp;$A54&amp;"*",'Diags Raw Data'!$AA$6:$AA$3923),SUMIF('Diags Raw Data'!$A$6:$A$3923,"*"&amp;$A54&amp;"*",'Diags Raw Data'!$AB$6:$AB$3923))</f>
        <v>0</v>
      </c>
      <c r="R54" s="452">
        <f t="shared" si="9"/>
        <v>0</v>
      </c>
      <c r="S54" s="452">
        <f t="shared" si="10"/>
        <v>0</v>
      </c>
      <c r="T54" s="453">
        <f t="shared" si="11"/>
        <v>0</v>
      </c>
      <c r="U54" s="416" t="s">
        <v>923</v>
      </c>
      <c r="V54" s="182"/>
    </row>
    <row r="55" spans="1:22" x14ac:dyDescent="0.2">
      <c r="A55" s="506" t="s">
        <v>437</v>
      </c>
      <c r="B55" s="412" t="str">
        <f>VLOOKUP(A55,'Feature Raw Data'!$A$3:$B$4004,2,FALSE)</f>
        <v>DCN4.063 - Denorm and round and clamp</v>
      </c>
      <c r="C55" s="413" t="str">
        <f>VLOOKUP(A55,'Feature Raw Data'!$A$3:$C$4004,3,FALSE)</f>
        <v>P2</v>
      </c>
      <c r="D55" s="414" t="str" cm="1">
        <f t="array" ref="D55">_xlfn.TEXTJOIN("",TRUE,IF(ISNUMBER(SEARCH($A55,'Diags Raw Data'!$A$6:$A$3923)),CONCATENATE('Diags Raw Data'!$H$6:$H$3923,", "),""))</f>
        <v xml:space="preserve">MPC010.1-2, </v>
      </c>
      <c r="E55" s="331" t="str">
        <f>VLOOKUP(A55,'Diags Raw Data'!$A$6:$D$3923,4,FALSE)</f>
        <v>MPC</v>
      </c>
      <c r="F55" s="331" t="str">
        <f>VLOOKUP(A55,'Feature Raw Data'!$A$3:$E$4004,5,FALSE)</f>
        <v>Legacy</v>
      </c>
      <c r="G55" s="331" t="str">
        <f t="shared" si="6"/>
        <v>Yes</v>
      </c>
      <c r="H55" s="331" t="str">
        <f t="shared" si="7"/>
        <v>Yes</v>
      </c>
      <c r="I55" s="413">
        <f>SUMIF('Diags Raw Data'!$A$6:$A$3923,"*"&amp;$A55&amp;"*",'Diags Raw Data'!$K$6:$K$3923)</f>
        <v>1</v>
      </c>
      <c r="J55" s="415">
        <f>SUMIF('Diags Raw Data'!$A$6:$A$3923,"*"&amp;$A55&amp;"*",'Diags Raw Data'!$L$6:$L$3923)</f>
        <v>2</v>
      </c>
      <c r="K55" s="445" cm="1">
        <f t="array" ref="K55">IF(D55="",0, SUMPRODUCT(--(ISNUMBER(SEARCH($A55,'Diags Raw Data'!$A$6:$A$3923))),'Diags Raw Data'!$L$6:$L$3923,'Diags Raw Data'!$N$6:$N$3923)/J55)</f>
        <v>1</v>
      </c>
      <c r="L55" s="446" cm="1">
        <f t="array" ref="L55">IF(D55="",0, SUMPRODUCT(--(ISNUMBER(SEARCH($A55,'Diags Raw Data'!$A$6:$A$3923))),'Diags Raw Data'!$L$6:$L$3923,'Diags Raw Data'!$P$6:$P$3923)/J55)</f>
        <v>1</v>
      </c>
      <c r="M55" s="447" cm="1">
        <f t="array" ref="M55">SUMPRODUCT(--(ISNUMBER(SEARCH($A55,'Diags Raw Data'!$A$6:$A$3923))),--('Diags Raw Data'!$Q$6:$Q$3923&lt;&gt;"N/A"),'Diags Raw Data'!$R$6:$R$3923)</f>
        <v>1</v>
      </c>
      <c r="N55" s="448" cm="1">
        <f t="array" ref="N55">SUMPRODUCT(--(ISNUMBER(SEARCH($A55,'Diags Raw Data'!$A$6:$A$3923))),--('Diags Raw Data'!$Q$6:$Q$3923&lt;&gt;"N/A"),'Diags Raw Data'!$T$6:$T$3923)+SUMPRODUCT(--(ISNUMBER(SEARCH($A55,'Diags Raw Data'!$A$6:$A$3923))),--('Diags Raw Data'!$Q$6:$Q$3923&lt;&gt;"N/A"),'Diags Raw Data'!$U$6:$U$3923)</f>
        <v>1</v>
      </c>
      <c r="O55" s="449">
        <f t="shared" si="8"/>
        <v>1</v>
      </c>
      <c r="P55" s="450">
        <f>SUMIF('Diags Raw Data'!$A$6:$A$3923,"*"&amp;$A55&amp;"*",'Diags Raw Data'!$Z$6:$Z$3923)</f>
        <v>0</v>
      </c>
      <c r="Q55" s="451">
        <f>SUM(SUMIF('Diags Raw Data'!$A$6:$A$3923,"*"&amp;$A55&amp;"*",'Diags Raw Data'!$AA$6:$AA$3923),SUMIF('Diags Raw Data'!$A$6:$A$3923,"*"&amp;$A55&amp;"*",'Diags Raw Data'!$AB$6:$AB$3923))</f>
        <v>0</v>
      </c>
      <c r="R55" s="452">
        <f t="shared" si="9"/>
        <v>0</v>
      </c>
      <c r="S55" s="452">
        <f t="shared" si="10"/>
        <v>0</v>
      </c>
      <c r="T55" s="453">
        <f t="shared" si="11"/>
        <v>0</v>
      </c>
      <c r="U55" s="416" t="s">
        <v>923</v>
      </c>
      <c r="V55" s="182"/>
    </row>
    <row r="56" spans="1:22" x14ac:dyDescent="0.2">
      <c r="A56" s="506" t="s">
        <v>439</v>
      </c>
      <c r="B56" s="412" t="str">
        <f>VLOOKUP(A56,'Feature Raw Data'!$A$3:$B$4004,2,FALSE)</f>
        <v>DCN4.064 - Video blanking generation</v>
      </c>
      <c r="C56" s="413" t="str">
        <f>VLOOKUP(A56,'Feature Raw Data'!$A$3:$C$4004,3,FALSE)</f>
        <v>P2</v>
      </c>
      <c r="D56" s="414" t="str" cm="1">
        <f t="array" ref="D56">_xlfn.TEXTJOIN("",TRUE,IF(ISNUMBER(SEARCH($A56,'Diags Raw Data'!$A$6:$A$3923)),CONCATENATE('Diags Raw Data'!$H$6:$H$3923,", "),""))</f>
        <v xml:space="preserve">OTG027.1-16, </v>
      </c>
      <c r="E56" s="331" t="str">
        <f>VLOOKUP(A56,'Diags Raw Data'!$A$6:$D$3923,4,FALSE)</f>
        <v>OTG</v>
      </c>
      <c r="F56" s="331" t="str">
        <f>VLOOKUP(A56,'Feature Raw Data'!$A$3:$E$4004,5,FALSE)</f>
        <v>Legacy</v>
      </c>
      <c r="G56" s="331" t="str">
        <f t="shared" si="6"/>
        <v>Yes</v>
      </c>
      <c r="H56" s="331" t="str">
        <f t="shared" si="7"/>
        <v>Yes</v>
      </c>
      <c r="I56" s="413">
        <f>SUMIF('Diags Raw Data'!$A$6:$A$3923,"*"&amp;$A56&amp;"*",'Diags Raw Data'!$K$6:$K$3923)</f>
        <v>1</v>
      </c>
      <c r="J56" s="415">
        <f>SUMIF('Diags Raw Data'!$A$6:$A$3923,"*"&amp;$A56&amp;"*",'Diags Raw Data'!$L$6:$L$3923)</f>
        <v>16</v>
      </c>
      <c r="K56" s="445" cm="1">
        <f t="array" ref="K56">IF(D56="",0, SUMPRODUCT(--(ISNUMBER(SEARCH($A56,'Diags Raw Data'!$A$6:$A$3923))),'Diags Raw Data'!$L$6:$L$3923,'Diags Raw Data'!$N$6:$N$3923)/J56)</f>
        <v>1</v>
      </c>
      <c r="L56" s="446" cm="1">
        <f t="array" ref="L56">IF(D56="",0, SUMPRODUCT(--(ISNUMBER(SEARCH($A56,'Diags Raw Data'!$A$6:$A$3923))),'Diags Raw Data'!$L$6:$L$3923,'Diags Raw Data'!$P$6:$P$3923)/J56)</f>
        <v>1</v>
      </c>
      <c r="M56" s="447" cm="1">
        <f t="array" ref="M56">SUMPRODUCT(--(ISNUMBER(SEARCH($A56,'Diags Raw Data'!$A$6:$A$3923))),--('Diags Raw Data'!$Q$6:$Q$3923&lt;&gt;"N/A"),'Diags Raw Data'!$R$6:$R$3923)</f>
        <v>1</v>
      </c>
      <c r="N56" s="448" cm="1">
        <f t="array" ref="N56">SUMPRODUCT(--(ISNUMBER(SEARCH($A56,'Diags Raw Data'!$A$6:$A$3923))),--('Diags Raw Data'!$Q$6:$Q$3923&lt;&gt;"N/A"),'Diags Raw Data'!$T$6:$T$3923)+SUMPRODUCT(--(ISNUMBER(SEARCH($A56,'Diags Raw Data'!$A$6:$A$3923))),--('Diags Raw Data'!$Q$6:$Q$3923&lt;&gt;"N/A"),'Diags Raw Data'!$U$6:$U$3923)</f>
        <v>1</v>
      </c>
      <c r="O56" s="449">
        <f t="shared" si="8"/>
        <v>1</v>
      </c>
      <c r="P56" s="450">
        <f>SUMIF('Diags Raw Data'!$A$6:$A$3923,"*"&amp;$A56&amp;"*",'Diags Raw Data'!$Z$6:$Z$3923)</f>
        <v>0</v>
      </c>
      <c r="Q56" s="451">
        <f>SUM(SUMIF('Diags Raw Data'!$A$6:$A$3923,"*"&amp;$A56&amp;"*",'Diags Raw Data'!$AA$6:$AA$3923),SUMIF('Diags Raw Data'!$A$6:$A$3923,"*"&amp;$A56&amp;"*",'Diags Raw Data'!$AB$6:$AB$3923))</f>
        <v>0</v>
      </c>
      <c r="R56" s="452">
        <f t="shared" si="9"/>
        <v>0</v>
      </c>
      <c r="S56" s="452">
        <f t="shared" si="10"/>
        <v>0</v>
      </c>
      <c r="T56" s="453">
        <f t="shared" si="11"/>
        <v>0</v>
      </c>
      <c r="U56" s="416" t="s">
        <v>925</v>
      </c>
      <c r="V56" s="182"/>
    </row>
    <row r="57" spans="1:22" x14ac:dyDescent="0.2">
      <c r="A57" s="506" t="s">
        <v>441</v>
      </c>
      <c r="B57" s="412" t="str">
        <f>VLOOKUP(A57,'Feature Raw Data'!$A$3:$B$4004,2,FALSE)</f>
        <v>DCN4.065 - Fmt truncate and round</v>
      </c>
      <c r="C57" s="413" t="str">
        <f>VLOOKUP(A57,'Feature Raw Data'!$A$3:$C$4004,3,FALSE)</f>
        <v>P2</v>
      </c>
      <c r="D57" s="414" t="str" cm="1">
        <f t="array" ref="D57">_xlfn.TEXTJOIN("",TRUE,IF(ISNUMBER(SEARCH($A57,'Diags Raw Data'!$A$6:$A$3923)),CONCATENATE('Diags Raw Data'!$H$6:$H$3923,", "),""))</f>
        <v xml:space="preserve">FMT001.1-8, </v>
      </c>
      <c r="E57" s="331" t="str">
        <f>VLOOKUP(A57,'Diags Raw Data'!$A$6:$D$3923,4,FALSE)</f>
        <v>FMT</v>
      </c>
      <c r="F57" s="331" t="str">
        <f>VLOOKUP(A57,'Feature Raw Data'!$A$3:$E$4004,5,FALSE)</f>
        <v>Legacy</v>
      </c>
      <c r="G57" s="331" t="str">
        <f t="shared" si="6"/>
        <v>Yes</v>
      </c>
      <c r="H57" s="331" t="str">
        <f t="shared" si="7"/>
        <v>Yes</v>
      </c>
      <c r="I57" s="413">
        <f>SUMIF('Diags Raw Data'!$A$6:$A$3923,"*"&amp;$A57&amp;"*",'Diags Raw Data'!$K$6:$K$3923)</f>
        <v>1</v>
      </c>
      <c r="J57" s="415">
        <f>SUMIF('Diags Raw Data'!$A$6:$A$3923,"*"&amp;$A57&amp;"*",'Diags Raw Data'!$L$6:$L$3923)</f>
        <v>8</v>
      </c>
      <c r="K57" s="445" cm="1">
        <f t="array" ref="K57">IF(D57="",0, SUMPRODUCT(--(ISNUMBER(SEARCH($A57,'Diags Raw Data'!$A$6:$A$3923))),'Diags Raw Data'!$L$6:$L$3923,'Diags Raw Data'!$N$6:$N$3923)/J57)</f>
        <v>1</v>
      </c>
      <c r="L57" s="446" cm="1">
        <f t="array" ref="L57">IF(D57="",0, SUMPRODUCT(--(ISNUMBER(SEARCH($A57,'Diags Raw Data'!$A$6:$A$3923))),'Diags Raw Data'!$L$6:$L$3923,'Diags Raw Data'!$P$6:$P$3923)/J57)</f>
        <v>1</v>
      </c>
      <c r="M57" s="447" cm="1">
        <f t="array" ref="M57">SUMPRODUCT(--(ISNUMBER(SEARCH($A57,'Diags Raw Data'!$A$6:$A$3923))),--('Diags Raw Data'!$Q$6:$Q$3923&lt;&gt;"N/A"),'Diags Raw Data'!$R$6:$R$3923)</f>
        <v>1</v>
      </c>
      <c r="N57" s="448" cm="1">
        <f t="array" ref="N57">SUMPRODUCT(--(ISNUMBER(SEARCH($A57,'Diags Raw Data'!$A$6:$A$3923))),--('Diags Raw Data'!$Q$6:$Q$3923&lt;&gt;"N/A"),'Diags Raw Data'!$T$6:$T$3923)+SUMPRODUCT(--(ISNUMBER(SEARCH($A57,'Diags Raw Data'!$A$6:$A$3923))),--('Diags Raw Data'!$Q$6:$Q$3923&lt;&gt;"N/A"),'Diags Raw Data'!$U$6:$U$3923)</f>
        <v>1</v>
      </c>
      <c r="O57" s="449">
        <f t="shared" si="8"/>
        <v>1</v>
      </c>
      <c r="P57" s="450">
        <f>SUMIF('Diags Raw Data'!$A$6:$A$3923,"*"&amp;$A57&amp;"*",'Diags Raw Data'!$Z$6:$Z$3923)</f>
        <v>0</v>
      </c>
      <c r="Q57" s="451">
        <f>SUM(SUMIF('Diags Raw Data'!$A$6:$A$3923,"*"&amp;$A57&amp;"*",'Diags Raw Data'!$AA$6:$AA$3923),SUMIF('Diags Raw Data'!$A$6:$A$3923,"*"&amp;$A57&amp;"*",'Diags Raw Data'!$AB$6:$AB$3923))</f>
        <v>0</v>
      </c>
      <c r="R57" s="452">
        <f t="shared" si="9"/>
        <v>0</v>
      </c>
      <c r="S57" s="452">
        <f t="shared" si="10"/>
        <v>0</v>
      </c>
      <c r="T57" s="453">
        <f t="shared" si="11"/>
        <v>0</v>
      </c>
      <c r="U57" s="416" t="s">
        <v>925</v>
      </c>
      <c r="V57" s="182"/>
    </row>
    <row r="58" spans="1:22" x14ac:dyDescent="0.2">
      <c r="A58" s="506" t="s">
        <v>443</v>
      </c>
      <c r="B58" s="412" t="str">
        <f>VLOOKUP(A58,'Feature Raw Data'!$A$3:$B$4004,2,FALSE)</f>
        <v>DCN4.066 - Fmt clamp</v>
      </c>
      <c r="C58" s="413" t="str">
        <f>VLOOKUP(A58,'Feature Raw Data'!$A$3:$C$4004,3,FALSE)</f>
        <v>P2</v>
      </c>
      <c r="D58" s="414" t="str" cm="1">
        <f t="array" ref="D58">_xlfn.TEXTJOIN("",TRUE,IF(ISNUMBER(SEARCH($A58,'Diags Raw Data'!$A$6:$A$3923)),CONCATENATE('Diags Raw Data'!$H$6:$H$3923,", "),""))</f>
        <v xml:space="preserve">FMT007.1-5, </v>
      </c>
      <c r="E58" s="331" t="str">
        <f>VLOOKUP(A58,'Diags Raw Data'!$A$6:$D$3923,4,FALSE)</f>
        <v>FMT</v>
      </c>
      <c r="F58" s="331" t="str">
        <f>VLOOKUP(A58,'Feature Raw Data'!$A$3:$E$4004,5,FALSE)</f>
        <v>Legacy</v>
      </c>
      <c r="G58" s="331" t="str">
        <f t="shared" si="6"/>
        <v>Yes</v>
      </c>
      <c r="H58" s="331" t="str">
        <f t="shared" si="7"/>
        <v>Yes</v>
      </c>
      <c r="I58" s="413">
        <f>SUMIF('Diags Raw Data'!$A$6:$A$3923,"*"&amp;$A58&amp;"*",'Diags Raw Data'!$K$6:$K$3923)</f>
        <v>1</v>
      </c>
      <c r="J58" s="415">
        <f>SUMIF('Diags Raw Data'!$A$6:$A$3923,"*"&amp;$A58&amp;"*",'Diags Raw Data'!$L$6:$L$3923)</f>
        <v>5</v>
      </c>
      <c r="K58" s="445" cm="1">
        <f t="array" ref="K58">IF(D58="",0, SUMPRODUCT(--(ISNUMBER(SEARCH($A58,'Diags Raw Data'!$A$6:$A$3923))),'Diags Raw Data'!$L$6:$L$3923,'Diags Raw Data'!$N$6:$N$3923)/J58)</f>
        <v>1</v>
      </c>
      <c r="L58" s="446" cm="1">
        <f t="array" ref="L58">IF(D58="",0, SUMPRODUCT(--(ISNUMBER(SEARCH($A58,'Diags Raw Data'!$A$6:$A$3923))),'Diags Raw Data'!$L$6:$L$3923,'Diags Raw Data'!$P$6:$P$3923)/J58)</f>
        <v>1</v>
      </c>
      <c r="M58" s="447" cm="1">
        <f t="array" ref="M58">SUMPRODUCT(--(ISNUMBER(SEARCH($A58,'Diags Raw Data'!$A$6:$A$3923))),--('Diags Raw Data'!$Q$6:$Q$3923&lt;&gt;"N/A"),'Diags Raw Data'!$R$6:$R$3923)</f>
        <v>1</v>
      </c>
      <c r="N58" s="448" cm="1">
        <f t="array" ref="N58">SUMPRODUCT(--(ISNUMBER(SEARCH($A58,'Diags Raw Data'!$A$6:$A$3923))),--('Diags Raw Data'!$Q$6:$Q$3923&lt;&gt;"N/A"),'Diags Raw Data'!$T$6:$T$3923)+SUMPRODUCT(--(ISNUMBER(SEARCH($A58,'Diags Raw Data'!$A$6:$A$3923))),--('Diags Raw Data'!$Q$6:$Q$3923&lt;&gt;"N/A"),'Diags Raw Data'!$U$6:$U$3923)</f>
        <v>1</v>
      </c>
      <c r="O58" s="449">
        <f t="shared" si="8"/>
        <v>1</v>
      </c>
      <c r="P58" s="450">
        <f>SUMIF('Diags Raw Data'!$A$6:$A$3923,"*"&amp;$A58&amp;"*",'Diags Raw Data'!$Z$6:$Z$3923)</f>
        <v>0</v>
      </c>
      <c r="Q58" s="451">
        <f>SUM(SUMIF('Diags Raw Data'!$A$6:$A$3923,"*"&amp;$A58&amp;"*",'Diags Raw Data'!$AA$6:$AA$3923),SUMIF('Diags Raw Data'!$A$6:$A$3923,"*"&amp;$A58&amp;"*",'Diags Raw Data'!$AB$6:$AB$3923))</f>
        <v>0</v>
      </c>
      <c r="R58" s="452">
        <f t="shared" si="9"/>
        <v>0</v>
      </c>
      <c r="S58" s="452">
        <f t="shared" si="10"/>
        <v>0</v>
      </c>
      <c r="T58" s="453">
        <f t="shared" si="11"/>
        <v>0</v>
      </c>
      <c r="U58" s="416" t="s">
        <v>925</v>
      </c>
      <c r="V58" s="182"/>
    </row>
    <row r="59" spans="1:22" ht="30" x14ac:dyDescent="0.2">
      <c r="A59" s="506" t="s">
        <v>445</v>
      </c>
      <c r="B59" s="412" t="str">
        <f>VLOOKUP(A59,'Feature Raw Data'!$A$3:$B$4004,2,FALSE)</f>
        <v>DCN4.067 - Fmt subsample</v>
      </c>
      <c r="C59" s="413" t="str">
        <f>VLOOKUP(A59,'Feature Raw Data'!$A$3:$C$4004,3,FALSE)</f>
        <v>P2</v>
      </c>
      <c r="D59" s="414" t="str" cm="1">
        <f t="array" ref="D59">_xlfn.TEXTJOIN("",TRUE,IF(ISNUMBER(SEARCH($A59,'Diags Raw Data'!$A$6:$A$3923)),CONCATENATE('Diags Raw Data'!$H$6:$H$3923,", "),""))</f>
        <v xml:space="preserve">MPC015.1-16, FMT009.1-4, FMT010.1-8, FMT011, FMT014.1-4, FMT015.1-8, </v>
      </c>
      <c r="E59" s="331" t="str">
        <f>VLOOKUP(A59,'Diags Raw Data'!$A$6:$D$3923,4,FALSE)</f>
        <v>MPC</v>
      </c>
      <c r="F59" s="331" t="str">
        <f>VLOOKUP(A59,'Feature Raw Data'!$A$3:$E$4004,5,FALSE)</f>
        <v>Legacy</v>
      </c>
      <c r="G59" s="331" t="str">
        <f t="shared" si="6"/>
        <v>Yes</v>
      </c>
      <c r="H59" s="331" t="str">
        <f t="shared" si="7"/>
        <v>Yes</v>
      </c>
      <c r="I59" s="413">
        <f>SUMIF('Diags Raw Data'!$A$6:$A$3923,"*"&amp;$A59&amp;"*",'Diags Raw Data'!$K$6:$K$3923)</f>
        <v>6</v>
      </c>
      <c r="J59" s="415">
        <f>SUMIF('Diags Raw Data'!$A$6:$A$3923,"*"&amp;$A59&amp;"*",'Diags Raw Data'!$L$6:$L$3923)</f>
        <v>41</v>
      </c>
      <c r="K59" s="445" cm="1">
        <f t="array" ref="K59">IF(D59="",0, SUMPRODUCT(--(ISNUMBER(SEARCH($A59,'Diags Raw Data'!$A$6:$A$3923))),'Diags Raw Data'!$L$6:$L$3923,'Diags Raw Data'!$N$6:$N$3923)/J59)</f>
        <v>1</v>
      </c>
      <c r="L59" s="446" cm="1">
        <f t="array" ref="L59">IF(D59="",0, SUMPRODUCT(--(ISNUMBER(SEARCH($A59,'Diags Raw Data'!$A$6:$A$3923))),'Diags Raw Data'!$L$6:$L$3923,'Diags Raw Data'!$P$6:$P$3923)/J59)</f>
        <v>1</v>
      </c>
      <c r="M59" s="447" cm="1">
        <f t="array" ref="M59">SUMPRODUCT(--(ISNUMBER(SEARCH($A59,'Diags Raw Data'!$A$6:$A$3923))),--('Diags Raw Data'!$Q$6:$Q$3923&lt;&gt;"N/A"),'Diags Raw Data'!$R$6:$R$3923)</f>
        <v>21</v>
      </c>
      <c r="N59" s="448" cm="1">
        <f t="array" ref="N59">SUMPRODUCT(--(ISNUMBER(SEARCH($A59,'Diags Raw Data'!$A$6:$A$3923))),--('Diags Raw Data'!$Q$6:$Q$3923&lt;&gt;"N/A"),'Diags Raw Data'!$T$6:$T$3923)+SUMPRODUCT(--(ISNUMBER(SEARCH($A59,'Diags Raw Data'!$A$6:$A$3923))),--('Diags Raw Data'!$Q$6:$Q$3923&lt;&gt;"N/A"),'Diags Raw Data'!$U$6:$U$3923)</f>
        <v>19</v>
      </c>
      <c r="O59" s="449">
        <f t="shared" si="8"/>
        <v>0.90476190476190477</v>
      </c>
      <c r="P59" s="450">
        <f>SUMIF('Diags Raw Data'!$A$6:$A$3923,"*"&amp;$A59&amp;"*",'Diags Raw Data'!$Z$6:$Z$3923)</f>
        <v>0</v>
      </c>
      <c r="Q59" s="451">
        <f>SUM(SUMIF('Diags Raw Data'!$A$6:$A$3923,"*"&amp;$A59&amp;"*",'Diags Raw Data'!$AA$6:$AA$3923),SUMIF('Diags Raw Data'!$A$6:$A$3923,"*"&amp;$A59&amp;"*",'Diags Raw Data'!$AB$6:$AB$3923))</f>
        <v>0</v>
      </c>
      <c r="R59" s="452">
        <f t="shared" si="9"/>
        <v>0</v>
      </c>
      <c r="S59" s="452">
        <f t="shared" si="10"/>
        <v>0</v>
      </c>
      <c r="T59" s="453">
        <f t="shared" si="11"/>
        <v>0</v>
      </c>
      <c r="U59" s="416" t="s">
        <v>925</v>
      </c>
      <c r="V59" s="182"/>
    </row>
    <row r="60" spans="1:22" ht="30" x14ac:dyDescent="0.2">
      <c r="A60" s="506" t="s">
        <v>451</v>
      </c>
      <c r="B60" s="412" t="str">
        <f>VLOOKUP(A60,'Feature Raw Data'!$A$3:$B$4004,2,FALSE)</f>
        <v>DCN4.070 - Fmt dither</v>
      </c>
      <c r="C60" s="413" t="str">
        <f>VLOOKUP(A60,'Feature Raw Data'!$A$3:$C$4004,3,FALSE)</f>
        <v>P2</v>
      </c>
      <c r="D60" s="414" t="str" cm="1">
        <f t="array" ref="D60">_xlfn.TEXTJOIN("",TRUE,IF(ISNUMBER(SEARCH($A60,'Diags Raw Data'!$A$6:$A$3923)),CONCATENATE('Diags Raw Data'!$H$6:$H$3923,", "),""))</f>
        <v xml:space="preserve">FMT002.1-16, FMT003, FMT004, FMT005.1-10, FMT006.1-52, </v>
      </c>
      <c r="E60" s="331" t="str">
        <f>VLOOKUP(A60,'Diags Raw Data'!$A$6:$D$3923,4,FALSE)</f>
        <v>FMT</v>
      </c>
      <c r="F60" s="331" t="str">
        <f>VLOOKUP(A60,'Feature Raw Data'!$A$3:$E$4004,5,FALSE)</f>
        <v>Legacy</v>
      </c>
      <c r="G60" s="331" t="str">
        <f t="shared" si="6"/>
        <v>Yes</v>
      </c>
      <c r="H60" s="331" t="str">
        <f t="shared" si="7"/>
        <v>Yes</v>
      </c>
      <c r="I60" s="413">
        <f>SUMIF('Diags Raw Data'!$A$6:$A$3923,"*"&amp;$A60&amp;"*",'Diags Raw Data'!$K$6:$K$3923)</f>
        <v>5</v>
      </c>
      <c r="J60" s="415">
        <f>SUMIF('Diags Raw Data'!$A$6:$A$3923,"*"&amp;$A60&amp;"*",'Diags Raw Data'!$L$6:$L$3923)</f>
        <v>80</v>
      </c>
      <c r="K60" s="445" cm="1">
        <f t="array" ref="K60">IF(D60="",0, SUMPRODUCT(--(ISNUMBER(SEARCH($A60,'Diags Raw Data'!$A$6:$A$3923))),'Diags Raw Data'!$L$6:$L$3923,'Diags Raw Data'!$N$6:$N$3923)/J60)</f>
        <v>1</v>
      </c>
      <c r="L60" s="446" cm="1">
        <f t="array" ref="L60">IF(D60="",0, SUMPRODUCT(--(ISNUMBER(SEARCH($A60,'Diags Raw Data'!$A$6:$A$3923))),'Diags Raw Data'!$L$6:$L$3923,'Diags Raw Data'!$P$6:$P$3923)/J60)</f>
        <v>1</v>
      </c>
      <c r="M60" s="447" cm="1">
        <f t="array" ref="M60">SUMPRODUCT(--(ISNUMBER(SEARCH($A60,'Diags Raw Data'!$A$6:$A$3923))),--('Diags Raw Data'!$Q$6:$Q$3923&lt;&gt;"N/A"),'Diags Raw Data'!$R$6:$R$3923)</f>
        <v>71</v>
      </c>
      <c r="N60" s="448" cm="1">
        <f t="array" ref="N60">SUMPRODUCT(--(ISNUMBER(SEARCH($A60,'Diags Raw Data'!$A$6:$A$3923))),--('Diags Raw Data'!$Q$6:$Q$3923&lt;&gt;"N/A"),'Diags Raw Data'!$T$6:$T$3923)+SUMPRODUCT(--(ISNUMBER(SEARCH($A60,'Diags Raw Data'!$A$6:$A$3923))),--('Diags Raw Data'!$Q$6:$Q$3923&lt;&gt;"N/A"),'Diags Raw Data'!$U$6:$U$3923)</f>
        <v>71</v>
      </c>
      <c r="O60" s="449">
        <f t="shared" si="8"/>
        <v>1</v>
      </c>
      <c r="P60" s="450">
        <f>SUMIF('Diags Raw Data'!$A$6:$A$3923,"*"&amp;$A60&amp;"*",'Diags Raw Data'!$Z$6:$Z$3923)</f>
        <v>0</v>
      </c>
      <c r="Q60" s="451">
        <f>SUM(SUMIF('Diags Raw Data'!$A$6:$A$3923,"*"&amp;$A60&amp;"*",'Diags Raw Data'!$AA$6:$AA$3923),SUMIF('Diags Raw Data'!$A$6:$A$3923,"*"&amp;$A60&amp;"*",'Diags Raw Data'!$AB$6:$AB$3923))</f>
        <v>0</v>
      </c>
      <c r="R60" s="452">
        <f t="shared" si="9"/>
        <v>0</v>
      </c>
      <c r="S60" s="452">
        <f t="shared" si="10"/>
        <v>0</v>
      </c>
      <c r="T60" s="453">
        <f t="shared" si="11"/>
        <v>0</v>
      </c>
      <c r="U60" s="416" t="s">
        <v>925</v>
      </c>
      <c r="V60" s="182"/>
    </row>
    <row r="61" spans="1:22" x14ac:dyDescent="0.2">
      <c r="A61" s="506" t="s">
        <v>453</v>
      </c>
      <c r="B61" s="412" t="str">
        <f>VLOOKUP(A61,'Feature Raw Data'!$A$3:$B$4004,2,FALSE)</f>
        <v>DCN4.071 - DSC for DP</v>
      </c>
      <c r="C61" s="413" t="str">
        <f>VLOOKUP(A61,'Feature Raw Data'!$A$3:$C$4004,3,FALSE)</f>
        <v>P2</v>
      </c>
      <c r="D61" s="414" t="str" cm="1">
        <f t="array" ref="D61">_xlfn.TEXTJOIN("",TRUE,IF(ISNUMBER(SEARCH($A61,'Diags Raw Data'!$A$6:$A$3923)),CONCATENATE('Diags Raw Data'!$H$6:$H$3923,", "),""))</f>
        <v xml:space="preserve">DSC004.1-18, </v>
      </c>
      <c r="E61" s="331" t="str">
        <f>VLOOKUP(A61,'Diags Raw Data'!$A$6:$D$3923,4,FALSE)</f>
        <v>DSC</v>
      </c>
      <c r="F61" s="331" t="str">
        <f>VLOOKUP(A61,'Feature Raw Data'!$A$3:$E$4004,5,FALSE)</f>
        <v>Legacy</v>
      </c>
      <c r="G61" s="331" t="str">
        <f t="shared" si="6"/>
        <v>Yes</v>
      </c>
      <c r="H61" s="331" t="str">
        <f t="shared" si="7"/>
        <v>Yes</v>
      </c>
      <c r="I61" s="413">
        <f>SUMIF('Diags Raw Data'!$A$6:$A$3923,"*"&amp;$A61&amp;"*",'Diags Raw Data'!$K$6:$K$3923)</f>
        <v>1</v>
      </c>
      <c r="J61" s="415">
        <f>SUMIF('Diags Raw Data'!$A$6:$A$3923,"*"&amp;$A61&amp;"*",'Diags Raw Data'!$L$6:$L$3923)</f>
        <v>18</v>
      </c>
      <c r="K61" s="445" cm="1">
        <f t="array" ref="K61">IF(D61="",0, SUMPRODUCT(--(ISNUMBER(SEARCH($A61,'Diags Raw Data'!$A$6:$A$3923))),'Diags Raw Data'!$L$6:$L$3923,'Diags Raw Data'!$N$6:$N$3923)/J61)</f>
        <v>1</v>
      </c>
      <c r="L61" s="446" cm="1">
        <f t="array" ref="L61">IF(D61="",0, SUMPRODUCT(--(ISNUMBER(SEARCH($A61,'Diags Raw Data'!$A$6:$A$3923))),'Diags Raw Data'!$L$6:$L$3923,'Diags Raw Data'!$P$6:$P$3923)/J61)</f>
        <v>1</v>
      </c>
      <c r="M61" s="447" cm="1">
        <f t="array" ref="M61">SUMPRODUCT(--(ISNUMBER(SEARCH($A61,'Diags Raw Data'!$A$6:$A$3923))),--('Diags Raw Data'!$Q$6:$Q$3923&lt;&gt;"N/A"),'Diags Raw Data'!$R$6:$R$3923)</f>
        <v>1</v>
      </c>
      <c r="N61" s="448" cm="1">
        <f t="array" ref="N61">SUMPRODUCT(--(ISNUMBER(SEARCH($A61,'Diags Raw Data'!$A$6:$A$3923))),--('Diags Raw Data'!$Q$6:$Q$3923&lt;&gt;"N/A"),'Diags Raw Data'!$T$6:$T$3923)+SUMPRODUCT(--(ISNUMBER(SEARCH($A61,'Diags Raw Data'!$A$6:$A$3923))),--('Diags Raw Data'!$Q$6:$Q$3923&lt;&gt;"N/A"),'Diags Raw Data'!$U$6:$U$3923)</f>
        <v>1</v>
      </c>
      <c r="O61" s="449">
        <f t="shared" si="8"/>
        <v>1</v>
      </c>
      <c r="P61" s="450">
        <f>SUMIF('Diags Raw Data'!$A$6:$A$3923,"*"&amp;$A61&amp;"*",'Diags Raw Data'!$Z$6:$Z$3923)</f>
        <v>0</v>
      </c>
      <c r="Q61" s="451">
        <f>SUM(SUMIF('Diags Raw Data'!$A$6:$A$3923,"*"&amp;$A61&amp;"*",'Diags Raw Data'!$AA$6:$AA$3923),SUMIF('Diags Raw Data'!$A$6:$A$3923,"*"&amp;$A61&amp;"*",'Diags Raw Data'!$AB$6:$AB$3923))</f>
        <v>0</v>
      </c>
      <c r="R61" s="452">
        <f t="shared" si="9"/>
        <v>0</v>
      </c>
      <c r="S61" s="452">
        <f t="shared" si="10"/>
        <v>0</v>
      </c>
      <c r="T61" s="453">
        <f t="shared" si="11"/>
        <v>0</v>
      </c>
      <c r="U61" s="416" t="s">
        <v>926</v>
      </c>
      <c r="V61" s="182"/>
    </row>
    <row r="62" spans="1:22" x14ac:dyDescent="0.2">
      <c r="A62" s="506" t="s">
        <v>455</v>
      </c>
      <c r="B62" s="412" t="str">
        <f>VLOOKUP(A62,'Feature Raw Data'!$A$3:$B$4004,2,FALSE)</f>
        <v>DCN4.072 - DSC area optimization</v>
      </c>
      <c r="C62" s="413" t="str">
        <f>VLOOKUP(A62,'Feature Raw Data'!$A$3:$C$4004,3,FALSE)</f>
        <v>P2</v>
      </c>
      <c r="D62" s="414" t="str" cm="1">
        <f t="array" ref="D62">_xlfn.TEXTJOIN("",TRUE,IF(ISNUMBER(SEARCH($A62,'Diags Raw Data'!$A$6:$A$3923)),CONCATENATE('Diags Raw Data'!$H$6:$H$3923,", "),""))</f>
        <v xml:space="preserve">DSC004.1-18, </v>
      </c>
      <c r="E62" s="331" t="str">
        <f>VLOOKUP(A62,'Diags Raw Data'!$A$6:$D$3923,4,FALSE)</f>
        <v>DSC</v>
      </c>
      <c r="F62" s="331" t="str">
        <f>VLOOKUP(A62,'Feature Raw Data'!$A$3:$E$4004,5,FALSE)</f>
        <v>New</v>
      </c>
      <c r="G62" s="331" t="str">
        <f t="shared" si="6"/>
        <v>Yes</v>
      </c>
      <c r="H62" s="331" t="str">
        <f t="shared" si="7"/>
        <v>Yes</v>
      </c>
      <c r="I62" s="413">
        <f>SUMIF('Diags Raw Data'!$A$6:$A$3923,"*"&amp;$A62&amp;"*",'Diags Raw Data'!$K$6:$K$3923)</f>
        <v>1</v>
      </c>
      <c r="J62" s="415">
        <f>SUMIF('Diags Raw Data'!$A$6:$A$3923,"*"&amp;$A62&amp;"*",'Diags Raw Data'!$L$6:$L$3923)</f>
        <v>18</v>
      </c>
      <c r="K62" s="445" cm="1">
        <f t="array" ref="K62">IF(D62="",0, SUMPRODUCT(--(ISNUMBER(SEARCH($A62,'Diags Raw Data'!$A$6:$A$3923))),'Diags Raw Data'!$L$6:$L$3923,'Diags Raw Data'!$N$6:$N$3923)/J62)</f>
        <v>1</v>
      </c>
      <c r="L62" s="446" cm="1">
        <f t="array" ref="L62">IF(D62="",0, SUMPRODUCT(--(ISNUMBER(SEARCH($A62,'Diags Raw Data'!$A$6:$A$3923))),'Diags Raw Data'!$L$6:$L$3923,'Diags Raw Data'!$P$6:$P$3923)/J62)</f>
        <v>1</v>
      </c>
      <c r="M62" s="447" cm="1">
        <f t="array" ref="M62">SUMPRODUCT(--(ISNUMBER(SEARCH($A62,'Diags Raw Data'!$A$6:$A$3923))),--('Diags Raw Data'!$Q$6:$Q$3923&lt;&gt;"N/A"),'Diags Raw Data'!$R$6:$R$3923)</f>
        <v>1</v>
      </c>
      <c r="N62" s="448" cm="1">
        <f t="array" ref="N62">SUMPRODUCT(--(ISNUMBER(SEARCH($A62,'Diags Raw Data'!$A$6:$A$3923))),--('Diags Raw Data'!$Q$6:$Q$3923&lt;&gt;"N/A"),'Diags Raw Data'!$T$6:$T$3923)+SUMPRODUCT(--(ISNUMBER(SEARCH($A62,'Diags Raw Data'!$A$6:$A$3923))),--('Diags Raw Data'!$Q$6:$Q$3923&lt;&gt;"N/A"),'Diags Raw Data'!$U$6:$U$3923)</f>
        <v>1</v>
      </c>
      <c r="O62" s="449">
        <f t="shared" si="8"/>
        <v>1</v>
      </c>
      <c r="P62" s="450">
        <f>SUMIF('Diags Raw Data'!$A$6:$A$3923,"*"&amp;$A62&amp;"*",'Diags Raw Data'!$Z$6:$Z$3923)</f>
        <v>0</v>
      </c>
      <c r="Q62" s="451">
        <f>SUM(SUMIF('Diags Raw Data'!$A$6:$A$3923,"*"&amp;$A62&amp;"*",'Diags Raw Data'!$AA$6:$AA$3923),SUMIF('Diags Raw Data'!$A$6:$A$3923,"*"&amp;$A62&amp;"*",'Diags Raw Data'!$AB$6:$AB$3923))</f>
        <v>0</v>
      </c>
      <c r="R62" s="452">
        <f t="shared" si="9"/>
        <v>0</v>
      </c>
      <c r="S62" s="452">
        <f t="shared" si="10"/>
        <v>0</v>
      </c>
      <c r="T62" s="453">
        <f t="shared" si="11"/>
        <v>0</v>
      </c>
      <c r="U62" s="416" t="s">
        <v>926</v>
      </c>
      <c r="V62" s="182"/>
    </row>
    <row r="63" spans="1:22" x14ac:dyDescent="0.2">
      <c r="A63" s="506" t="s">
        <v>457</v>
      </c>
      <c r="B63" s="412" t="str">
        <f>VLOOKUP(A63,'Feature Raw Data'!$A$3:$B$4004,2,FALSE)</f>
        <v>DCN4.073 - DP FEC support</v>
      </c>
      <c r="C63" s="413" t="str">
        <f>VLOOKUP(A63,'Feature Raw Data'!$A$3:$C$4004,3,FALSE)</f>
        <v>P2</v>
      </c>
      <c r="D63" s="414" t="str" cm="1">
        <f t="array" ref="D63">_xlfn.TEXTJOIN("",TRUE,IF(ISNUMBER(SEARCH($A63,'Diags Raw Data'!$A$6:$A$3923)),CONCATENATE('Diags Raw Data'!$H$6:$H$3923,", "),""))</f>
        <v xml:space="preserve">DSC004.1-18, </v>
      </c>
      <c r="E63" s="331" t="str">
        <f>VLOOKUP(A63,'Diags Raw Data'!$A$6:$D$3923,4,FALSE)</f>
        <v>DSC</v>
      </c>
      <c r="F63" s="331" t="str">
        <f>VLOOKUP(A63,'Feature Raw Data'!$A$3:$E$4004,5,FALSE)</f>
        <v>Legacy</v>
      </c>
      <c r="G63" s="331" t="str">
        <f t="shared" si="6"/>
        <v>Yes</v>
      </c>
      <c r="H63" s="331" t="str">
        <f t="shared" si="7"/>
        <v>Yes</v>
      </c>
      <c r="I63" s="413">
        <f>SUMIF('Diags Raw Data'!$A$6:$A$3923,"*"&amp;$A63&amp;"*",'Diags Raw Data'!$K$6:$K$3923)</f>
        <v>1</v>
      </c>
      <c r="J63" s="415">
        <f>SUMIF('Diags Raw Data'!$A$6:$A$3923,"*"&amp;$A63&amp;"*",'Diags Raw Data'!$L$6:$L$3923)</f>
        <v>18</v>
      </c>
      <c r="K63" s="445" cm="1">
        <f t="array" ref="K63">IF(D63="",0, SUMPRODUCT(--(ISNUMBER(SEARCH($A63,'Diags Raw Data'!$A$6:$A$3923))),'Diags Raw Data'!$L$6:$L$3923,'Diags Raw Data'!$N$6:$N$3923)/J63)</f>
        <v>1</v>
      </c>
      <c r="L63" s="446" cm="1">
        <f t="array" ref="L63">IF(D63="",0, SUMPRODUCT(--(ISNUMBER(SEARCH($A63,'Diags Raw Data'!$A$6:$A$3923))),'Diags Raw Data'!$L$6:$L$3923,'Diags Raw Data'!$P$6:$P$3923)/J63)</f>
        <v>1</v>
      </c>
      <c r="M63" s="447" cm="1">
        <f t="array" ref="M63">SUMPRODUCT(--(ISNUMBER(SEARCH($A63,'Diags Raw Data'!$A$6:$A$3923))),--('Diags Raw Data'!$Q$6:$Q$3923&lt;&gt;"N/A"),'Diags Raw Data'!$R$6:$R$3923)</f>
        <v>1</v>
      </c>
      <c r="N63" s="448" cm="1">
        <f t="array" ref="N63">SUMPRODUCT(--(ISNUMBER(SEARCH($A63,'Diags Raw Data'!$A$6:$A$3923))),--('Diags Raw Data'!$Q$6:$Q$3923&lt;&gt;"N/A"),'Diags Raw Data'!$T$6:$T$3923)+SUMPRODUCT(--(ISNUMBER(SEARCH($A63,'Diags Raw Data'!$A$6:$A$3923))),--('Diags Raw Data'!$Q$6:$Q$3923&lt;&gt;"N/A"),'Diags Raw Data'!$U$6:$U$3923)</f>
        <v>1</v>
      </c>
      <c r="O63" s="449">
        <f t="shared" si="8"/>
        <v>1</v>
      </c>
      <c r="P63" s="450">
        <f>SUMIF('Diags Raw Data'!$A$6:$A$3923,"*"&amp;$A63&amp;"*",'Diags Raw Data'!$Z$6:$Z$3923)</f>
        <v>0</v>
      </c>
      <c r="Q63" s="451">
        <f>SUM(SUMIF('Diags Raw Data'!$A$6:$A$3923,"*"&amp;$A63&amp;"*",'Diags Raw Data'!$AA$6:$AA$3923),SUMIF('Diags Raw Data'!$A$6:$A$3923,"*"&amp;$A63&amp;"*",'Diags Raw Data'!$AB$6:$AB$3923))</f>
        <v>0</v>
      </c>
      <c r="R63" s="452">
        <f t="shared" si="9"/>
        <v>0</v>
      </c>
      <c r="S63" s="452">
        <f t="shared" si="10"/>
        <v>0</v>
      </c>
      <c r="T63" s="453">
        <f t="shared" si="11"/>
        <v>0</v>
      </c>
      <c r="U63" s="416" t="s">
        <v>926</v>
      </c>
      <c r="V63" s="182"/>
    </row>
    <row r="64" spans="1:22" ht="30" x14ac:dyDescent="0.2">
      <c r="A64" s="506" t="s">
        <v>459</v>
      </c>
      <c r="B64" s="412" t="str">
        <f>VLOOKUP(A64,'Feature Raw Data'!$A$3:$B$4004,2,FALSE)</f>
        <v xml:space="preserve">DCN4.074 - ODM Combine </v>
      </c>
      <c r="C64" s="413" t="str">
        <f>VLOOKUP(A64,'Feature Raw Data'!$A$3:$C$4004,3,FALSE)</f>
        <v>P2</v>
      </c>
      <c r="D64" s="414" t="str" cm="1">
        <f t="array" ref="D64">_xlfn.TEXTJOIN("",TRUE,IF(ISNUMBER(SEARCH($A64,'Diags Raw Data'!$A$6:$A$3923)),CONCATENATE('Diags Raw Data'!$H$6:$H$3923,", "),""))</f>
        <v xml:space="preserve">ODM001.1-20, ODM003.1-18, ODM005, ODM004.1-13, OTG029.1-16, </v>
      </c>
      <c r="E64" s="331" t="str">
        <f>VLOOKUP(A64,'Diags Raw Data'!$A$6:$D$3923,4,FALSE)</f>
        <v>ODM</v>
      </c>
      <c r="F64" s="331" t="str">
        <f>VLOOKUP(A64,'Feature Raw Data'!$A$3:$E$4004,5,FALSE)</f>
        <v>Legacy</v>
      </c>
      <c r="G64" s="331" t="str">
        <f t="shared" si="6"/>
        <v>Yes</v>
      </c>
      <c r="H64" s="331" t="str">
        <f t="shared" si="7"/>
        <v>Yes</v>
      </c>
      <c r="I64" s="413">
        <f>SUMIF('Diags Raw Data'!$A$6:$A$3923,"*"&amp;$A64&amp;"*",'Diags Raw Data'!$K$6:$K$3923)</f>
        <v>6</v>
      </c>
      <c r="J64" s="415">
        <f>SUMIF('Diags Raw Data'!$A$6:$A$3923,"*"&amp;$A64&amp;"*",'Diags Raw Data'!$L$6:$L$3923)</f>
        <v>68</v>
      </c>
      <c r="K64" s="445" cm="1">
        <f t="array" ref="K64">IF(D64="",0, SUMPRODUCT(--(ISNUMBER(SEARCH($A64,'Diags Raw Data'!$A$6:$A$3923))),'Diags Raw Data'!$L$6:$L$3923,'Diags Raw Data'!$N$6:$N$3923)/J64)</f>
        <v>1</v>
      </c>
      <c r="L64" s="446" cm="1">
        <f t="array" ref="L64">IF(D64="",0, SUMPRODUCT(--(ISNUMBER(SEARCH($A64,'Diags Raw Data'!$A$6:$A$3923))),'Diags Raw Data'!$L$6:$L$3923,'Diags Raw Data'!$P$6:$P$3923)/J64)</f>
        <v>1</v>
      </c>
      <c r="M64" s="447" cm="1">
        <f t="array" ref="M64">SUMPRODUCT(--(ISNUMBER(SEARCH($A64,'Diags Raw Data'!$A$6:$A$3923))),--('Diags Raw Data'!$Q$6:$Q$3923&lt;&gt;"N/A"),'Diags Raw Data'!$R$6:$R$3923)</f>
        <v>53</v>
      </c>
      <c r="N64" s="448" cm="1">
        <f t="array" ref="N64">SUMPRODUCT(--(ISNUMBER(SEARCH($A64,'Diags Raw Data'!$A$6:$A$3923))),--('Diags Raw Data'!$Q$6:$Q$3923&lt;&gt;"N/A"),'Diags Raw Data'!$T$6:$T$3923)+SUMPRODUCT(--(ISNUMBER(SEARCH($A64,'Diags Raw Data'!$A$6:$A$3923))),--('Diags Raw Data'!$Q$6:$Q$3923&lt;&gt;"N/A"),'Diags Raw Data'!$U$6:$U$3923)</f>
        <v>38</v>
      </c>
      <c r="O64" s="449">
        <f t="shared" si="8"/>
        <v>0.71698113207547165</v>
      </c>
      <c r="P64" s="450">
        <f>SUMIF('Diags Raw Data'!$A$6:$A$3923,"*"&amp;$A64&amp;"*",'Diags Raw Data'!$Z$6:$Z$3923)</f>
        <v>0</v>
      </c>
      <c r="Q64" s="451">
        <f>SUM(SUMIF('Diags Raw Data'!$A$6:$A$3923,"*"&amp;$A64&amp;"*",'Diags Raw Data'!$AA$6:$AA$3923),SUMIF('Diags Raw Data'!$A$6:$A$3923,"*"&amp;$A64&amp;"*",'Diags Raw Data'!$AB$6:$AB$3923))</f>
        <v>0</v>
      </c>
      <c r="R64" s="452">
        <f t="shared" si="9"/>
        <v>0</v>
      </c>
      <c r="S64" s="452">
        <f t="shared" si="10"/>
        <v>0</v>
      </c>
      <c r="T64" s="453">
        <f t="shared" si="11"/>
        <v>0</v>
      </c>
      <c r="U64" s="416" t="s">
        <v>921</v>
      </c>
      <c r="V64" s="182"/>
    </row>
    <row r="65" spans="1:22" ht="30" hidden="1" x14ac:dyDescent="0.2">
      <c r="A65" s="506" t="s">
        <v>461</v>
      </c>
      <c r="B65" s="412" t="str">
        <f>VLOOKUP(A65,'Feature Raw Data'!$A$3:$B$4004,2,FALSE)</f>
        <v>DCN4.075 - ODM Combine improvement</v>
      </c>
      <c r="C65" s="413" t="str">
        <f>VLOOKUP(A65,'Feature Raw Data'!$A$3:$C$4004,3,FALSE)</f>
        <v>P2</v>
      </c>
      <c r="D65" s="414" t="str" cm="1">
        <f t="array" ref="D65">_xlfn.TEXTJOIN("",TRUE,IF(ISNUMBER(SEARCH($A65,'Diags Raw Data'!$A$6:$A$3923)),CONCATENATE('Diags Raw Data'!$H$6:$H$3923,", "),""))</f>
        <v xml:space="preserve">ODM001.1-20, ODM003.1-18, ODM005, ODM013.1-12, OTG029.1-16, </v>
      </c>
      <c r="E65" s="331" t="str">
        <f>VLOOKUP(A65,'Diags Raw Data'!$A$6:$D$3923,4,FALSE)</f>
        <v>ODM</v>
      </c>
      <c r="F65" s="331" t="str">
        <f>VLOOKUP(A65,'Feature Raw Data'!$A$3:$E$4004,5,FALSE)</f>
        <v>New</v>
      </c>
      <c r="G65" s="331" t="str">
        <f t="shared" si="6"/>
        <v>Yes</v>
      </c>
      <c r="H65" s="331" t="str">
        <f t="shared" si="7"/>
        <v>Yes</v>
      </c>
      <c r="I65" s="413">
        <f>SUMIF('Diags Raw Data'!$A$6:$A$3923,"*"&amp;$A65&amp;"*",'Diags Raw Data'!$K$6:$K$3923)</f>
        <v>6</v>
      </c>
      <c r="J65" s="415">
        <f>SUMIF('Diags Raw Data'!$A$6:$A$3923,"*"&amp;$A65&amp;"*",'Diags Raw Data'!$L$6:$L$3923)</f>
        <v>67</v>
      </c>
      <c r="K65" s="445" cm="1">
        <f t="array" ref="K65">IF(D65="",0, SUMPRODUCT(--(ISNUMBER(SEARCH($A65,'Diags Raw Data'!$A$6:$A$3923))),'Diags Raw Data'!$L$6:$L$3923,'Diags Raw Data'!$N$6:$N$3923)/J65)</f>
        <v>1</v>
      </c>
      <c r="L65" s="446" cm="1">
        <f t="array" ref="L65">IF(D65="",0, SUMPRODUCT(--(ISNUMBER(SEARCH($A65,'Diags Raw Data'!$A$6:$A$3923))),'Diags Raw Data'!$L$6:$L$3923,'Diags Raw Data'!$P$6:$P$3923)/J65)</f>
        <v>1</v>
      </c>
      <c r="M65" s="447" cm="1">
        <f t="array" ref="M65">SUMPRODUCT(--(ISNUMBER(SEARCH($A65,'Diags Raw Data'!$A$6:$A$3923))),--('Diags Raw Data'!$Q$6:$Q$3923&lt;&gt;"N/A"),'Diags Raw Data'!$R$6:$R$3923)</f>
        <v>52</v>
      </c>
      <c r="N65" s="448" cm="1">
        <f t="array" ref="N65">SUMPRODUCT(--(ISNUMBER(SEARCH($A65,'Diags Raw Data'!$A$6:$A$3923))),--('Diags Raw Data'!$Q$6:$Q$3923&lt;&gt;"N/A"),'Diags Raw Data'!$T$6:$T$3923)+SUMPRODUCT(--(ISNUMBER(SEARCH($A65,'Diags Raw Data'!$A$6:$A$3923))),--('Diags Raw Data'!$Q$6:$Q$3923&lt;&gt;"N/A"),'Diags Raw Data'!$U$6:$U$3923)</f>
        <v>38</v>
      </c>
      <c r="O65" s="449">
        <f t="shared" si="8"/>
        <v>0.73076923076923073</v>
      </c>
      <c r="P65" s="450">
        <f>SUMIF('Diags Raw Data'!$A$6:$A$3923,"*"&amp;$A65&amp;"*",'Diags Raw Data'!$Z$6:$Z$3923)</f>
        <v>0</v>
      </c>
      <c r="Q65" s="451">
        <f>SUM(SUMIF('Diags Raw Data'!$A$6:$A$3923,"*"&amp;$A65&amp;"*",'Diags Raw Data'!$AA$6:$AA$3923),SUMIF('Diags Raw Data'!$A$6:$A$3923,"*"&amp;$A65&amp;"*",'Diags Raw Data'!$AB$6:$AB$3923))</f>
        <v>0</v>
      </c>
      <c r="R65" s="452">
        <f t="shared" si="9"/>
        <v>0</v>
      </c>
      <c r="S65" s="452">
        <f t="shared" si="10"/>
        <v>0</v>
      </c>
      <c r="T65" s="453">
        <f t="shared" si="11"/>
        <v>0</v>
      </c>
      <c r="U65" s="416" t="s">
        <v>919</v>
      </c>
      <c r="V65" s="182"/>
    </row>
    <row r="66" spans="1:22" ht="30" hidden="1" x14ac:dyDescent="0.2">
      <c r="A66" s="506" t="s">
        <v>463</v>
      </c>
      <c r="B66" s="412" t="str">
        <f>VLOOKUP(A66,'Feature Raw Data'!$A$3:$B$4004,2,FALSE)</f>
        <v xml:space="preserve">DCN4.076 - Dynamic odm
</v>
      </c>
      <c r="C66" s="413" t="str">
        <f>VLOOKUP(A66,'Feature Raw Data'!$A$3:$C$4004,3,FALSE)</f>
        <v>P2</v>
      </c>
      <c r="D66" s="414" t="str" cm="1">
        <f t="array" ref="D66">_xlfn.TEXTJOIN("",TRUE,IF(ISNUMBER(SEARCH($A66,'Diags Raw Data'!$A$6:$A$3923)),CONCATENATE('Diags Raw Data'!$H$6:$H$3923,", "),""))</f>
        <v xml:space="preserve">ODM007.1-20, </v>
      </c>
      <c r="E66" s="331" t="str">
        <f>VLOOKUP(A66,'Diags Raw Data'!$A$6:$D$3923,4,FALSE)</f>
        <v>ODM</v>
      </c>
      <c r="F66" s="331" t="str">
        <f>VLOOKUP(A66,'Feature Raw Data'!$A$3:$E$4004,5,FALSE)</f>
        <v>Legacy</v>
      </c>
      <c r="G66" s="331" t="str">
        <f t="shared" si="6"/>
        <v>Yes</v>
      </c>
      <c r="H66" s="331" t="str">
        <f t="shared" si="7"/>
        <v>Yes</v>
      </c>
      <c r="I66" s="413">
        <f>SUMIF('Diags Raw Data'!$A$6:$A$3923,"*"&amp;$A66&amp;"*",'Diags Raw Data'!$K$6:$K$3923)</f>
        <v>2</v>
      </c>
      <c r="J66" s="415">
        <f>SUMIF('Diags Raw Data'!$A$6:$A$3923,"*"&amp;$A66&amp;"*",'Diags Raw Data'!$L$6:$L$3923)</f>
        <v>20</v>
      </c>
      <c r="K66" s="445" cm="1">
        <f t="array" ref="K66">IF(D66="",0, SUMPRODUCT(--(ISNUMBER(SEARCH($A66,'Diags Raw Data'!$A$6:$A$3923))),'Diags Raw Data'!$L$6:$L$3923,'Diags Raw Data'!$N$6:$N$3923)/J66)</f>
        <v>1</v>
      </c>
      <c r="L66" s="446" cm="1">
        <f t="array" ref="L66">IF(D66="",0, SUMPRODUCT(--(ISNUMBER(SEARCH($A66,'Diags Raw Data'!$A$6:$A$3923))),'Diags Raw Data'!$L$6:$L$3923,'Diags Raw Data'!$P$6:$P$3923)/J66)</f>
        <v>1</v>
      </c>
      <c r="M66" s="447" cm="1">
        <f t="array" ref="M66">SUMPRODUCT(--(ISNUMBER(SEARCH($A66,'Diags Raw Data'!$A$6:$A$3923))),--('Diags Raw Data'!$Q$6:$Q$3923&lt;&gt;"N/A"),'Diags Raw Data'!$R$6:$R$3923)</f>
        <v>20</v>
      </c>
      <c r="N66" s="448" cm="1">
        <f t="array" ref="N66">SUMPRODUCT(--(ISNUMBER(SEARCH($A66,'Diags Raw Data'!$A$6:$A$3923))),--('Diags Raw Data'!$Q$6:$Q$3923&lt;&gt;"N/A"),'Diags Raw Data'!$T$6:$T$3923)+SUMPRODUCT(--(ISNUMBER(SEARCH($A66,'Diags Raw Data'!$A$6:$A$3923))),--('Diags Raw Data'!$Q$6:$Q$3923&lt;&gt;"N/A"),'Diags Raw Data'!$U$6:$U$3923)</f>
        <v>0</v>
      </c>
      <c r="O66" s="449">
        <f t="shared" si="8"/>
        <v>0</v>
      </c>
      <c r="P66" s="450">
        <f>SUMIF('Diags Raw Data'!$A$6:$A$3923,"*"&amp;$A66&amp;"*",'Diags Raw Data'!$Z$6:$Z$3923)</f>
        <v>0</v>
      </c>
      <c r="Q66" s="451">
        <f>SUM(SUMIF('Diags Raw Data'!$A$6:$A$3923,"*"&amp;$A66&amp;"*",'Diags Raw Data'!$AA$6:$AA$3923),SUMIF('Diags Raw Data'!$A$6:$A$3923,"*"&amp;$A66&amp;"*",'Diags Raw Data'!$AB$6:$AB$3923))</f>
        <v>0</v>
      </c>
      <c r="R66" s="452">
        <f t="shared" si="9"/>
        <v>0</v>
      </c>
      <c r="S66" s="452">
        <f t="shared" si="10"/>
        <v>0</v>
      </c>
      <c r="T66" s="453">
        <f t="shared" si="11"/>
        <v>0</v>
      </c>
      <c r="U66" s="416" t="s">
        <v>919</v>
      </c>
      <c r="V66" s="182"/>
    </row>
    <row r="67" spans="1:22" ht="105" x14ac:dyDescent="0.2">
      <c r="A67" s="506" t="s">
        <v>465</v>
      </c>
      <c r="B67" s="412" t="str">
        <f>VLOOKUP(A67,'Feature Raw Data'!$A$3:$B$4004,2,FALSE)</f>
        <v>DCN4.077 - Ranged timing</v>
      </c>
      <c r="C67" s="413" t="str">
        <f>VLOOKUP(A67,'Feature Raw Data'!$A$3:$C$4004,3,FALSE)</f>
        <v>P2</v>
      </c>
      <c r="D67" s="414" t="s">
        <v>927</v>
      </c>
      <c r="E67" s="331" t="str">
        <f>VLOOKUP(A67,'Diags Raw Data'!$A$6:$D$3923,4,FALSE)</f>
        <v>DIO</v>
      </c>
      <c r="F67" s="331" t="str">
        <f>VLOOKUP(A67,'Feature Raw Data'!$A$3:$E$4004,5,FALSE)</f>
        <v>Legacy</v>
      </c>
      <c r="G67" s="331" t="str">
        <f t="shared" si="6"/>
        <v>Yes</v>
      </c>
      <c r="H67" s="331" t="str">
        <f t="shared" si="7"/>
        <v>Yes</v>
      </c>
      <c r="I67" s="413">
        <f>SUMIF('Diags Raw Data'!$A$6:$A$3923,"*"&amp;$A67&amp;"*",'Diags Raw Data'!$K$6:$K$3923)</f>
        <v>2</v>
      </c>
      <c r="J67" s="415">
        <f>SUMIF('Diags Raw Data'!$A$6:$A$3923,"*"&amp;$A67&amp;"*",'Diags Raw Data'!$L$6:$L$3923)</f>
        <v>2</v>
      </c>
      <c r="K67" s="445" cm="1">
        <f t="array" ref="K67">IF(D67="",0, SUMPRODUCT(--(ISNUMBER(SEARCH($A67,'Diags Raw Data'!$A$6:$A$3923))),'Diags Raw Data'!$L$6:$L$3923,'Diags Raw Data'!$N$6:$N$3923)/J67)</f>
        <v>1</v>
      </c>
      <c r="L67" s="446" cm="1">
        <f t="array" ref="L67">IF(D67="",0, SUMPRODUCT(--(ISNUMBER(SEARCH($A67,'Diags Raw Data'!$A$6:$A$3923))),'Diags Raw Data'!$L$6:$L$3923,'Diags Raw Data'!$P$6:$P$3923)/J67)</f>
        <v>1</v>
      </c>
      <c r="M67" s="447" cm="1">
        <f t="array" ref="M67">SUMPRODUCT(--(ISNUMBER(SEARCH($A67,'Diags Raw Data'!$A$6:$A$3923))),--('Diags Raw Data'!$Q$6:$Q$3923&lt;&gt;"N/A"),'Diags Raw Data'!$R$6:$R$3923)</f>
        <v>2</v>
      </c>
      <c r="N67" s="448" cm="1">
        <f t="array" ref="N67">SUMPRODUCT(--(ISNUMBER(SEARCH($A67,'Diags Raw Data'!$A$6:$A$3923))),--('Diags Raw Data'!$Q$6:$Q$3923&lt;&gt;"N/A"),'Diags Raw Data'!$T$6:$T$3923)+SUMPRODUCT(--(ISNUMBER(SEARCH($A67,'Diags Raw Data'!$A$6:$A$3923))),--('Diags Raw Data'!$Q$6:$Q$3923&lt;&gt;"N/A"),'Diags Raw Data'!$U$6:$U$3923)</f>
        <v>0</v>
      </c>
      <c r="O67" s="449">
        <f t="shared" si="8"/>
        <v>0</v>
      </c>
      <c r="P67" s="450">
        <f>SUMIF('Diags Raw Data'!$A$6:$A$3923,"*"&amp;$A67&amp;"*",'Diags Raw Data'!$Z$6:$Z$3923)</f>
        <v>0</v>
      </c>
      <c r="Q67" s="451">
        <f>SUM(SUMIF('Diags Raw Data'!$A$6:$A$3923,"*"&amp;$A67&amp;"*",'Diags Raw Data'!$AA$6:$AA$3923),SUMIF('Diags Raw Data'!$A$6:$A$3923,"*"&amp;$A67&amp;"*",'Diags Raw Data'!$AB$6:$AB$3923))</f>
        <v>0</v>
      </c>
      <c r="R67" s="452">
        <f t="shared" si="9"/>
        <v>0</v>
      </c>
      <c r="S67" s="452">
        <f t="shared" si="10"/>
        <v>0</v>
      </c>
      <c r="T67" s="453">
        <f t="shared" si="11"/>
        <v>0</v>
      </c>
      <c r="U67" s="416" t="s">
        <v>921</v>
      </c>
      <c r="V67" s="182"/>
    </row>
    <row r="68" spans="1:22" ht="30" x14ac:dyDescent="0.2">
      <c r="A68" s="506" t="s">
        <v>467</v>
      </c>
      <c r="B68" s="412" t="str">
        <f>VLOOKUP(A68,'Feature Raw Data'!$A$3:$B$4004,2,FALSE)</f>
        <v xml:space="preserve">DCN4.078 - Underflow Detection and Recovery </v>
      </c>
      <c r="C68" s="413" t="str">
        <f>VLOOKUP(A68,'Feature Raw Data'!$A$3:$C$4004,3,FALSE)</f>
        <v>P2</v>
      </c>
      <c r="D68" s="414" t="str" cm="1">
        <f t="array" ref="D68">_xlfn.TEXTJOIN("",TRUE,IF(ISNUMBER(SEARCH($A68,'Diags Raw Data'!$A$6:$A$3923)),CONCATENATE('Diags Raw Data'!$H$6:$H$3923,", "),""))</f>
        <v xml:space="preserve">OTG025.1-2, </v>
      </c>
      <c r="E68" s="331" t="str">
        <f>VLOOKUP(A68,'Diags Raw Data'!$A$6:$D$3923,4,FALSE)</f>
        <v>OTG</v>
      </c>
      <c r="F68" s="331" t="str">
        <f>VLOOKUP(A68,'Feature Raw Data'!$A$3:$E$4004,5,FALSE)</f>
        <v>Legacy</v>
      </c>
      <c r="G68" s="331" t="str">
        <f t="shared" si="6"/>
        <v>Yes</v>
      </c>
      <c r="H68" s="331" t="str">
        <f t="shared" si="7"/>
        <v>Yes</v>
      </c>
      <c r="I68" s="413">
        <f>SUMIF('Diags Raw Data'!$A$6:$A$3923,"*"&amp;$A68&amp;"*",'Diags Raw Data'!$K$6:$K$3923)</f>
        <v>1</v>
      </c>
      <c r="J68" s="415">
        <f>SUMIF('Diags Raw Data'!$A$6:$A$3923,"*"&amp;$A68&amp;"*",'Diags Raw Data'!$L$6:$L$3923)</f>
        <v>2</v>
      </c>
      <c r="K68" s="445" cm="1">
        <f t="array" ref="K68">IF(D68="",0, SUMPRODUCT(--(ISNUMBER(SEARCH($A68,'Diags Raw Data'!$A$6:$A$3923))),'Diags Raw Data'!$L$6:$L$3923,'Diags Raw Data'!$N$6:$N$3923)/J68)</f>
        <v>1</v>
      </c>
      <c r="L68" s="446" cm="1">
        <f t="array" ref="L68">IF(D68="",0, SUMPRODUCT(--(ISNUMBER(SEARCH($A68,'Diags Raw Data'!$A$6:$A$3923))),'Diags Raw Data'!$L$6:$L$3923,'Diags Raw Data'!$P$6:$P$3923)/J68)</f>
        <v>1</v>
      </c>
      <c r="M68" s="447" cm="1">
        <f t="array" ref="M68">SUMPRODUCT(--(ISNUMBER(SEARCH($A68,'Diags Raw Data'!$A$6:$A$3923))),--('Diags Raw Data'!$Q$6:$Q$3923&lt;&gt;"N/A"),'Diags Raw Data'!$R$6:$R$3923)</f>
        <v>1</v>
      </c>
      <c r="N68" s="448" cm="1">
        <f t="array" ref="N68">SUMPRODUCT(--(ISNUMBER(SEARCH($A68,'Diags Raw Data'!$A$6:$A$3923))),--('Diags Raw Data'!$Q$6:$Q$3923&lt;&gt;"N/A"),'Diags Raw Data'!$T$6:$T$3923)+SUMPRODUCT(--(ISNUMBER(SEARCH($A68,'Diags Raw Data'!$A$6:$A$3923))),--('Diags Raw Data'!$Q$6:$Q$3923&lt;&gt;"N/A"),'Diags Raw Data'!$U$6:$U$3923)</f>
        <v>0</v>
      </c>
      <c r="O68" s="449">
        <f t="shared" si="8"/>
        <v>0</v>
      </c>
      <c r="P68" s="450">
        <f>SUMIF('Diags Raw Data'!$A$6:$A$3923,"*"&amp;$A68&amp;"*",'Diags Raw Data'!$Z$6:$Z$3923)</f>
        <v>0</v>
      </c>
      <c r="Q68" s="451">
        <f>SUM(SUMIF('Diags Raw Data'!$A$6:$A$3923,"*"&amp;$A68&amp;"*",'Diags Raw Data'!$AA$6:$AA$3923),SUMIF('Diags Raw Data'!$A$6:$A$3923,"*"&amp;$A68&amp;"*",'Diags Raw Data'!$AB$6:$AB$3923))</f>
        <v>0</v>
      </c>
      <c r="R68" s="452">
        <f t="shared" si="9"/>
        <v>0</v>
      </c>
      <c r="S68" s="452">
        <f t="shared" si="10"/>
        <v>0</v>
      </c>
      <c r="T68" s="453">
        <f t="shared" si="11"/>
        <v>0</v>
      </c>
      <c r="U68" s="416" t="s">
        <v>921</v>
      </c>
      <c r="V68" s="182"/>
    </row>
    <row r="69" spans="1:22" ht="105" x14ac:dyDescent="0.2">
      <c r="A69" s="506" t="s">
        <v>471</v>
      </c>
      <c r="B69" s="412" t="str">
        <f>VLOOKUP(A69,'Feature Raw Data'!$A$3:$B$4004,2,FALSE)</f>
        <v>DCN4.080 - Vstartup Vupdate and Vready Interrupt</v>
      </c>
      <c r="C69" s="413" t="str">
        <f>VLOOKUP(A69,'Feature Raw Data'!$A$3:$C$4004,3,FALSE)</f>
        <v>P2</v>
      </c>
      <c r="D69" s="414" t="s">
        <v>928</v>
      </c>
      <c r="E69" s="331" t="str">
        <f>VLOOKUP(A69,'Diags Raw Data'!$A$6:$D$3923,4,FALSE)</f>
        <v>OTG</v>
      </c>
      <c r="F69" s="331" t="str">
        <f>VLOOKUP(A69,'Feature Raw Data'!$A$3:$E$4004,5,FALSE)</f>
        <v>Legacy</v>
      </c>
      <c r="G69" s="331" t="str">
        <f t="shared" si="6"/>
        <v>Yes</v>
      </c>
      <c r="H69" s="331" t="str">
        <f t="shared" si="7"/>
        <v>Yes</v>
      </c>
      <c r="I69" s="413">
        <f>SUMIF('Diags Raw Data'!$A$6:$A$3923,"*"&amp;$A69&amp;"*",'Diags Raw Data'!$K$6:$K$3923)</f>
        <v>4</v>
      </c>
      <c r="J69" s="415">
        <f>SUMIF('Diags Raw Data'!$A$6:$A$3923,"*"&amp;$A69&amp;"*",'Diags Raw Data'!$L$6:$L$3923)</f>
        <v>6</v>
      </c>
      <c r="K69" s="445" cm="1">
        <f t="array" ref="K69">IF(D69="",0, SUMPRODUCT(--(ISNUMBER(SEARCH($A69,'Diags Raw Data'!$A$6:$A$3923))),'Diags Raw Data'!$L$6:$L$3923,'Diags Raw Data'!$N$6:$N$3923)/J69)</f>
        <v>1</v>
      </c>
      <c r="L69" s="446" cm="1">
        <f t="array" ref="L69">IF(D69="",0, SUMPRODUCT(--(ISNUMBER(SEARCH($A69,'Diags Raw Data'!$A$6:$A$3923))),'Diags Raw Data'!$L$6:$L$3923,'Diags Raw Data'!$P$6:$P$3923)/J69)</f>
        <v>1</v>
      </c>
      <c r="M69" s="447" cm="1">
        <f t="array" ref="M69">SUMPRODUCT(--(ISNUMBER(SEARCH($A69,'Diags Raw Data'!$A$6:$A$3923))),--('Diags Raw Data'!$Q$6:$Q$3923&lt;&gt;"N/A"),'Diags Raw Data'!$R$6:$R$3923)</f>
        <v>5</v>
      </c>
      <c r="N69" s="448" cm="1">
        <f t="array" ref="N69">SUMPRODUCT(--(ISNUMBER(SEARCH($A69,'Diags Raw Data'!$A$6:$A$3923))),--('Diags Raw Data'!$Q$6:$Q$3923&lt;&gt;"N/A"),'Diags Raw Data'!$T$6:$T$3923)+SUMPRODUCT(--(ISNUMBER(SEARCH($A69,'Diags Raw Data'!$A$6:$A$3923))),--('Diags Raw Data'!$Q$6:$Q$3923&lt;&gt;"N/A"),'Diags Raw Data'!$U$6:$U$3923)</f>
        <v>0</v>
      </c>
      <c r="O69" s="449">
        <f t="shared" si="8"/>
        <v>0</v>
      </c>
      <c r="P69" s="450">
        <f>SUMIF('Diags Raw Data'!$A$6:$A$3923,"*"&amp;$A69&amp;"*",'Diags Raw Data'!$Z$6:$Z$3923)</f>
        <v>0</v>
      </c>
      <c r="Q69" s="451">
        <f>SUM(SUMIF('Diags Raw Data'!$A$6:$A$3923,"*"&amp;$A69&amp;"*",'Diags Raw Data'!$AA$6:$AA$3923),SUMIF('Diags Raw Data'!$A$6:$A$3923,"*"&amp;$A69&amp;"*",'Diags Raw Data'!$AB$6:$AB$3923))</f>
        <v>0</v>
      </c>
      <c r="R69" s="452">
        <f t="shared" si="9"/>
        <v>0</v>
      </c>
      <c r="S69" s="452">
        <f t="shared" si="10"/>
        <v>0</v>
      </c>
      <c r="T69" s="453">
        <f t="shared" si="11"/>
        <v>0</v>
      </c>
      <c r="U69" s="416" t="s">
        <v>926</v>
      </c>
      <c r="V69" s="182"/>
    </row>
    <row r="70" spans="1:22" x14ac:dyDescent="0.2">
      <c r="A70" s="506" t="s">
        <v>473</v>
      </c>
      <c r="B70" s="412" t="str">
        <f>VLOOKUP(A70,'Feature Raw Data'!$A$3:$B$4004,2,FALSE)</f>
        <v>DCN4.081 - DRR</v>
      </c>
      <c r="C70" s="413" t="str">
        <f>VLOOKUP(A70,'Feature Raw Data'!$A$3:$C$4004,3,FALSE)</f>
        <v>P2</v>
      </c>
      <c r="D70" s="414" t="str" cm="1">
        <f t="array" ref="D70">_xlfn.TEXTJOIN("",TRUE,IF(ISNUMBER(SEARCH($A70,'Diags Raw Data'!$A$6:$A$3923)),CONCATENATE('Diags Raw Data'!$H$6:$H$3923,", "),""))</f>
        <v xml:space="preserve">OTG014.1-199, </v>
      </c>
      <c r="E70" s="331" t="str">
        <f>VLOOKUP(A70,'Diags Raw Data'!$A$6:$D$3923,4,FALSE)</f>
        <v>OTG</v>
      </c>
      <c r="F70" s="331" t="str">
        <f>VLOOKUP(A70,'Feature Raw Data'!$A$3:$E$4004,5,FALSE)</f>
        <v>Legacy</v>
      </c>
      <c r="G70" s="331" t="str">
        <f t="shared" si="6"/>
        <v>Yes</v>
      </c>
      <c r="H70" s="331" t="str">
        <f t="shared" si="7"/>
        <v>Yes</v>
      </c>
      <c r="I70" s="413">
        <f>SUMIF('Diags Raw Data'!$A$6:$A$3923,"*"&amp;$A70&amp;"*",'Diags Raw Data'!$K$6:$K$3923)</f>
        <v>1</v>
      </c>
      <c r="J70" s="415">
        <f>SUMIF('Diags Raw Data'!$A$6:$A$3923,"*"&amp;$A70&amp;"*",'Diags Raw Data'!$L$6:$L$3923)</f>
        <v>199</v>
      </c>
      <c r="K70" s="445" cm="1">
        <f t="array" ref="K70">IF(D70="",0, SUMPRODUCT(--(ISNUMBER(SEARCH($A70,'Diags Raw Data'!$A$6:$A$3923))),'Diags Raw Data'!$L$6:$L$3923,'Diags Raw Data'!$N$6:$N$3923)/J70)</f>
        <v>1</v>
      </c>
      <c r="L70" s="446" cm="1">
        <f t="array" ref="L70">IF(D70="",0, SUMPRODUCT(--(ISNUMBER(SEARCH($A70,'Diags Raw Data'!$A$6:$A$3923))),'Diags Raw Data'!$L$6:$L$3923,'Diags Raw Data'!$P$6:$P$3923)/J70)</f>
        <v>1</v>
      </c>
      <c r="M70" s="447" cm="1">
        <f t="array" ref="M70">SUMPRODUCT(--(ISNUMBER(SEARCH($A70,'Diags Raw Data'!$A$6:$A$3923))),--('Diags Raw Data'!$Q$6:$Q$3923&lt;&gt;"N/A"),'Diags Raw Data'!$R$6:$R$3923)</f>
        <v>199</v>
      </c>
      <c r="N70" s="448" cm="1">
        <f t="array" ref="N70">SUMPRODUCT(--(ISNUMBER(SEARCH($A70,'Diags Raw Data'!$A$6:$A$3923))),--('Diags Raw Data'!$Q$6:$Q$3923&lt;&gt;"N/A"),'Diags Raw Data'!$T$6:$T$3923)+SUMPRODUCT(--(ISNUMBER(SEARCH($A70,'Diags Raw Data'!$A$6:$A$3923))),--('Diags Raw Data'!$Q$6:$Q$3923&lt;&gt;"N/A"),'Diags Raw Data'!$U$6:$U$3923)</f>
        <v>199</v>
      </c>
      <c r="O70" s="449">
        <f t="shared" si="8"/>
        <v>1</v>
      </c>
      <c r="P70" s="450">
        <f>SUMIF('Diags Raw Data'!$A$6:$A$3923,"*"&amp;$A70&amp;"*",'Diags Raw Data'!$Z$6:$Z$3923)</f>
        <v>0</v>
      </c>
      <c r="Q70" s="451">
        <f>SUM(SUMIF('Diags Raw Data'!$A$6:$A$3923,"*"&amp;$A70&amp;"*",'Diags Raw Data'!$AA$6:$AA$3923),SUMIF('Diags Raw Data'!$A$6:$A$3923,"*"&amp;$A70&amp;"*",'Diags Raw Data'!$AB$6:$AB$3923))</f>
        <v>0</v>
      </c>
      <c r="R70" s="452">
        <f t="shared" si="9"/>
        <v>0</v>
      </c>
      <c r="S70" s="452">
        <f t="shared" si="10"/>
        <v>0</v>
      </c>
      <c r="T70" s="453">
        <f t="shared" si="11"/>
        <v>0</v>
      </c>
      <c r="U70" s="416" t="s">
        <v>921</v>
      </c>
      <c r="V70" s="182"/>
    </row>
    <row r="71" spans="1:22" ht="90" hidden="1" x14ac:dyDescent="0.2">
      <c r="A71" s="506" t="s">
        <v>475</v>
      </c>
      <c r="B71" s="412" t="str">
        <f>VLOOKUP(A71,'Feature Raw Data'!$A$3:$B$4004,2,FALSE)</f>
        <v>DCN4.082 - HDMI 1.4 and 2.0</v>
      </c>
      <c r="C71" s="413" t="str">
        <f>VLOOKUP(A71,'Feature Raw Data'!$A$3:$C$4004,3,FALSE)</f>
        <v>P2</v>
      </c>
      <c r="D71" s="414" t="str" cm="1">
        <f t="array" ref="D71">_xlfn.TEXTJOIN("",TRUE,IF(ISNUMBER(SEARCH($A71,'Diags Raw Data'!$A$6:$A$3923)),CONCATENATE('Diags Raw Data'!$H$6:$H$3923,", "),""))</f>
        <v xml:space="preserve">DIO220.1-7, DIO221.1-6, DIO217.1-116, DIO224.1-12, DIO225.1-12, DIO227.1-12, DIO228.1-16, DIO229.1-16, DIO230.1-16, DIO231.1-16, DIO232.1-16, DIO233.1-2, DIO234.1-8, DIO236.1-28, DIO237.1-28, DIO238.1-2, DIO253.1-72, </v>
      </c>
      <c r="E71" s="331" t="str">
        <f>VLOOKUP(A71,'Diags Raw Data'!$A$6:$D$3923,4,FALSE)</f>
        <v>DIO</v>
      </c>
      <c r="F71" s="331" t="str">
        <f>VLOOKUP(A71,'Feature Raw Data'!$A$3:$E$4004,5,FALSE)</f>
        <v>Legacy</v>
      </c>
      <c r="G71" s="331" t="str">
        <f t="shared" si="6"/>
        <v>Yes</v>
      </c>
      <c r="H71" s="331" t="str">
        <f t="shared" si="7"/>
        <v>Yes</v>
      </c>
      <c r="I71" s="413">
        <f>SUMIF('Diags Raw Data'!$A$6:$A$3923,"*"&amp;$A71&amp;"*",'Diags Raw Data'!$K$6:$K$3923)</f>
        <v>17</v>
      </c>
      <c r="J71" s="415">
        <f>SUMIF('Diags Raw Data'!$A$6:$A$3923,"*"&amp;$A71&amp;"*",'Diags Raw Data'!$L$6:$L$3923)</f>
        <v>385</v>
      </c>
      <c r="K71" s="445" cm="1">
        <f t="array" ref="K71">IF(D71="",0, SUMPRODUCT(--(ISNUMBER(SEARCH($A71,'Diags Raw Data'!$A$6:$A$3923))),'Diags Raw Data'!$L$6:$L$3923,'Diags Raw Data'!$N$6:$N$3923)/J71)</f>
        <v>1</v>
      </c>
      <c r="L71" s="446" cm="1">
        <f t="array" ref="L71">IF(D71="",0, SUMPRODUCT(--(ISNUMBER(SEARCH($A71,'Diags Raw Data'!$A$6:$A$3923))),'Diags Raw Data'!$L$6:$L$3923,'Diags Raw Data'!$P$6:$P$3923)/J71)</f>
        <v>1</v>
      </c>
      <c r="M71" s="447" cm="1">
        <f t="array" ref="M71">SUMPRODUCT(--(ISNUMBER(SEARCH($A71,'Diags Raw Data'!$A$6:$A$3923))),--('Diags Raw Data'!$Q$6:$Q$3923&lt;&gt;"N/A"),'Diags Raw Data'!$R$6:$R$3923)</f>
        <v>385</v>
      </c>
      <c r="N71" s="448" cm="1">
        <f t="array" ref="N71">SUMPRODUCT(--(ISNUMBER(SEARCH($A71,'Diags Raw Data'!$A$6:$A$3923))),--('Diags Raw Data'!$Q$6:$Q$3923&lt;&gt;"N/A"),'Diags Raw Data'!$T$6:$T$3923)+SUMPRODUCT(--(ISNUMBER(SEARCH($A71,'Diags Raw Data'!$A$6:$A$3923))),--('Diags Raw Data'!$Q$6:$Q$3923&lt;&gt;"N/A"),'Diags Raw Data'!$U$6:$U$3923)</f>
        <v>311</v>
      </c>
      <c r="O71" s="449">
        <f t="shared" si="8"/>
        <v>0.80779220779220784</v>
      </c>
      <c r="P71" s="450">
        <f>SUMIF('Diags Raw Data'!$A$6:$A$3923,"*"&amp;$A71&amp;"*",'Diags Raw Data'!$Z$6:$Z$3923)</f>
        <v>0</v>
      </c>
      <c r="Q71" s="451">
        <f>SUM(SUMIF('Diags Raw Data'!$A$6:$A$3923,"*"&amp;$A71&amp;"*",'Diags Raw Data'!$AA$6:$AA$3923),SUMIF('Diags Raw Data'!$A$6:$A$3923,"*"&amp;$A71&amp;"*",'Diags Raw Data'!$AB$6:$AB$3923))</f>
        <v>0</v>
      </c>
      <c r="R71" s="452">
        <f t="shared" si="9"/>
        <v>0</v>
      </c>
      <c r="S71" s="452">
        <f t="shared" si="10"/>
        <v>0</v>
      </c>
      <c r="T71" s="453">
        <f t="shared" si="11"/>
        <v>0</v>
      </c>
      <c r="U71" s="416" t="s">
        <v>918</v>
      </c>
      <c r="V71" s="182"/>
    </row>
    <row r="72" spans="1:22" hidden="1" x14ac:dyDescent="0.2">
      <c r="A72" s="506" t="s">
        <v>477</v>
      </c>
      <c r="B72" s="412" t="str">
        <f>VLOOKUP(A72,'Feature Raw Data'!$A$3:$B$4004,2,FALSE)</f>
        <v>DCN4.083 - Hdmi2.1 frl dsc vrr fva and qms</v>
      </c>
      <c r="C72" s="413" t="str">
        <f>VLOOKUP(A72,'Feature Raw Data'!$A$3:$C$4004,3,FALSE)</f>
        <v>P2</v>
      </c>
      <c r="D72" s="414" t="str" cm="1">
        <f t="array" ref="D72">_xlfn.TEXTJOIN("",TRUE,IF(ISNUMBER(SEARCH($A72,'Diags Raw Data'!$A$6:$A$3923)),CONCATENATE('Diags Raw Data'!$H$6:$H$3923,", "),""))</f>
        <v xml:space="preserve">DSC004.1-18, DIO620.1-63, </v>
      </c>
      <c r="E72" s="331" t="str">
        <f>VLOOKUP(A72,'Diags Raw Data'!$A$6:$D$3923,4,FALSE)</f>
        <v>DSC</v>
      </c>
      <c r="F72" s="331" t="str">
        <f>VLOOKUP(A72,'Feature Raw Data'!$A$3:$E$4004,5,FALSE)</f>
        <v>Legacy</v>
      </c>
      <c r="G72" s="331" t="str">
        <f t="shared" si="6"/>
        <v>Yes</v>
      </c>
      <c r="H72" s="331" t="str">
        <f t="shared" si="7"/>
        <v>Yes</v>
      </c>
      <c r="I72" s="413">
        <f>SUMIF('Diags Raw Data'!$A$6:$A$3923,"*"&amp;$A72&amp;"*",'Diags Raw Data'!$K$6:$K$3923)</f>
        <v>2</v>
      </c>
      <c r="J72" s="415">
        <f>SUMIF('Diags Raw Data'!$A$6:$A$3923,"*"&amp;$A72&amp;"*",'Diags Raw Data'!$L$6:$L$3923)</f>
        <v>81</v>
      </c>
      <c r="K72" s="445" cm="1">
        <f t="array" ref="K72">IF(D72="",0, SUMPRODUCT(--(ISNUMBER(SEARCH($A72,'Diags Raw Data'!$A$6:$A$3923))),'Diags Raw Data'!$L$6:$L$3923,'Diags Raw Data'!$N$6:$N$3923)/J72)</f>
        <v>1</v>
      </c>
      <c r="L72" s="446" cm="1">
        <f t="array" ref="L72">IF(D72="",0, SUMPRODUCT(--(ISNUMBER(SEARCH($A72,'Diags Raw Data'!$A$6:$A$3923))),'Diags Raw Data'!$L$6:$L$3923,'Diags Raw Data'!$P$6:$P$3923)/J72)</f>
        <v>1</v>
      </c>
      <c r="M72" s="447" cm="1">
        <f t="array" ref="M72">SUMPRODUCT(--(ISNUMBER(SEARCH($A72,'Diags Raw Data'!$A$6:$A$3923))),--('Diags Raw Data'!$Q$6:$Q$3923&lt;&gt;"N/A"),'Diags Raw Data'!$R$6:$R$3923)</f>
        <v>64</v>
      </c>
      <c r="N72" s="448" cm="1">
        <f t="array" ref="N72">SUMPRODUCT(--(ISNUMBER(SEARCH($A72,'Diags Raw Data'!$A$6:$A$3923))),--('Diags Raw Data'!$Q$6:$Q$3923&lt;&gt;"N/A"),'Diags Raw Data'!$T$6:$T$3923)+SUMPRODUCT(--(ISNUMBER(SEARCH($A72,'Diags Raw Data'!$A$6:$A$3923))),--('Diags Raw Data'!$Q$6:$Q$3923&lt;&gt;"N/A"),'Diags Raw Data'!$U$6:$U$3923)</f>
        <v>64</v>
      </c>
      <c r="O72" s="449">
        <f t="shared" si="8"/>
        <v>1</v>
      </c>
      <c r="P72" s="450">
        <f>SUMIF('Diags Raw Data'!$A$6:$A$3923,"*"&amp;$A72&amp;"*",'Diags Raw Data'!$Z$6:$Z$3923)</f>
        <v>0</v>
      </c>
      <c r="Q72" s="451">
        <f>SUM(SUMIF('Diags Raw Data'!$A$6:$A$3923,"*"&amp;$A72&amp;"*",'Diags Raw Data'!$AA$6:$AA$3923),SUMIF('Diags Raw Data'!$A$6:$A$3923,"*"&amp;$A72&amp;"*",'Diags Raw Data'!$AB$6:$AB$3923))</f>
        <v>0</v>
      </c>
      <c r="R72" s="452">
        <f t="shared" si="9"/>
        <v>0</v>
      </c>
      <c r="S72" s="452">
        <f t="shared" si="10"/>
        <v>0</v>
      </c>
      <c r="T72" s="453">
        <f t="shared" si="11"/>
        <v>0</v>
      </c>
      <c r="U72" s="416" t="s">
        <v>918</v>
      </c>
      <c r="V72" s="182"/>
    </row>
    <row r="73" spans="1:22" hidden="1" x14ac:dyDescent="0.2">
      <c r="A73" s="506" t="s">
        <v>485</v>
      </c>
      <c r="B73" s="412" t="str">
        <f>VLOOKUP(A73,'Feature Raw Data'!$A$3:$B$4004,2,FALSE)</f>
        <v>DCN4.087 - Hdmi2.1 audio</v>
      </c>
      <c r="C73" s="413" t="str">
        <f>VLOOKUP(A73,'Feature Raw Data'!$A$3:$C$4004,3,FALSE)</f>
        <v>P2</v>
      </c>
      <c r="D73" s="414" t="str" cm="1">
        <f t="array" ref="D73">_xlfn.TEXTJOIN("",TRUE,IF(ISNUMBER(SEARCH($A73,'Diags Raw Data'!$A$6:$A$3923)),CONCATENATE('Diags Raw Data'!$H$6:$H$3923,", "),""))</f>
        <v xml:space="preserve">DIO602.1-7, DIO603.1-7, DIO604, </v>
      </c>
      <c r="E73" s="331" t="str">
        <f>VLOOKUP(A73,'Diags Raw Data'!$A$6:$D$3923,4,FALSE)</f>
        <v>DIO</v>
      </c>
      <c r="F73" s="331" t="str">
        <f>VLOOKUP(A73,'Feature Raw Data'!$A$3:$E$4004,5,FALSE)</f>
        <v>Legacy</v>
      </c>
      <c r="G73" s="331" t="str">
        <f t="shared" si="6"/>
        <v>Yes</v>
      </c>
      <c r="H73" s="331" t="str">
        <f t="shared" si="7"/>
        <v>Yes</v>
      </c>
      <c r="I73" s="413">
        <f>SUMIF('Diags Raw Data'!$A$6:$A$3923,"*"&amp;$A73&amp;"*",'Diags Raw Data'!$K$6:$K$3923)</f>
        <v>3</v>
      </c>
      <c r="J73" s="415">
        <f>SUMIF('Diags Raw Data'!$A$6:$A$3923,"*"&amp;$A73&amp;"*",'Diags Raw Data'!$L$6:$L$3923)</f>
        <v>15</v>
      </c>
      <c r="K73" s="445" cm="1">
        <f t="array" ref="K73">IF(D73="",0, SUMPRODUCT(--(ISNUMBER(SEARCH($A73,'Diags Raw Data'!$A$6:$A$3923))),'Diags Raw Data'!$L$6:$L$3923,'Diags Raw Data'!$N$6:$N$3923)/J73)</f>
        <v>1</v>
      </c>
      <c r="L73" s="446" cm="1">
        <f t="array" ref="L73">IF(D73="",0, SUMPRODUCT(--(ISNUMBER(SEARCH($A73,'Diags Raw Data'!$A$6:$A$3923))),'Diags Raw Data'!$L$6:$L$3923,'Diags Raw Data'!$P$6:$P$3923)/J73)</f>
        <v>1</v>
      </c>
      <c r="M73" s="447" cm="1">
        <f t="array" ref="M73">SUMPRODUCT(--(ISNUMBER(SEARCH($A73,'Diags Raw Data'!$A$6:$A$3923))),--('Diags Raw Data'!$Q$6:$Q$3923&lt;&gt;"N/A"),'Diags Raw Data'!$R$6:$R$3923)</f>
        <v>15</v>
      </c>
      <c r="N73" s="448" cm="1">
        <f t="array" ref="N73">SUMPRODUCT(--(ISNUMBER(SEARCH($A73,'Diags Raw Data'!$A$6:$A$3923))),--('Diags Raw Data'!$Q$6:$Q$3923&lt;&gt;"N/A"),'Diags Raw Data'!$T$6:$T$3923)+SUMPRODUCT(--(ISNUMBER(SEARCH($A73,'Diags Raw Data'!$A$6:$A$3923))),--('Diags Raw Data'!$Q$6:$Q$3923&lt;&gt;"N/A"),'Diags Raw Data'!$U$6:$U$3923)</f>
        <v>7</v>
      </c>
      <c r="O73" s="449">
        <f t="shared" si="8"/>
        <v>0.46666666666666667</v>
      </c>
      <c r="P73" s="450">
        <f>SUMIF('Diags Raw Data'!$A$6:$A$3923,"*"&amp;$A73&amp;"*",'Diags Raw Data'!$Z$6:$Z$3923)</f>
        <v>0</v>
      </c>
      <c r="Q73" s="451">
        <f>SUM(SUMIF('Diags Raw Data'!$A$6:$A$3923,"*"&amp;$A73&amp;"*",'Diags Raw Data'!$AA$6:$AA$3923),SUMIF('Diags Raw Data'!$A$6:$A$3923,"*"&amp;$A73&amp;"*",'Diags Raw Data'!$AB$6:$AB$3923))</f>
        <v>0</v>
      </c>
      <c r="R73" s="452">
        <f t="shared" si="9"/>
        <v>0</v>
      </c>
      <c r="S73" s="452">
        <f t="shared" si="10"/>
        <v>0</v>
      </c>
      <c r="T73" s="453">
        <f t="shared" si="11"/>
        <v>0</v>
      </c>
      <c r="U73" s="416" t="s">
        <v>918</v>
      </c>
      <c r="V73" s="182"/>
    </row>
    <row r="74" spans="1:22" hidden="1" x14ac:dyDescent="0.2">
      <c r="A74" s="506" t="s">
        <v>487</v>
      </c>
      <c r="B74" s="412" t="str">
        <f>VLOOKUP(A74,'Feature Raw Data'!$A$3:$B$4004,2,FALSE)</f>
        <v>DCN4.088 - Hdmi2.1 stereoscopic</v>
      </c>
      <c r="C74" s="413" t="str">
        <f>VLOOKUP(A74,'Feature Raw Data'!$A$3:$C$4004,3,FALSE)</f>
        <v>P2</v>
      </c>
      <c r="D74" s="414" t="str" cm="1">
        <f t="array" ref="D74">_xlfn.TEXTJOIN("",TRUE,IF(ISNUMBER(SEARCH($A74,'Diags Raw Data'!$A$6:$A$3923)),CONCATENATE('Diags Raw Data'!$H$6:$H$3923,", "),""))</f>
        <v xml:space="preserve">DIO605, </v>
      </c>
      <c r="E74" s="331" t="str">
        <f>VLOOKUP(A74,'Diags Raw Data'!$A$6:$D$3923,4,FALSE)</f>
        <v>DIO</v>
      </c>
      <c r="F74" s="331" t="str">
        <f>VLOOKUP(A74,'Feature Raw Data'!$A$3:$E$4004,5,FALSE)</f>
        <v>Legacy</v>
      </c>
      <c r="G74" s="331" t="str">
        <f t="shared" si="6"/>
        <v>Yes</v>
      </c>
      <c r="H74" s="331" t="str">
        <f t="shared" si="7"/>
        <v>Yes</v>
      </c>
      <c r="I74" s="413">
        <f>SUMIF('Diags Raw Data'!$A$6:$A$3923,"*"&amp;$A74&amp;"*",'Diags Raw Data'!$K$6:$K$3923)</f>
        <v>1</v>
      </c>
      <c r="J74" s="415">
        <f>SUMIF('Diags Raw Data'!$A$6:$A$3923,"*"&amp;$A74&amp;"*",'Diags Raw Data'!$L$6:$L$3923)</f>
        <v>1</v>
      </c>
      <c r="K74" s="445" cm="1">
        <f t="array" ref="K74">IF(D74="",0, SUMPRODUCT(--(ISNUMBER(SEARCH($A74,'Diags Raw Data'!$A$6:$A$3923))),'Diags Raw Data'!$L$6:$L$3923,'Diags Raw Data'!$N$6:$N$3923)/J74)</f>
        <v>1</v>
      </c>
      <c r="L74" s="446" cm="1">
        <f t="array" ref="L74">IF(D74="",0, SUMPRODUCT(--(ISNUMBER(SEARCH($A74,'Diags Raw Data'!$A$6:$A$3923))),'Diags Raw Data'!$L$6:$L$3923,'Diags Raw Data'!$P$6:$P$3923)/J74)</f>
        <v>1</v>
      </c>
      <c r="M74" s="447" cm="1">
        <f t="array" ref="M74">SUMPRODUCT(--(ISNUMBER(SEARCH($A74,'Diags Raw Data'!$A$6:$A$3923))),--('Diags Raw Data'!$Q$6:$Q$3923&lt;&gt;"N/A"),'Diags Raw Data'!$R$6:$R$3923)</f>
        <v>1</v>
      </c>
      <c r="N74" s="448" cm="1">
        <f t="array" ref="N74">SUMPRODUCT(--(ISNUMBER(SEARCH($A74,'Diags Raw Data'!$A$6:$A$3923))),--('Diags Raw Data'!$Q$6:$Q$3923&lt;&gt;"N/A"),'Diags Raw Data'!$T$6:$T$3923)+SUMPRODUCT(--(ISNUMBER(SEARCH($A74,'Diags Raw Data'!$A$6:$A$3923))),--('Diags Raw Data'!$Q$6:$Q$3923&lt;&gt;"N/A"),'Diags Raw Data'!$U$6:$U$3923)</f>
        <v>1</v>
      </c>
      <c r="O74" s="449">
        <f t="shared" si="8"/>
        <v>1</v>
      </c>
      <c r="P74" s="450">
        <f>SUMIF('Diags Raw Data'!$A$6:$A$3923,"*"&amp;$A74&amp;"*",'Diags Raw Data'!$Z$6:$Z$3923)</f>
        <v>0</v>
      </c>
      <c r="Q74" s="451">
        <f>SUM(SUMIF('Diags Raw Data'!$A$6:$A$3923,"*"&amp;$A74&amp;"*",'Diags Raw Data'!$AA$6:$AA$3923),SUMIF('Diags Raw Data'!$A$6:$A$3923,"*"&amp;$A74&amp;"*",'Diags Raw Data'!$AB$6:$AB$3923))</f>
        <v>0</v>
      </c>
      <c r="R74" s="452">
        <f t="shared" si="9"/>
        <v>0</v>
      </c>
      <c r="S74" s="452">
        <f t="shared" si="10"/>
        <v>0</v>
      </c>
      <c r="T74" s="453">
        <f t="shared" si="11"/>
        <v>0</v>
      </c>
      <c r="U74" s="416" t="s">
        <v>918</v>
      </c>
      <c r="V74" s="182"/>
    </row>
    <row r="75" spans="1:22" ht="60" hidden="1" customHeight="1" x14ac:dyDescent="0.2">
      <c r="A75" s="506" t="s">
        <v>493</v>
      </c>
      <c r="B75" s="412" t="str">
        <f>VLOOKUP(A75,'Feature Raw Data'!$A$3:$B$4004,2,FALSE)</f>
        <v>DCN4.091 - Hdmi2.1 timing support</v>
      </c>
      <c r="C75" s="413" t="str">
        <f>VLOOKUP(A75,'Feature Raw Data'!$A$3:$C$4004,3,FALSE)</f>
        <v>P2</v>
      </c>
      <c r="D75" s="414" t="str" cm="1">
        <f t="array" ref="D75">_xlfn.TEXTJOIN("",TRUE,IF(ISNUMBER(SEARCH($A75,'Diags Raw Data'!$A$6:$A$3923)),CONCATENATE('Diags Raw Data'!$H$6:$H$3923,", "),""))</f>
        <v xml:space="preserve">DIO620.1-63, </v>
      </c>
      <c r="E75" s="331" t="str">
        <f>VLOOKUP(A75,'Diags Raw Data'!$A$6:$D$3923,4,FALSE)</f>
        <v>DIO</v>
      </c>
      <c r="F75" s="331" t="str">
        <f>VLOOKUP(A75,'Feature Raw Data'!$A$3:$E$4004,5,FALSE)</f>
        <v>Legacy</v>
      </c>
      <c r="G75" s="331" t="str">
        <f t="shared" si="6"/>
        <v>Yes</v>
      </c>
      <c r="H75" s="331" t="str">
        <f t="shared" si="7"/>
        <v>Yes</v>
      </c>
      <c r="I75" s="413">
        <f>SUMIF('Diags Raw Data'!$A$6:$A$3923,"*"&amp;$A75&amp;"*",'Diags Raw Data'!$K$6:$K$3923)</f>
        <v>1</v>
      </c>
      <c r="J75" s="415">
        <f>SUMIF('Diags Raw Data'!$A$6:$A$3923,"*"&amp;$A75&amp;"*",'Diags Raw Data'!$L$6:$L$3923)</f>
        <v>63</v>
      </c>
      <c r="K75" s="445" cm="1">
        <f t="array" ref="K75">IF(D75="",0, SUMPRODUCT(--(ISNUMBER(SEARCH($A75,'Diags Raw Data'!$A$6:$A$3923))),'Diags Raw Data'!$L$6:$L$3923,'Diags Raw Data'!$N$6:$N$3923)/J75)</f>
        <v>1</v>
      </c>
      <c r="L75" s="446" cm="1">
        <f t="array" ref="L75">IF(D75="",0, SUMPRODUCT(--(ISNUMBER(SEARCH($A75,'Diags Raw Data'!$A$6:$A$3923))),'Diags Raw Data'!$L$6:$L$3923,'Diags Raw Data'!$P$6:$P$3923)/J75)</f>
        <v>1</v>
      </c>
      <c r="M75" s="447" t="s">
        <v>929</v>
      </c>
      <c r="N75" s="448" cm="1">
        <f t="array" ref="N75">SUMPRODUCT(--(ISNUMBER(SEARCH($A75,'Diags Raw Data'!$A$6:$A$3923))),--('Diags Raw Data'!$Q$6:$Q$3923&lt;&gt;"N/A"),'Diags Raw Data'!$T$6:$T$3923)+SUMPRODUCT(--(ISNUMBER(SEARCH($A75,'Diags Raw Data'!$A$6:$A$3923))),--('Diags Raw Data'!$Q$6:$Q$3923&lt;&gt;"N/A"),'Diags Raw Data'!$U$6:$U$3923)</f>
        <v>63</v>
      </c>
      <c r="O75" s="449" t="e">
        <f>IF((M75=0),0,N75/M75)</f>
        <v>#VALUE!</v>
      </c>
      <c r="P75" s="450">
        <f>SUMIF('Diags Raw Data'!$A$6:$A$3923,"*"&amp;$A75&amp;"*",'Diags Raw Data'!$Z$6:$Z$3923)</f>
        <v>0</v>
      </c>
      <c r="Q75" s="451">
        <f>SUM(SUMIF('Diags Raw Data'!$A$6:$A$3923,"*"&amp;$A75&amp;"*",'Diags Raw Data'!$AA$6:$AA$3923),SUMIF('Diags Raw Data'!$A$6:$A$3923,"*"&amp;$A75&amp;"*",'Diags Raw Data'!$AB$6:$AB$3923))</f>
        <v>0</v>
      </c>
      <c r="R75" s="452">
        <f t="shared" si="9"/>
        <v>0</v>
      </c>
      <c r="S75" s="452">
        <f t="shared" si="10"/>
        <v>0</v>
      </c>
      <c r="T75" s="453">
        <f t="shared" si="11"/>
        <v>0</v>
      </c>
      <c r="U75" s="416" t="s">
        <v>918</v>
      </c>
      <c r="V75" s="182"/>
    </row>
    <row r="76" spans="1:22" ht="54.75" hidden="1" customHeight="1" x14ac:dyDescent="0.2">
      <c r="A76" s="506" t="s">
        <v>495</v>
      </c>
      <c r="B76" s="412" t="str">
        <f>VLOOKUP(A76,'Feature Raw Data'!$A$3:$B$4004,2,FALSE)</f>
        <v>DCN4.092 - Dp1.4</v>
      </c>
      <c r="C76" s="413" t="str">
        <f>VLOOKUP(A76,'Feature Raw Data'!$A$3:$C$4004,3,FALSE)</f>
        <v>P2</v>
      </c>
      <c r="D76" s="414" t="str" cm="1">
        <f t="array" ref="D76">_xlfn.TEXTJOIN("",TRUE,IF(ISNUMBER(SEARCH($A76,'Diags Raw Data'!$A$6:$A$3923)),CONCATENATE('Diags Raw Data'!$H$6:$H$3923,", "),""))</f>
        <v xml:space="preserve">DIO352.1-170, DIO369.1-4, DIO370.1-5, DIO371.1-4, DIO372.1-4, DIO373.1-4, DIO374.1-4, DIO375.1-4, DIO376.1-4, DIO377.1-4, DIO378.1-4, DIO379.1-4, DIO380.1-4, DIO381.1-15, DIO335.1-169, DIO337.1-272, DIO383.1-24, DIO384.1-24, DIO385.1-34, DIO389.1-12, </v>
      </c>
      <c r="E76" s="331" t="str">
        <f>VLOOKUP(A76,'Diags Raw Data'!$A$6:$D$3923,4,FALSE)</f>
        <v>DIO</v>
      </c>
      <c r="F76" s="331" t="str">
        <f>VLOOKUP(A76,'Feature Raw Data'!$A$3:$E$4004,5,FALSE)</f>
        <v>Legacy</v>
      </c>
      <c r="G76" s="331" t="str">
        <f t="shared" si="6"/>
        <v>Yes</v>
      </c>
      <c r="H76" s="331" t="str">
        <f t="shared" si="7"/>
        <v>Yes</v>
      </c>
      <c r="I76" s="413">
        <f>SUMIF('Diags Raw Data'!$A$6:$A$3923,"*"&amp;$A76&amp;"*",'Diags Raw Data'!$K$6:$K$3923)</f>
        <v>20</v>
      </c>
      <c r="J76" s="415">
        <f>SUMIF('Diags Raw Data'!$A$6:$A$3923,"*"&amp;$A76&amp;"*",'Diags Raw Data'!$L$6:$L$3923)</f>
        <v>769</v>
      </c>
      <c r="K76" s="445" cm="1">
        <f t="array" ref="K76">IF(D76="",0, SUMPRODUCT(--(ISNUMBER(SEARCH($A76,'Diags Raw Data'!$A$6:$A$3923))),'Diags Raw Data'!$L$6:$L$3923,'Diags Raw Data'!$N$6:$N$3923)/J76)</f>
        <v>1</v>
      </c>
      <c r="L76" s="446" cm="1">
        <f t="array" ref="L76">IF(D76="",0, SUMPRODUCT(--(ISNUMBER(SEARCH($A76,'Diags Raw Data'!$A$6:$A$3923))),'Diags Raw Data'!$L$6:$L$3923,'Diags Raw Data'!$P$6:$P$3923)/J76)</f>
        <v>1</v>
      </c>
      <c r="M76" s="447" t="s">
        <v>930</v>
      </c>
      <c r="N76" s="448" cm="1">
        <f t="array" ref="N76">SUMPRODUCT(--(ISNUMBER(SEARCH($A76,'Diags Raw Data'!$A$6:$A$3923))),--('Diags Raw Data'!$Q$6:$Q$3923&lt;&gt;"N/A"),'Diags Raw Data'!$T$6:$T$3923)+SUMPRODUCT(--(ISNUMBER(SEARCH($A76,'Diags Raw Data'!$A$6:$A$3923))),--('Diags Raw Data'!$Q$6:$Q$3923&lt;&gt;"N/A"),'Diags Raw Data'!$U$6:$U$3923)</f>
        <v>721</v>
      </c>
      <c r="O76" s="449" t="e">
        <f>IF((M76=0),0,N76/M76)</f>
        <v>#VALUE!</v>
      </c>
      <c r="P76" s="450">
        <f>SUMIF('Diags Raw Data'!$A$6:$A$3923,"*"&amp;$A76&amp;"*",'Diags Raw Data'!$Z$6:$Z$3923)</f>
        <v>0</v>
      </c>
      <c r="Q76" s="451">
        <f>SUM(SUMIF('Diags Raw Data'!$A$6:$A$3923,"*"&amp;$A76&amp;"*",'Diags Raw Data'!$AA$6:$AA$3923),SUMIF('Diags Raw Data'!$A$6:$A$3923,"*"&amp;$A76&amp;"*",'Diags Raw Data'!$AB$6:$AB$3923))</f>
        <v>0</v>
      </c>
      <c r="R76" s="452">
        <f t="shared" si="9"/>
        <v>0</v>
      </c>
      <c r="S76" s="452">
        <f t="shared" si="10"/>
        <v>0</v>
      </c>
      <c r="T76" s="453">
        <f t="shared" si="11"/>
        <v>0</v>
      </c>
      <c r="U76" s="416" t="s">
        <v>918</v>
      </c>
      <c r="V76" s="182"/>
    </row>
    <row r="77" spans="1:22" hidden="1" x14ac:dyDescent="0.2">
      <c r="A77" s="506" t="s">
        <v>497</v>
      </c>
      <c r="B77" s="412" t="str">
        <f>VLOOKUP(A77,'Feature Raw Data'!$A$3:$B$4004,2,FALSE)</f>
        <v>DCN4.093 - Dp1.4 mst</v>
      </c>
      <c r="C77" s="413" t="str">
        <f>VLOOKUP(A77,'Feature Raw Data'!$A$3:$C$4004,3,FALSE)</f>
        <v>P2</v>
      </c>
      <c r="D77" s="414" t="str" cm="1">
        <f t="array" ref="D77">_xlfn.TEXTJOIN("",TRUE,IF(ISNUMBER(SEARCH($A77,'Diags Raw Data'!$A$6:$A$3923)),CONCATENATE('Diags Raw Data'!$H$6:$H$3923,", "),""))</f>
        <v xml:space="preserve">DIO322.1-4, DIO324.1-15, DIO325.1-15, </v>
      </c>
      <c r="E77" s="331" t="str">
        <f>VLOOKUP(A77,'Diags Raw Data'!$A$6:$D$3923,4,FALSE)</f>
        <v>DIO</v>
      </c>
      <c r="F77" s="331" t="str">
        <f>VLOOKUP(A77,'Feature Raw Data'!$A$3:$E$4004,5,FALSE)</f>
        <v>Legacy</v>
      </c>
      <c r="G77" s="331" t="str">
        <f t="shared" si="6"/>
        <v>Yes</v>
      </c>
      <c r="H77" s="331" t="str">
        <f t="shared" si="7"/>
        <v>Yes</v>
      </c>
      <c r="I77" s="413">
        <f>SUMIF('Diags Raw Data'!$A$6:$A$3923,"*"&amp;$A77&amp;"*",'Diags Raw Data'!$K$6:$K$3923)</f>
        <v>3</v>
      </c>
      <c r="J77" s="415">
        <f>SUMIF('Diags Raw Data'!$A$6:$A$3923,"*"&amp;$A77&amp;"*",'Diags Raw Data'!$L$6:$L$3923)</f>
        <v>34</v>
      </c>
      <c r="K77" s="445" cm="1">
        <f t="array" ref="K77">IF(D77="",0, SUMPRODUCT(--(ISNUMBER(SEARCH($A77,'Diags Raw Data'!$A$6:$A$3923))),'Diags Raw Data'!$L$6:$L$3923,'Diags Raw Data'!$N$6:$N$3923)/J77)</f>
        <v>1</v>
      </c>
      <c r="L77" s="446" cm="1">
        <f t="array" ref="L77">IF(D77="",0, SUMPRODUCT(--(ISNUMBER(SEARCH($A77,'Diags Raw Data'!$A$6:$A$3923))),'Diags Raw Data'!$L$6:$L$3923,'Diags Raw Data'!$P$6:$P$3923)/J77)</f>
        <v>1</v>
      </c>
      <c r="M77" s="447" cm="1">
        <f t="array" ref="M77">SUMPRODUCT(--(ISNUMBER(SEARCH($A77,'Diags Raw Data'!$A$6:$A$3923))),--('Diags Raw Data'!$Q$6:$Q$3923&lt;&gt;"N/A"),'Diags Raw Data'!$R$6:$R$3923)</f>
        <v>34</v>
      </c>
      <c r="N77" s="448" cm="1">
        <f t="array" ref="N77">SUMPRODUCT(--(ISNUMBER(SEARCH($A77,'Diags Raw Data'!$A$6:$A$3923))),--('Diags Raw Data'!$Q$6:$Q$3923&lt;&gt;"N/A"),'Diags Raw Data'!$T$6:$T$3923)+SUMPRODUCT(--(ISNUMBER(SEARCH($A77,'Diags Raw Data'!$A$6:$A$3923))),--('Diags Raw Data'!$Q$6:$Q$3923&lt;&gt;"N/A"),'Diags Raw Data'!$U$6:$U$3923)</f>
        <v>2</v>
      </c>
      <c r="O77" s="449">
        <f t="shared" si="8"/>
        <v>5.8823529411764705E-2</v>
      </c>
      <c r="P77" s="450">
        <f>SUMIF('Diags Raw Data'!$A$6:$A$3923,"*"&amp;$A77&amp;"*",'Diags Raw Data'!$Z$6:$Z$3923)</f>
        <v>0</v>
      </c>
      <c r="Q77" s="451">
        <f>SUM(SUMIF('Diags Raw Data'!$A$6:$A$3923,"*"&amp;$A77&amp;"*",'Diags Raw Data'!$AA$6:$AA$3923),SUMIF('Diags Raw Data'!$A$6:$A$3923,"*"&amp;$A77&amp;"*",'Diags Raw Data'!$AB$6:$AB$3923))</f>
        <v>0</v>
      </c>
      <c r="R77" s="452">
        <f t="shared" si="9"/>
        <v>0</v>
      </c>
      <c r="S77" s="452">
        <f t="shared" si="10"/>
        <v>0</v>
      </c>
      <c r="T77" s="453">
        <f t="shared" si="11"/>
        <v>0</v>
      </c>
      <c r="U77" s="416" t="s">
        <v>918</v>
      </c>
      <c r="V77" s="182"/>
    </row>
    <row r="78" spans="1:22" hidden="1" x14ac:dyDescent="0.2">
      <c r="A78" s="506" t="s">
        <v>501</v>
      </c>
      <c r="B78" s="412" t="str">
        <f>VLOOKUP(A78,'Feature Raw Data'!$A$3:$B$4004,2,FALSE)</f>
        <v>DCN4.095 - Aux and i2c</v>
      </c>
      <c r="C78" s="413" t="str">
        <f>VLOOKUP(A78,'Feature Raw Data'!$A$3:$C$4004,3,FALSE)</f>
        <v>P2</v>
      </c>
      <c r="D78" s="414" t="str" cm="1">
        <f t="array" ref="D78">_xlfn.TEXTJOIN("",TRUE,IF(ISNUMBER(SEARCH($A78,'Diags Raw Data'!$A$6:$A$3923)),CONCATENATE('Diags Raw Data'!$H$6:$H$3923,", "),""))</f>
        <v xml:space="preserve">DIO003.1-6, </v>
      </c>
      <c r="E78" s="331" t="str">
        <f>VLOOKUP(A78,'Diags Raw Data'!$A$6:$D$3923,4,FALSE)</f>
        <v>DIO</v>
      </c>
      <c r="F78" s="331" t="str">
        <f>VLOOKUP(A78,'Feature Raw Data'!$A$3:$E$4004,5,FALSE)</f>
        <v>Legacy</v>
      </c>
      <c r="G78" s="331" t="str">
        <f t="shared" ref="G78:G82" si="12">IF(D78="","No","Yes")</f>
        <v>Yes</v>
      </c>
      <c r="H78" s="331" t="str">
        <f t="shared" ref="H78:H82" si="13">IF(D78="","No","Yes")</f>
        <v>Yes</v>
      </c>
      <c r="I78" s="413">
        <f>SUMIF('Diags Raw Data'!$A$6:$A$3923,"*"&amp;$A78&amp;"*",'Diags Raw Data'!$K$6:$K$3923)</f>
        <v>1</v>
      </c>
      <c r="J78" s="415">
        <f>SUMIF('Diags Raw Data'!$A$6:$A$3923,"*"&amp;$A78&amp;"*",'Diags Raw Data'!$L$6:$L$3923)</f>
        <v>6</v>
      </c>
      <c r="K78" s="445" cm="1">
        <f t="array" ref="K78">IF(D78="",0, SUMPRODUCT(--(ISNUMBER(SEARCH($A78,'Diags Raw Data'!$A$6:$A$3923))),'Diags Raw Data'!$L$6:$L$3923,'Diags Raw Data'!$N$6:$N$3923)/J78)</f>
        <v>1</v>
      </c>
      <c r="L78" s="446" cm="1">
        <f t="array" ref="L78">IF(D78="",0, SUMPRODUCT(--(ISNUMBER(SEARCH($A78,'Diags Raw Data'!$A$6:$A$3923))),'Diags Raw Data'!$L$6:$L$3923,'Diags Raw Data'!$P$6:$P$3923)/J78)</f>
        <v>1</v>
      </c>
      <c r="M78" s="447" cm="1">
        <f t="array" ref="M78">SUMPRODUCT(--(ISNUMBER(SEARCH($A78,'Diags Raw Data'!$A$6:$A$3923))),--('Diags Raw Data'!$Q$6:$Q$3923&lt;&gt;"N/A"),'Diags Raw Data'!$R$6:$R$3923)</f>
        <v>6</v>
      </c>
      <c r="N78" s="448" cm="1">
        <f t="array" ref="N78">SUMPRODUCT(--(ISNUMBER(SEARCH($A78,'Diags Raw Data'!$A$6:$A$3923))),--('Diags Raw Data'!$Q$6:$Q$3923&lt;&gt;"N/A"),'Diags Raw Data'!$T$6:$T$3923)+SUMPRODUCT(--(ISNUMBER(SEARCH($A78,'Diags Raw Data'!$A$6:$A$3923))),--('Diags Raw Data'!$Q$6:$Q$3923&lt;&gt;"N/A"),'Diags Raw Data'!$U$6:$U$3923)</f>
        <v>0</v>
      </c>
      <c r="O78" s="449">
        <f t="shared" ref="O78:O82" si="14">IF((M78=0),0,N78/M78)</f>
        <v>0</v>
      </c>
      <c r="P78" s="450">
        <f>SUMIF('Diags Raw Data'!$A$6:$A$3923,"*"&amp;$A78&amp;"*",'Diags Raw Data'!$Z$6:$Z$3923)</f>
        <v>0</v>
      </c>
      <c r="Q78" s="451">
        <f>SUM(SUMIF('Diags Raw Data'!$A$6:$A$3923,"*"&amp;$A78&amp;"*",'Diags Raw Data'!$AA$6:$AA$3923),SUMIF('Diags Raw Data'!$A$6:$A$3923,"*"&amp;$A78&amp;"*",'Diags Raw Data'!$AB$6:$AB$3923))</f>
        <v>0</v>
      </c>
      <c r="R78" s="452">
        <f t="shared" ref="R78:R82" si="15">IF((J78=0),0,P78/J78)</f>
        <v>0</v>
      </c>
      <c r="S78" s="452">
        <f t="shared" ref="S78:S82" si="16">IF((P78=0),0,Q78/P78)</f>
        <v>0</v>
      </c>
      <c r="T78" s="453">
        <f t="shared" ref="T78:T82" si="17">R78*S78</f>
        <v>0</v>
      </c>
      <c r="U78" s="416" t="s">
        <v>918</v>
      </c>
      <c r="V78" s="182"/>
    </row>
    <row r="79" spans="1:22" hidden="1" x14ac:dyDescent="0.2">
      <c r="A79" s="506" t="s">
        <v>503</v>
      </c>
      <c r="B79" s="412" t="str">
        <f>VLOOKUP(A79,'Feature Raw Data'!$A$3:$B$4004,2,FALSE)</f>
        <v>DCN4.096 - Hpd</v>
      </c>
      <c r="C79" s="413" t="str">
        <f>VLOOKUP(A79,'Feature Raw Data'!$A$3:$C$4004,3,FALSE)</f>
        <v>P2</v>
      </c>
      <c r="D79" s="414" t="str" cm="1">
        <f t="array" ref="D79">_xlfn.TEXTJOIN("",TRUE,IF(ISNUMBER(SEARCH($A79,'Diags Raw Data'!$A$6:$A$3923)),CONCATENATE('Diags Raw Data'!$H$6:$H$3923,", "),""))</f>
        <v xml:space="preserve">DIO003.1-6, </v>
      </c>
      <c r="E79" s="331" t="str">
        <f>VLOOKUP(A79,'Diags Raw Data'!$A$6:$D$3923,4,FALSE)</f>
        <v>DIO</v>
      </c>
      <c r="F79" s="331" t="str">
        <f>VLOOKUP(A79,'Feature Raw Data'!$A$3:$E$4004,5,FALSE)</f>
        <v>Legacy</v>
      </c>
      <c r="G79" s="331" t="str">
        <f t="shared" si="12"/>
        <v>Yes</v>
      </c>
      <c r="H79" s="331" t="str">
        <f t="shared" si="13"/>
        <v>Yes</v>
      </c>
      <c r="I79" s="413">
        <f>SUMIF('Diags Raw Data'!$A$6:$A$3923,"*"&amp;$A79&amp;"*",'Diags Raw Data'!$K$6:$K$3923)</f>
        <v>1</v>
      </c>
      <c r="J79" s="415">
        <f>SUMIF('Diags Raw Data'!$A$6:$A$3923,"*"&amp;$A79&amp;"*",'Diags Raw Data'!$L$6:$L$3923)</f>
        <v>6</v>
      </c>
      <c r="K79" s="445" cm="1">
        <f t="array" ref="K79">IF(D79="",0, SUMPRODUCT(--(ISNUMBER(SEARCH($A79,'Diags Raw Data'!$A$6:$A$3923))),'Diags Raw Data'!$L$6:$L$3923,'Diags Raw Data'!$N$6:$N$3923)/J79)</f>
        <v>1</v>
      </c>
      <c r="L79" s="446" cm="1">
        <f t="array" ref="L79">IF(D79="",0, SUMPRODUCT(--(ISNUMBER(SEARCH($A79,'Diags Raw Data'!$A$6:$A$3923))),'Diags Raw Data'!$L$6:$L$3923,'Diags Raw Data'!$P$6:$P$3923)/J79)</f>
        <v>1</v>
      </c>
      <c r="M79" s="447" cm="1">
        <f t="array" ref="M79">SUMPRODUCT(--(ISNUMBER(SEARCH($A79,'Diags Raw Data'!$A$6:$A$3923))),--('Diags Raw Data'!$Q$6:$Q$3923&lt;&gt;"N/A"),'Diags Raw Data'!$R$6:$R$3923)</f>
        <v>6</v>
      </c>
      <c r="N79" s="448" cm="1">
        <f t="array" ref="N79">SUMPRODUCT(--(ISNUMBER(SEARCH($A79,'Diags Raw Data'!$A$6:$A$3923))),--('Diags Raw Data'!$Q$6:$Q$3923&lt;&gt;"N/A"),'Diags Raw Data'!$T$6:$T$3923)+SUMPRODUCT(--(ISNUMBER(SEARCH($A79,'Diags Raw Data'!$A$6:$A$3923))),--('Diags Raw Data'!$Q$6:$Q$3923&lt;&gt;"N/A"),'Diags Raw Data'!$U$6:$U$3923)</f>
        <v>0</v>
      </c>
      <c r="O79" s="449">
        <f t="shared" si="14"/>
        <v>0</v>
      </c>
      <c r="P79" s="450">
        <f>SUMIF('Diags Raw Data'!$A$6:$A$3923,"*"&amp;$A79&amp;"*",'Diags Raw Data'!$Z$6:$Z$3923)</f>
        <v>0</v>
      </c>
      <c r="Q79" s="451">
        <f>SUM(SUMIF('Diags Raw Data'!$A$6:$A$3923,"*"&amp;$A79&amp;"*",'Diags Raw Data'!$AA$6:$AA$3923),SUMIF('Diags Raw Data'!$A$6:$A$3923,"*"&amp;$A79&amp;"*",'Diags Raw Data'!$AB$6:$AB$3923))</f>
        <v>0</v>
      </c>
      <c r="R79" s="452">
        <f t="shared" si="15"/>
        <v>0</v>
      </c>
      <c r="S79" s="452">
        <f t="shared" si="16"/>
        <v>0</v>
      </c>
      <c r="T79" s="453">
        <f t="shared" si="17"/>
        <v>0</v>
      </c>
      <c r="U79" s="416" t="s">
        <v>918</v>
      </c>
      <c r="V79" s="182"/>
    </row>
    <row r="80" spans="1:22" ht="30" hidden="1" x14ac:dyDescent="0.2">
      <c r="A80" s="506" t="s">
        <v>505</v>
      </c>
      <c r="B80" s="412" t="str">
        <f>VLOOKUP(A80,'Feature Raw Data'!$A$3:$B$4004,2,FALSE)</f>
        <v>DCN4.097 - Hdcp</v>
      </c>
      <c r="C80" s="413" t="str">
        <f>VLOOKUP(A80,'Feature Raw Data'!$A$3:$C$4004,3,FALSE)</f>
        <v>P2</v>
      </c>
      <c r="D80" s="414" t="str" cm="1">
        <f t="array" ref="D80">_xlfn.TEXTJOIN("",TRUE,IF(ISNUMBER(SEARCH($A80,'Diags Raw Data'!$A$6:$A$3923)),CONCATENATE('Diags Raw Data'!$H$6:$H$3923,", "),""))</f>
        <v xml:space="preserve">EB001.1-6, EB117, EB200.1-5, EB213.1-4, EB300.1-18, EB302.1-42, EB303.1-28, </v>
      </c>
      <c r="E80" s="331" t="str">
        <f>VLOOKUP(A80,'Diags Raw Data'!$A$6:$D$3923,4,FALSE)</f>
        <v>EB</v>
      </c>
      <c r="F80" s="331" t="str">
        <f>VLOOKUP(A80,'Feature Raw Data'!$A$3:$E$4004,5,FALSE)</f>
        <v>Delta</v>
      </c>
      <c r="G80" s="331" t="str">
        <f t="shared" si="12"/>
        <v>Yes</v>
      </c>
      <c r="H80" s="331" t="str">
        <f t="shared" si="13"/>
        <v>Yes</v>
      </c>
      <c r="I80" s="413">
        <f>SUMIF('Diags Raw Data'!$A$6:$A$3923,"*"&amp;$A80&amp;"*",'Diags Raw Data'!$K$6:$K$3923)</f>
        <v>7</v>
      </c>
      <c r="J80" s="415">
        <f>SUMIF('Diags Raw Data'!$A$6:$A$3923,"*"&amp;$A80&amp;"*",'Diags Raw Data'!$L$6:$L$3923)</f>
        <v>104</v>
      </c>
      <c r="K80" s="445" cm="1">
        <f t="array" ref="K80">IF(D80="",0, SUMPRODUCT(--(ISNUMBER(SEARCH($A80,'Diags Raw Data'!$A$6:$A$3923))),'Diags Raw Data'!$L$6:$L$3923,'Diags Raw Data'!$N$6:$N$3923)/J80)</f>
        <v>1</v>
      </c>
      <c r="L80" s="446" cm="1">
        <f t="array" ref="L80">IF(D80="",0, SUMPRODUCT(--(ISNUMBER(SEARCH($A80,'Diags Raw Data'!$A$6:$A$3923))),'Diags Raw Data'!$L$6:$L$3923,'Diags Raw Data'!$P$6:$P$3923)/J80)</f>
        <v>1</v>
      </c>
      <c r="M80" s="447" cm="1">
        <f t="array" ref="M80">SUMPRODUCT(--(ISNUMBER(SEARCH($A80,'Diags Raw Data'!$A$6:$A$3923))),--('Diags Raw Data'!$Q$6:$Q$3923&lt;&gt;"N/A"),'Diags Raw Data'!$R$6:$R$3923)</f>
        <v>0</v>
      </c>
      <c r="N80" s="448" cm="1">
        <f t="array" ref="N80">SUMPRODUCT(--(ISNUMBER(SEARCH($A80,'Diags Raw Data'!$A$6:$A$3923))),--('Diags Raw Data'!$Q$6:$Q$3923&lt;&gt;"N/A"),'Diags Raw Data'!$T$6:$T$3923)+SUMPRODUCT(--(ISNUMBER(SEARCH($A80,'Diags Raw Data'!$A$6:$A$3923))),--('Diags Raw Data'!$Q$6:$Q$3923&lt;&gt;"N/A"),'Diags Raw Data'!$U$6:$U$3923)</f>
        <v>0</v>
      </c>
      <c r="O80" s="449">
        <f t="shared" si="14"/>
        <v>0</v>
      </c>
      <c r="P80" s="450">
        <f>SUMIF('Diags Raw Data'!$A$6:$A$3923,"*"&amp;$A80&amp;"*",'Diags Raw Data'!$Z$6:$Z$3923)</f>
        <v>0</v>
      </c>
      <c r="Q80" s="451">
        <f>SUM(SUMIF('Diags Raw Data'!$A$6:$A$3923,"*"&amp;$A80&amp;"*",'Diags Raw Data'!$AA$6:$AA$3923),SUMIF('Diags Raw Data'!$A$6:$A$3923,"*"&amp;$A80&amp;"*",'Diags Raw Data'!$AB$6:$AB$3923))</f>
        <v>0</v>
      </c>
      <c r="R80" s="452">
        <f t="shared" si="15"/>
        <v>0</v>
      </c>
      <c r="S80" s="452">
        <f t="shared" si="16"/>
        <v>0</v>
      </c>
      <c r="T80" s="453">
        <f t="shared" si="17"/>
        <v>0</v>
      </c>
      <c r="U80" s="416" t="s">
        <v>920</v>
      </c>
      <c r="V80" s="182"/>
    </row>
    <row r="81" spans="1:22" ht="2.25" hidden="1" customHeight="1" x14ac:dyDescent="0.2">
      <c r="A81" s="506" t="s">
        <v>507</v>
      </c>
      <c r="B81" s="412" t="str">
        <f>VLOOKUP(A81,'Feature Raw Data'!$A$3:$B$4004,2,FALSE)</f>
        <v>DCN4.098 - Encryption required control in otg</v>
      </c>
      <c r="C81" s="413" t="str">
        <f>VLOOKUP(A81,'Feature Raw Data'!$A$3:$C$4004,3,FALSE)</f>
        <v>P2</v>
      </c>
      <c r="D81" s="414" t="str" cm="1">
        <f t="array" ref="D81">_xlfn.TEXTJOIN("",TRUE,IF(ISNUMBER(SEARCH($A81,'Diags Raw Data'!$A$6:$A$3923)),CONCATENATE('Diags Raw Data'!$H$6:$H$3923,", "),""))</f>
        <v xml:space="preserve">EB200.1-5, EB213.1-4, EB300.1-18, EB302.1-42, </v>
      </c>
      <c r="E81" s="331" t="str">
        <f>VLOOKUP(A81,'Diags Raw Data'!$A$6:$D$3923,4,FALSE)</f>
        <v>EB</v>
      </c>
      <c r="F81" s="331" t="str">
        <f>VLOOKUP(A81,'Feature Raw Data'!$A$3:$E$4004,5,FALSE)</f>
        <v>New</v>
      </c>
      <c r="G81" s="331" t="str">
        <f t="shared" si="12"/>
        <v>Yes</v>
      </c>
      <c r="H81" s="331" t="str">
        <f t="shared" si="13"/>
        <v>Yes</v>
      </c>
      <c r="I81" s="413">
        <f>SUMIF('Diags Raw Data'!$A$6:$A$3923,"*"&amp;$A81&amp;"*",'Diags Raw Data'!$K$6:$K$3923)</f>
        <v>4</v>
      </c>
      <c r="J81" s="415">
        <f>SUMIF('Diags Raw Data'!$A$6:$A$3923,"*"&amp;$A81&amp;"*",'Diags Raw Data'!$L$6:$L$3923)</f>
        <v>69</v>
      </c>
      <c r="K81" s="445" cm="1">
        <f t="array" ref="K81">IF(D81="",0, SUMPRODUCT(--(ISNUMBER(SEARCH($A81,'Diags Raw Data'!$A$6:$A$3923))),'Diags Raw Data'!$L$6:$L$3923,'Diags Raw Data'!$N$6:$N$3923)/J81)</f>
        <v>1</v>
      </c>
      <c r="L81" s="446" cm="1">
        <f t="array" ref="L81">IF(D81="",0, SUMPRODUCT(--(ISNUMBER(SEARCH($A81,'Diags Raw Data'!$A$6:$A$3923))),'Diags Raw Data'!$L$6:$L$3923,'Diags Raw Data'!$P$6:$P$3923)/J81)</f>
        <v>1</v>
      </c>
      <c r="M81" s="447" cm="1">
        <f t="array" ref="M81">SUMPRODUCT(--(ISNUMBER(SEARCH($A81,'Diags Raw Data'!$A$6:$A$3923))),--('Diags Raw Data'!$Q$6:$Q$3923&lt;&gt;"N/A"),'Diags Raw Data'!$R$6:$R$3923)</f>
        <v>0</v>
      </c>
      <c r="N81" s="448" cm="1">
        <f t="array" ref="N81">SUMPRODUCT(--(ISNUMBER(SEARCH($A81,'Diags Raw Data'!$A$6:$A$3923))),--('Diags Raw Data'!$Q$6:$Q$3923&lt;&gt;"N/A"),'Diags Raw Data'!$T$6:$T$3923)+SUMPRODUCT(--(ISNUMBER(SEARCH($A81,'Diags Raw Data'!$A$6:$A$3923))),--('Diags Raw Data'!$Q$6:$Q$3923&lt;&gt;"N/A"),'Diags Raw Data'!$U$6:$U$3923)</f>
        <v>0</v>
      </c>
      <c r="O81" s="449">
        <f t="shared" si="14"/>
        <v>0</v>
      </c>
      <c r="P81" s="450">
        <f>SUMIF('Diags Raw Data'!$A$6:$A$3923,"*"&amp;$A81&amp;"*",'Diags Raw Data'!$Z$6:$Z$3923)</f>
        <v>0</v>
      </c>
      <c r="Q81" s="451">
        <f>SUM(SUMIF('Diags Raw Data'!$A$6:$A$3923,"*"&amp;$A81&amp;"*",'Diags Raw Data'!$AA$6:$AA$3923),SUMIF('Diags Raw Data'!$A$6:$A$3923,"*"&amp;$A81&amp;"*",'Diags Raw Data'!$AB$6:$AB$3923))</f>
        <v>0</v>
      </c>
      <c r="R81" s="452">
        <f t="shared" si="15"/>
        <v>0</v>
      </c>
      <c r="S81" s="452">
        <f t="shared" si="16"/>
        <v>0</v>
      </c>
      <c r="T81" s="453">
        <f t="shared" si="17"/>
        <v>0</v>
      </c>
      <c r="U81" s="416" t="s">
        <v>920</v>
      </c>
      <c r="V81" s="182"/>
    </row>
    <row r="82" spans="1:22" ht="30" hidden="1" x14ac:dyDescent="0.2">
      <c r="A82" s="506" t="s">
        <v>513</v>
      </c>
      <c r="B82" s="412" t="str">
        <f>VLOOKUP(A82,'Feature Raw Data'!$A$3:$B$4004,2,FALSE)</f>
        <v>DCN4.101 - Hardware silient stream support</v>
      </c>
      <c r="C82" s="413" t="str">
        <f>VLOOKUP(A82,'Feature Raw Data'!$A$3:$C$4004,3,FALSE)</f>
        <v>P2</v>
      </c>
      <c r="D82" s="414" t="str" cm="1">
        <f t="array" ref="D82">_xlfn.TEXTJOIN("",TRUE,IF(ISNUMBER(SEARCH($A82,'Diags Raw Data'!$A$6:$A$3923)),CONCATENATE('Diags Raw Data'!$H$6:$H$3923,", "),""))</f>
        <v xml:space="preserve">DIO386.1-6, </v>
      </c>
      <c r="E82" s="331" t="str">
        <f>VLOOKUP(A82,'Diags Raw Data'!$A$6:$D$3923,4,FALSE)</f>
        <v>DIO</v>
      </c>
      <c r="F82" s="331" t="str">
        <f>VLOOKUP(A82,'Feature Raw Data'!$A$3:$E$4004,5,FALSE)</f>
        <v>Legacy</v>
      </c>
      <c r="G82" s="331" t="str">
        <f t="shared" si="12"/>
        <v>Yes</v>
      </c>
      <c r="H82" s="331" t="str">
        <f t="shared" si="13"/>
        <v>Yes</v>
      </c>
      <c r="I82" s="413">
        <f>SUMIF('Diags Raw Data'!$A$6:$A$3923,"*"&amp;$A82&amp;"*",'Diags Raw Data'!$K$6:$K$3923)</f>
        <v>1</v>
      </c>
      <c r="J82" s="415">
        <f>SUMIF('Diags Raw Data'!$A$6:$A$3923,"*"&amp;$A82&amp;"*",'Diags Raw Data'!$L$6:$L$3923)</f>
        <v>6</v>
      </c>
      <c r="K82" s="445" cm="1">
        <f t="array" ref="K82">IF(D82="",0, SUMPRODUCT(--(ISNUMBER(SEARCH($A82,'Diags Raw Data'!$A$6:$A$3923))),'Diags Raw Data'!$L$6:$L$3923,'Diags Raw Data'!$N$6:$N$3923)/J82)</f>
        <v>1</v>
      </c>
      <c r="L82" s="446" cm="1">
        <f t="array" ref="L82">IF(D82="",0, SUMPRODUCT(--(ISNUMBER(SEARCH($A82,'Diags Raw Data'!$A$6:$A$3923))),'Diags Raw Data'!$L$6:$L$3923,'Diags Raw Data'!$P$6:$P$3923)/J82)</f>
        <v>1</v>
      </c>
      <c r="M82" s="447" cm="1">
        <f t="array" ref="M82">SUMPRODUCT(--(ISNUMBER(SEARCH($A82,'Diags Raw Data'!$A$6:$A$3923))),--('Diags Raw Data'!$Q$6:$Q$3923&lt;&gt;"N/A"),'Diags Raw Data'!$R$6:$R$3923)</f>
        <v>6</v>
      </c>
      <c r="N82" s="448" cm="1">
        <f t="array" ref="N82">SUMPRODUCT(--(ISNUMBER(SEARCH($A82,'Diags Raw Data'!$A$6:$A$3923))),--('Diags Raw Data'!$Q$6:$Q$3923&lt;&gt;"N/A"),'Diags Raw Data'!$T$6:$T$3923)+SUMPRODUCT(--(ISNUMBER(SEARCH($A82,'Diags Raw Data'!$A$6:$A$3923))),--('Diags Raw Data'!$Q$6:$Q$3923&lt;&gt;"N/A"),'Diags Raw Data'!$U$6:$U$3923)</f>
        <v>0</v>
      </c>
      <c r="O82" s="449">
        <f t="shared" si="14"/>
        <v>0</v>
      </c>
      <c r="P82" s="450">
        <f>SUMIF('Diags Raw Data'!$A$6:$A$3923,"*"&amp;$A82&amp;"*",'Diags Raw Data'!$Z$6:$Z$3923)</f>
        <v>0</v>
      </c>
      <c r="Q82" s="451">
        <f>SUM(SUMIF('Diags Raw Data'!$A$6:$A$3923,"*"&amp;$A82&amp;"*",'Diags Raw Data'!$AA$6:$AA$3923),SUMIF('Diags Raw Data'!$A$6:$A$3923,"*"&amp;$A82&amp;"*",'Diags Raw Data'!$AB$6:$AB$3923))</f>
        <v>0</v>
      </c>
      <c r="R82" s="452">
        <f t="shared" si="15"/>
        <v>0</v>
      </c>
      <c r="S82" s="452">
        <f t="shared" si="16"/>
        <v>0</v>
      </c>
      <c r="T82" s="453">
        <f t="shared" si="17"/>
        <v>0</v>
      </c>
      <c r="U82" s="416" t="s">
        <v>918</v>
      </c>
      <c r="V82" s="182"/>
    </row>
    <row r="83" spans="1:22" hidden="1" x14ac:dyDescent="0.2">
      <c r="A83" s="506" t="s">
        <v>515</v>
      </c>
      <c r="B83" s="412" t="str">
        <f>VLOOKUP(A83,'Feature Raw Data'!$A$3:$B$4004,2,FALSE)</f>
        <v>DCN4.102 - Latency hiding</v>
      </c>
      <c r="C83" s="413" t="str">
        <f>VLOOKUP(A83,'Feature Raw Data'!$A$3:$C$4004,3,FALSE)</f>
        <v>P2</v>
      </c>
      <c r="D83" s="414" t="str" cm="1">
        <f t="array" ref="D83">_xlfn.TEXTJOIN("",TRUE,IF(ISNUMBER(SEARCH($A83,'Diags Raw Data'!$A$6:$A$3923)),CONCATENATE('Diags Raw Data'!$H$6:$H$3923,", "),""))</f>
        <v xml:space="preserve">DISP005, </v>
      </c>
      <c r="E83" s="331" t="str">
        <f>VLOOKUP(A83,'Diags Raw Data'!$A$6:$D$3923,4,FALSE)</f>
        <v>DISP</v>
      </c>
      <c r="F83" s="331" t="str">
        <f>VLOOKUP(A83,'Feature Raw Data'!$A$3:$E$4004,5,FALSE)</f>
        <v>Legacy</v>
      </c>
      <c r="G83" s="331" t="str">
        <f t="shared" si="0"/>
        <v>Yes</v>
      </c>
      <c r="H83" s="331" t="str">
        <f t="shared" si="1"/>
        <v>Yes</v>
      </c>
      <c r="I83" s="413">
        <f>SUMIF('Diags Raw Data'!$A$6:$A$3923,"*"&amp;$A83&amp;"*",'Diags Raw Data'!$K$6:$K$3923)</f>
        <v>1</v>
      </c>
      <c r="J83" s="415">
        <f>SUMIF('Diags Raw Data'!$A$6:$A$3923,"*"&amp;$A83&amp;"*",'Diags Raw Data'!$L$6:$L$3923)</f>
        <v>1</v>
      </c>
      <c r="K83" s="445" cm="1">
        <f t="array" ref="K83">IF(D83="",0, SUMPRODUCT(--(ISNUMBER(SEARCH($A83,'Diags Raw Data'!$A$6:$A$3923))),'Diags Raw Data'!$L$6:$L$3923,'Diags Raw Data'!$N$6:$N$3923)/J83)</f>
        <v>1</v>
      </c>
      <c r="L83" s="446" cm="1">
        <f t="array" ref="L83">IF(D83="",0, SUMPRODUCT(--(ISNUMBER(SEARCH($A83,'Diags Raw Data'!$A$6:$A$3923))),'Diags Raw Data'!$L$6:$L$3923,'Diags Raw Data'!$P$6:$P$3923)/J83)</f>
        <v>1</v>
      </c>
      <c r="M83" s="447" cm="1">
        <f t="array" ref="M83">SUMPRODUCT(--(ISNUMBER(SEARCH($A83,'Diags Raw Data'!$A$6:$A$3923))),--('Diags Raw Data'!$Q$6:$Q$3923&lt;&gt;"N/A"),'Diags Raw Data'!$R$6:$R$3923)</f>
        <v>1</v>
      </c>
      <c r="N83" s="448" cm="1">
        <f t="array" ref="N83">SUMPRODUCT(--(ISNUMBER(SEARCH($A83,'Diags Raw Data'!$A$6:$A$3923))),--('Diags Raw Data'!$Q$6:$Q$3923&lt;&gt;"N/A"),'Diags Raw Data'!$T$6:$T$3923)+SUMPRODUCT(--(ISNUMBER(SEARCH($A83,'Diags Raw Data'!$A$6:$A$3923))),--('Diags Raw Data'!$Q$6:$Q$3923&lt;&gt;"N/A"),'Diags Raw Data'!$U$6:$U$3923)</f>
        <v>0</v>
      </c>
      <c r="O83" s="449">
        <f t="shared" si="2"/>
        <v>0</v>
      </c>
      <c r="P83" s="450">
        <f>SUMIF('Diags Raw Data'!$A$6:$A$3923,"*"&amp;$A83&amp;"*",'Diags Raw Data'!$Z$6:$Z$3923)</f>
        <v>0</v>
      </c>
      <c r="Q83" s="451">
        <f>SUM(SUMIF('Diags Raw Data'!$A$6:$A$3923,"*"&amp;$A83&amp;"*",'Diags Raw Data'!$AA$6:$AA$3923),SUMIF('Diags Raw Data'!$A$6:$A$3923,"*"&amp;$A83&amp;"*",'Diags Raw Data'!$AB$6:$AB$3923))</f>
        <v>0</v>
      </c>
      <c r="R83" s="452">
        <f t="shared" si="3"/>
        <v>0</v>
      </c>
      <c r="S83" s="452">
        <f t="shared" si="4"/>
        <v>0</v>
      </c>
      <c r="T83" s="453">
        <f t="shared" si="5"/>
        <v>0</v>
      </c>
      <c r="U83" s="416" t="s">
        <v>919</v>
      </c>
      <c r="V83" s="182"/>
    </row>
    <row r="84" spans="1:22" hidden="1" x14ac:dyDescent="0.2">
      <c r="A84" s="506" t="s">
        <v>517</v>
      </c>
      <c r="B84" s="412" t="str">
        <f>VLOOKUP(A84,'Feature Raw Data'!$A$3:$B$4004,2,FALSE)</f>
        <v>DCN4.103 - DP HDMI HDCP for audio</v>
      </c>
      <c r="C84" s="413" t="str">
        <f>VLOOKUP(A84,'Feature Raw Data'!$A$3:$C$4004,3,FALSE)</f>
        <v>P2</v>
      </c>
      <c r="D84" s="414" t="str" cm="1">
        <f t="array" ref="D84">_xlfn.TEXTJOIN("",TRUE,IF(ISNUMBER(SEARCH($A84,'Diags Raw Data'!$A$6:$A$3923)),CONCATENATE('Diags Raw Data'!$H$6:$H$3923,", "),""))</f>
        <v xml:space="preserve">EB200.1-5, EB213.1-4, EB302.1-42, </v>
      </c>
      <c r="E84" s="331" t="str">
        <f>VLOOKUP(A84,'Diags Raw Data'!$A$6:$D$3923,4,FALSE)</f>
        <v>EB</v>
      </c>
      <c r="F84" s="331" t="str">
        <f>VLOOKUP(A84,'Feature Raw Data'!$A$3:$E$4004,5,FALSE)</f>
        <v>Legacy</v>
      </c>
      <c r="G84" s="331" t="str">
        <f t="shared" si="0"/>
        <v>Yes</v>
      </c>
      <c r="H84" s="331" t="str">
        <f t="shared" si="1"/>
        <v>Yes</v>
      </c>
      <c r="I84" s="413">
        <f>SUMIF('Diags Raw Data'!$A$6:$A$3923,"*"&amp;$A84&amp;"*",'Diags Raw Data'!$K$6:$K$3923)</f>
        <v>3</v>
      </c>
      <c r="J84" s="415">
        <f>SUMIF('Diags Raw Data'!$A$6:$A$3923,"*"&amp;$A84&amp;"*",'Diags Raw Data'!$L$6:$L$3923)</f>
        <v>51</v>
      </c>
      <c r="K84" s="445" cm="1">
        <f t="array" ref="K84">IF(D84="",0, SUMPRODUCT(--(ISNUMBER(SEARCH($A84,'Diags Raw Data'!$A$6:$A$3923))),'Diags Raw Data'!$L$6:$L$3923,'Diags Raw Data'!$N$6:$N$3923)/J84)</f>
        <v>1</v>
      </c>
      <c r="L84" s="446" cm="1">
        <f t="array" ref="L84">IF(D84="",0, SUMPRODUCT(--(ISNUMBER(SEARCH($A84,'Diags Raw Data'!$A$6:$A$3923))),'Diags Raw Data'!$L$6:$L$3923,'Diags Raw Data'!$P$6:$P$3923)/J84)</f>
        <v>1</v>
      </c>
      <c r="M84" s="447" cm="1">
        <f t="array" ref="M84">SUMPRODUCT(--(ISNUMBER(SEARCH($A84,'Diags Raw Data'!$A$6:$A$3923))),--('Diags Raw Data'!$Q$6:$Q$3923&lt;&gt;"N/A"),'Diags Raw Data'!$R$6:$R$3923)</f>
        <v>0</v>
      </c>
      <c r="N84" s="448" cm="1">
        <f t="array" ref="N84">SUMPRODUCT(--(ISNUMBER(SEARCH($A84,'Diags Raw Data'!$A$6:$A$3923))),--('Diags Raw Data'!$Q$6:$Q$3923&lt;&gt;"N/A"),'Diags Raw Data'!$T$6:$T$3923)+SUMPRODUCT(--(ISNUMBER(SEARCH($A84,'Diags Raw Data'!$A$6:$A$3923))),--('Diags Raw Data'!$Q$6:$Q$3923&lt;&gt;"N/A"),'Diags Raw Data'!$U$6:$U$3923)</f>
        <v>0</v>
      </c>
      <c r="O84" s="449">
        <f t="shared" si="2"/>
        <v>0</v>
      </c>
      <c r="P84" s="450">
        <f>SUMIF('Diags Raw Data'!$A$6:$A$3923,"*"&amp;$A84&amp;"*",'Diags Raw Data'!$Z$6:$Z$3923)</f>
        <v>0</v>
      </c>
      <c r="Q84" s="451">
        <f>SUM(SUMIF('Diags Raw Data'!$A$6:$A$3923,"*"&amp;$A84&amp;"*",'Diags Raw Data'!$AA$6:$AA$3923),SUMIF('Diags Raw Data'!$A$6:$A$3923,"*"&amp;$A84&amp;"*",'Diags Raw Data'!$AB$6:$AB$3923))</f>
        <v>0</v>
      </c>
      <c r="R84" s="452">
        <f t="shared" si="3"/>
        <v>0</v>
      </c>
      <c r="S84" s="452">
        <f t="shared" si="4"/>
        <v>0</v>
      </c>
      <c r="T84" s="453">
        <f t="shared" si="5"/>
        <v>0</v>
      </c>
      <c r="U84" s="416" t="s">
        <v>920</v>
      </c>
      <c r="V84" s="182"/>
    </row>
    <row r="85" spans="1:22" s="184" customFormat="1" ht="30" hidden="1" x14ac:dyDescent="0.2">
      <c r="A85" s="506" t="s">
        <v>519</v>
      </c>
      <c r="B85" s="412" t="str">
        <f>VLOOKUP(A85,'Feature Raw Data'!$A$3:$B$4004,2,FALSE)</f>
        <v>DCN4.104 - Audio controller cg and deep sleep</v>
      </c>
      <c r="C85" s="413" t="str">
        <f>VLOOKUP(A85,'Feature Raw Data'!$A$3:$C$4004,3,FALSE)</f>
        <v>P2</v>
      </c>
      <c r="D85" s="414" t="str" cm="1">
        <f t="array" ref="D85">_xlfn.TEXTJOIN("",TRUE,IF(ISNUMBER(SEARCH($A85,'Diags Raw Data'!$A$6:$A$3923)),CONCATENATE('Diags Raw Data'!$H$6:$H$3923,", "),""))</f>
        <v xml:space="preserve">CE012, </v>
      </c>
      <c r="E85" s="331" t="str">
        <f>VLOOKUP(A85,'Diags Raw Data'!$A$6:$D$3923,4,FALSE)</f>
        <v>CE</v>
      </c>
      <c r="F85" s="331" t="str">
        <f>VLOOKUP(A85,'Feature Raw Data'!$A$3:$E$4004,5,FALSE)</f>
        <v>Legacy</v>
      </c>
      <c r="G85" s="331" t="str">
        <f t="shared" si="0"/>
        <v>Yes</v>
      </c>
      <c r="H85" s="331" t="str">
        <f t="shared" si="1"/>
        <v>Yes</v>
      </c>
      <c r="I85" s="413">
        <f>SUMIF('Diags Raw Data'!$A$6:$A$3923,"*"&amp;$A85&amp;"*",'Diags Raw Data'!$K$6:$K$3923)</f>
        <v>1</v>
      </c>
      <c r="J85" s="415">
        <f>SUMIF('Diags Raw Data'!$A$6:$A$3923,"*"&amp;$A85&amp;"*",'Diags Raw Data'!$L$6:$L$3923)</f>
        <v>1</v>
      </c>
      <c r="K85" s="445" cm="1">
        <f t="array" ref="K85">IF(D85="",0, SUMPRODUCT(--(ISNUMBER(SEARCH($A85,'Diags Raw Data'!$A$6:$A$3923))),'Diags Raw Data'!$L$6:$L$3923,'Diags Raw Data'!$N$6:$N$3923)/J85)</f>
        <v>1</v>
      </c>
      <c r="L85" s="446" cm="1">
        <f t="array" ref="L85">IF(D85="",0, SUMPRODUCT(--(ISNUMBER(SEARCH($A85,'Diags Raw Data'!$A$6:$A$3923))),'Diags Raw Data'!$L$6:$L$3923,'Diags Raw Data'!$P$6:$P$3923)/J85)</f>
        <v>1</v>
      </c>
      <c r="M85" s="447" cm="1">
        <f t="array" ref="M85">SUMPRODUCT(--(ISNUMBER(SEARCH($A85,'Diags Raw Data'!$A$6:$A$3923))),--('Diags Raw Data'!$Q$6:$Q$3923&lt;&gt;"N/A"),'Diags Raw Data'!$R$6:$R$3923)</f>
        <v>0</v>
      </c>
      <c r="N85" s="448" cm="1">
        <f t="array" ref="N85">SUMPRODUCT(--(ISNUMBER(SEARCH($A85,'Diags Raw Data'!$A$6:$A$3923))),--('Diags Raw Data'!$Q$6:$Q$3923&lt;&gt;"N/A"),'Diags Raw Data'!$T$6:$T$3923)+SUMPRODUCT(--(ISNUMBER(SEARCH($A85,'Diags Raw Data'!$A$6:$A$3923))),--('Diags Raw Data'!$Q$6:$Q$3923&lt;&gt;"N/A"),'Diags Raw Data'!$U$6:$U$3923)</f>
        <v>0</v>
      </c>
      <c r="O85" s="449">
        <f t="shared" si="2"/>
        <v>0</v>
      </c>
      <c r="P85" s="450">
        <f>SUMIF('Diags Raw Data'!$A$6:$A$3923,"*"&amp;$A85&amp;"*",'Diags Raw Data'!$Z$6:$Z$3923)</f>
        <v>0</v>
      </c>
      <c r="Q85" s="451">
        <f>SUM(SUMIF('Diags Raw Data'!$A$6:$A$3923,"*"&amp;$A85&amp;"*",'Diags Raw Data'!$AA$6:$AA$3923),SUMIF('Diags Raw Data'!$A$6:$A$3923,"*"&amp;$A85&amp;"*",'Diags Raw Data'!$AB$6:$AB$3923))</f>
        <v>0</v>
      </c>
      <c r="R85" s="452">
        <f t="shared" si="3"/>
        <v>0</v>
      </c>
      <c r="S85" s="452">
        <f t="shared" si="4"/>
        <v>0</v>
      </c>
      <c r="T85" s="453">
        <f t="shared" si="5"/>
        <v>0</v>
      </c>
      <c r="U85" s="416" t="s">
        <v>919</v>
      </c>
      <c r="V85" s="182"/>
    </row>
    <row r="86" spans="1:22" ht="30" hidden="1" x14ac:dyDescent="0.2">
      <c r="A86" s="506" t="s">
        <v>521</v>
      </c>
      <c r="B86" s="412" t="str">
        <f>VLOOKUP(A86,'Feature Raw Data'!$A$3:$B$4004,2,FALSE)</f>
        <v>DCN4.105 - External event and unsolicited response</v>
      </c>
      <c r="C86" s="413" t="str">
        <f>VLOOKUP(A86,'Feature Raw Data'!$A$3:$C$4004,3,FALSE)</f>
        <v>P2</v>
      </c>
      <c r="D86" s="414" t="str" cm="1">
        <f t="array" ref="D86">_xlfn.TEXTJOIN("",TRUE,IF(ISNUMBER(SEARCH($A86,'Diags Raw Data'!$A$6:$A$3923)),CONCATENATE('Diags Raw Data'!$H$6:$H$3923,", "),""))</f>
        <v xml:space="preserve">CE005.1-2, CE013.1-3, </v>
      </c>
      <c r="E86" s="331" t="str">
        <f>VLOOKUP(A86,'Diags Raw Data'!$A$6:$D$3923,4,FALSE)</f>
        <v>CE</v>
      </c>
      <c r="F86" s="331" t="str">
        <f>VLOOKUP(A86,'Feature Raw Data'!$A$3:$E$4004,5,FALSE)</f>
        <v>Legacy</v>
      </c>
      <c r="G86" s="331" t="str">
        <f t="shared" ref="G86:G112" si="18">IF(D86="","No","Yes")</f>
        <v>Yes</v>
      </c>
      <c r="H86" s="331" t="str">
        <f t="shared" ref="H86:H112" si="19">IF(D86="","No","Yes")</f>
        <v>Yes</v>
      </c>
      <c r="I86" s="413">
        <f>SUMIF('Diags Raw Data'!$A$6:$A$3923,"*"&amp;$A86&amp;"*",'Diags Raw Data'!$K$6:$K$3923)</f>
        <v>2</v>
      </c>
      <c r="J86" s="415">
        <f>SUMIF('Diags Raw Data'!$A$6:$A$3923,"*"&amp;$A86&amp;"*",'Diags Raw Data'!$L$6:$L$3923)</f>
        <v>5</v>
      </c>
      <c r="K86" s="445" cm="1">
        <f t="array" ref="K86">IF(D86="",0, SUMPRODUCT(--(ISNUMBER(SEARCH($A86,'Diags Raw Data'!$A$6:$A$3923))),'Diags Raw Data'!$L$6:$L$3923,'Diags Raw Data'!$N$6:$N$3923)/J86)</f>
        <v>1</v>
      </c>
      <c r="L86" s="446" cm="1">
        <f t="array" ref="L86">IF(D86="",0, SUMPRODUCT(--(ISNUMBER(SEARCH($A86,'Diags Raw Data'!$A$6:$A$3923))),'Diags Raw Data'!$L$6:$L$3923,'Diags Raw Data'!$P$6:$P$3923)/J86)</f>
        <v>1</v>
      </c>
      <c r="M86" s="447" cm="1">
        <f t="array" ref="M86">SUMPRODUCT(--(ISNUMBER(SEARCH($A86,'Diags Raw Data'!$A$6:$A$3923))),--('Diags Raw Data'!$Q$6:$Q$3923&lt;&gt;"N/A"),'Diags Raw Data'!$R$6:$R$3923)</f>
        <v>0</v>
      </c>
      <c r="N86" s="448" cm="1">
        <f t="array" ref="N86">SUMPRODUCT(--(ISNUMBER(SEARCH($A86,'Diags Raw Data'!$A$6:$A$3923))),--('Diags Raw Data'!$Q$6:$Q$3923&lt;&gt;"N/A"),'Diags Raw Data'!$T$6:$T$3923)+SUMPRODUCT(--(ISNUMBER(SEARCH($A86,'Diags Raw Data'!$A$6:$A$3923))),--('Diags Raw Data'!$Q$6:$Q$3923&lt;&gt;"N/A"),'Diags Raw Data'!$U$6:$U$3923)</f>
        <v>0</v>
      </c>
      <c r="O86" s="449">
        <f t="shared" si="2"/>
        <v>0</v>
      </c>
      <c r="P86" s="450">
        <f>SUMIF('Diags Raw Data'!$A$6:$A$3923,"*"&amp;$A86&amp;"*",'Diags Raw Data'!$Z$6:$Z$3923)</f>
        <v>0</v>
      </c>
      <c r="Q86" s="451">
        <f>SUM(SUMIF('Diags Raw Data'!$A$6:$A$3923,"*"&amp;$A86&amp;"*",'Diags Raw Data'!$AA$6:$AA$3923),SUMIF('Diags Raw Data'!$A$6:$A$3923,"*"&amp;$A86&amp;"*",'Diags Raw Data'!$AB$6:$AB$3923))</f>
        <v>0</v>
      </c>
      <c r="R86" s="452">
        <f t="shared" si="3"/>
        <v>0</v>
      </c>
      <c r="S86" s="452">
        <f t="shared" si="4"/>
        <v>0</v>
      </c>
      <c r="T86" s="453">
        <f t="shared" si="5"/>
        <v>0</v>
      </c>
      <c r="U86" s="416" t="s">
        <v>919</v>
      </c>
      <c r="V86" s="182"/>
    </row>
    <row r="87" spans="1:22" hidden="1" x14ac:dyDescent="0.2">
      <c r="A87" s="506" t="s">
        <v>523</v>
      </c>
      <c r="B87" s="412" t="str">
        <f>VLOOKUP(A87,'Feature Raw Data'!$A$3:$B$4004,2,FALSE)</f>
        <v>DCN4.106 - Dwb support 1080p60 444 32bpp</v>
      </c>
      <c r="C87" s="413" t="str">
        <f>VLOOKUP(A87,'Feature Raw Data'!$A$3:$C$4004,3,FALSE)</f>
        <v>P2</v>
      </c>
      <c r="D87" s="414" t="str" cm="1">
        <f t="array" ref="D87">_xlfn.TEXTJOIN("",TRUE,IF(ISNUMBER(SEARCH($A87,'Diags Raw Data'!$A$6:$A$3923)),CONCATENATE('Diags Raw Data'!$H$6:$H$3923,", "),""))</f>
        <v xml:space="preserve">DWB002.1-2, </v>
      </c>
      <c r="E87" s="331" t="str">
        <f>VLOOKUP(A87,'Diags Raw Data'!$A$6:$D$3923,4,FALSE)</f>
        <v>DWB</v>
      </c>
      <c r="F87" s="331" t="str">
        <f>VLOOKUP(A87,'Feature Raw Data'!$A$3:$E$4004,5,FALSE)</f>
        <v>Legacy</v>
      </c>
      <c r="G87" s="331" t="str">
        <f t="shared" si="18"/>
        <v>Yes</v>
      </c>
      <c r="H87" s="331" t="str">
        <f t="shared" si="19"/>
        <v>Yes</v>
      </c>
      <c r="I87" s="413">
        <f>SUMIF('Diags Raw Data'!$A$6:$A$3923,"*"&amp;$A87&amp;"*",'Diags Raw Data'!$K$6:$K$3923)</f>
        <v>1</v>
      </c>
      <c r="J87" s="415">
        <f>SUMIF('Diags Raw Data'!$A$6:$A$3923,"*"&amp;$A87&amp;"*",'Diags Raw Data'!$L$6:$L$3923)</f>
        <v>2</v>
      </c>
      <c r="K87" s="445" cm="1">
        <f t="array" ref="K87">IF(D87="",0, SUMPRODUCT(--(ISNUMBER(SEARCH($A87,'Diags Raw Data'!$A$6:$A$3923))),'Diags Raw Data'!$L$6:$L$3923,'Diags Raw Data'!$N$6:$N$3923)/J87)</f>
        <v>1</v>
      </c>
      <c r="L87" s="446" cm="1">
        <f t="array" ref="L87">IF(D87="",0, SUMPRODUCT(--(ISNUMBER(SEARCH($A87,'Diags Raw Data'!$A$6:$A$3923))),'Diags Raw Data'!$L$6:$L$3923,'Diags Raw Data'!$P$6:$P$3923)/J87)</f>
        <v>1</v>
      </c>
      <c r="M87" s="447" cm="1">
        <f t="array" ref="M87">SUMPRODUCT(--(ISNUMBER(SEARCH($A87,'Diags Raw Data'!$A$6:$A$3923))),--('Diags Raw Data'!$Q$6:$Q$3923&lt;&gt;"N/A"),'Diags Raw Data'!$R$6:$R$3923)</f>
        <v>1</v>
      </c>
      <c r="N87" s="448" cm="1">
        <f t="array" ref="N87">SUMPRODUCT(--(ISNUMBER(SEARCH($A87,'Diags Raw Data'!$A$6:$A$3923))),--('Diags Raw Data'!$Q$6:$Q$3923&lt;&gt;"N/A"),'Diags Raw Data'!$T$6:$T$3923)+SUMPRODUCT(--(ISNUMBER(SEARCH($A87,'Diags Raw Data'!$A$6:$A$3923))),--('Diags Raw Data'!$Q$6:$Q$3923&lt;&gt;"N/A"),'Diags Raw Data'!$U$6:$U$3923)</f>
        <v>0</v>
      </c>
      <c r="O87" s="449">
        <f t="shared" si="2"/>
        <v>0</v>
      </c>
      <c r="P87" s="450">
        <f>SUMIF('Diags Raw Data'!$A$6:$A$3923,"*"&amp;$A87&amp;"*",'Diags Raw Data'!$Z$6:$Z$3923)</f>
        <v>0</v>
      </c>
      <c r="Q87" s="451">
        <f>SUM(SUMIF('Diags Raw Data'!$A$6:$A$3923,"*"&amp;$A87&amp;"*",'Diags Raw Data'!$AA$6:$AA$3923),SUMIF('Diags Raw Data'!$A$6:$A$3923,"*"&amp;$A87&amp;"*",'Diags Raw Data'!$AB$6:$AB$3923))</f>
        <v>0</v>
      </c>
      <c r="R87" s="452">
        <f t="shared" si="3"/>
        <v>0</v>
      </c>
      <c r="S87" s="452">
        <f t="shared" si="4"/>
        <v>0</v>
      </c>
      <c r="T87" s="453">
        <f t="shared" si="5"/>
        <v>0</v>
      </c>
      <c r="U87" s="416" t="s">
        <v>919</v>
      </c>
      <c r="V87" s="182"/>
    </row>
    <row r="88" spans="1:22" ht="30" hidden="1" x14ac:dyDescent="0.2">
      <c r="A88" s="506" t="s">
        <v>525</v>
      </c>
      <c r="B88" s="412" t="str">
        <f>VLOOKUP(A88,'Feature Raw Data'!$A$3:$B$4004,2,FALSE)</f>
        <v>DCN4.107 - RSMU-RBBM-DC Interface Support</v>
      </c>
      <c r="C88" s="413" t="str">
        <f>VLOOKUP(A88,'Feature Raw Data'!$A$3:$C$4004,3,FALSE)</f>
        <v>P2</v>
      </c>
      <c r="D88" s="414" t="str" cm="1">
        <f t="array" ref="D88">_xlfn.TEXTJOIN("",TRUE,IF(ISNUMBER(SEARCH($A88,'Diags Raw Data'!$A$6:$A$3923)),CONCATENATE('Diags Raw Data'!$H$6:$H$3923,", "),""))</f>
        <v xml:space="preserve">DMU001.1-3, DMU003, </v>
      </c>
      <c r="E88" s="331" t="str">
        <f>VLOOKUP(A88,'Diags Raw Data'!$A$6:$D$3923,4,FALSE)</f>
        <v>DMU</v>
      </c>
      <c r="F88" s="331" t="str">
        <f>VLOOKUP(A88,'Feature Raw Data'!$A$3:$E$4004,5,FALSE)</f>
        <v>Legacy</v>
      </c>
      <c r="G88" s="331" t="str">
        <f t="shared" si="18"/>
        <v>Yes</v>
      </c>
      <c r="H88" s="331" t="str">
        <f t="shared" si="19"/>
        <v>Yes</v>
      </c>
      <c r="I88" s="413">
        <f>SUMIF('Diags Raw Data'!$A$6:$A$3923,"*"&amp;$A88&amp;"*",'Diags Raw Data'!$K$6:$K$3923)</f>
        <v>2</v>
      </c>
      <c r="J88" s="415">
        <f>SUMIF('Diags Raw Data'!$A$6:$A$3923,"*"&amp;$A88&amp;"*",'Diags Raw Data'!$L$6:$L$3923)</f>
        <v>4</v>
      </c>
      <c r="K88" s="445" cm="1">
        <f t="array" ref="K88">IF(D88="",0, SUMPRODUCT(--(ISNUMBER(SEARCH($A88,'Diags Raw Data'!$A$6:$A$3923))),'Diags Raw Data'!$L$6:$L$3923,'Diags Raw Data'!$N$6:$N$3923)/J88)</f>
        <v>1</v>
      </c>
      <c r="L88" s="446" cm="1">
        <f t="array" ref="L88">IF(D88="",0, SUMPRODUCT(--(ISNUMBER(SEARCH($A88,'Diags Raw Data'!$A$6:$A$3923))),'Diags Raw Data'!$L$6:$L$3923,'Diags Raw Data'!$P$6:$P$3923)/J88)</f>
        <v>1</v>
      </c>
      <c r="M88" s="447" cm="1">
        <f t="array" ref="M88">SUMPRODUCT(--(ISNUMBER(SEARCH($A88,'Diags Raw Data'!$A$6:$A$3923))),--('Diags Raw Data'!$Q$6:$Q$3923&lt;&gt;"N/A"),'Diags Raw Data'!$R$6:$R$3923)</f>
        <v>2</v>
      </c>
      <c r="N88" s="448" cm="1">
        <f t="array" ref="N88">SUMPRODUCT(--(ISNUMBER(SEARCH($A88,'Diags Raw Data'!$A$6:$A$3923))),--('Diags Raw Data'!$Q$6:$Q$3923&lt;&gt;"N/A"),'Diags Raw Data'!$T$6:$T$3923)+SUMPRODUCT(--(ISNUMBER(SEARCH($A88,'Diags Raw Data'!$A$6:$A$3923))),--('Diags Raw Data'!$Q$6:$Q$3923&lt;&gt;"N/A"),'Diags Raw Data'!$U$6:$U$3923)</f>
        <v>1</v>
      </c>
      <c r="O88" s="449">
        <f t="shared" si="2"/>
        <v>0.5</v>
      </c>
      <c r="P88" s="450">
        <f>SUMIF('Diags Raw Data'!$A$6:$A$3923,"*"&amp;$A88&amp;"*",'Diags Raw Data'!$Z$6:$Z$3923)</f>
        <v>0</v>
      </c>
      <c r="Q88" s="451">
        <f>SUM(SUMIF('Diags Raw Data'!$A$6:$A$3923,"*"&amp;$A88&amp;"*",'Diags Raw Data'!$AA$6:$AA$3923),SUMIF('Diags Raw Data'!$A$6:$A$3923,"*"&amp;$A88&amp;"*",'Diags Raw Data'!$AB$6:$AB$3923))</f>
        <v>0</v>
      </c>
      <c r="R88" s="452">
        <f t="shared" si="3"/>
        <v>0</v>
      </c>
      <c r="S88" s="452">
        <f t="shared" si="4"/>
        <v>0</v>
      </c>
      <c r="T88" s="453">
        <f t="shared" si="5"/>
        <v>0</v>
      </c>
      <c r="U88" s="416" t="s">
        <v>919</v>
      </c>
      <c r="V88" s="182"/>
    </row>
    <row r="89" spans="1:22" hidden="1" x14ac:dyDescent="0.2">
      <c r="A89" s="506" t="s">
        <v>527</v>
      </c>
      <c r="B89" s="412" t="str">
        <f>VLOOKUP(A89,'Feature Raw Data'!$A$3:$B$4004,2,FALSE)</f>
        <v>DCN4.108 - Dmcu secure fw loading</v>
      </c>
      <c r="C89" s="413" t="str">
        <f>VLOOKUP(A89,'Feature Raw Data'!$A$3:$C$4004,3,FALSE)</f>
        <v>P2</v>
      </c>
      <c r="D89" s="414" t="str" cm="1">
        <f t="array" ref="D89">_xlfn.TEXTJOIN("",TRUE,IF(ISNUMBER(SEARCH($A89,'Diags Raw Data'!$A$6:$A$3923)),CONCATENATE('Diags Raw Data'!$H$6:$H$3923,", "),""))</f>
        <v xml:space="preserve">DCHB004.1-36, </v>
      </c>
      <c r="E89" s="331" t="str">
        <f>VLOOKUP(A89,'Diags Raw Data'!$A$6:$D$3923,4,FALSE)</f>
        <v>DCHB</v>
      </c>
      <c r="F89" s="331" t="str">
        <f>VLOOKUP(A89,'Feature Raw Data'!$A$3:$E$4004,5,FALSE)</f>
        <v>Legacy</v>
      </c>
      <c r="G89" s="331" t="str">
        <f t="shared" si="18"/>
        <v>Yes</v>
      </c>
      <c r="H89" s="331" t="str">
        <f t="shared" si="19"/>
        <v>Yes</v>
      </c>
      <c r="I89" s="413">
        <f>SUMIF('Diags Raw Data'!$A$6:$A$3923,"*"&amp;$A89&amp;"*",'Diags Raw Data'!$K$6:$K$3923)</f>
        <v>1</v>
      </c>
      <c r="J89" s="415">
        <f>SUMIF('Diags Raw Data'!$A$6:$A$3923,"*"&amp;$A89&amp;"*",'Diags Raw Data'!$L$6:$L$3923)</f>
        <v>36</v>
      </c>
      <c r="K89" s="445" cm="1">
        <f t="array" ref="K89">IF(D89="",0, SUMPRODUCT(--(ISNUMBER(SEARCH($A89,'Diags Raw Data'!$A$6:$A$3923))),'Diags Raw Data'!$L$6:$L$3923,'Diags Raw Data'!$N$6:$N$3923)/J89)</f>
        <v>1</v>
      </c>
      <c r="L89" s="446" cm="1">
        <f t="array" ref="L89">IF(D89="",0, SUMPRODUCT(--(ISNUMBER(SEARCH($A89,'Diags Raw Data'!$A$6:$A$3923))),'Diags Raw Data'!$L$6:$L$3923,'Diags Raw Data'!$P$6:$P$3923)/J89)</f>
        <v>1</v>
      </c>
      <c r="M89" s="447" cm="1">
        <f t="array" ref="M89">SUMPRODUCT(--(ISNUMBER(SEARCH($A89,'Diags Raw Data'!$A$6:$A$3923))),--('Diags Raw Data'!$Q$6:$Q$3923&lt;&gt;"N/A"),'Diags Raw Data'!$R$6:$R$3923)</f>
        <v>1</v>
      </c>
      <c r="N89" s="448" cm="1">
        <f t="array" ref="N89">SUMPRODUCT(--(ISNUMBER(SEARCH($A89,'Diags Raw Data'!$A$6:$A$3923))),--('Diags Raw Data'!$Q$6:$Q$3923&lt;&gt;"N/A"),'Diags Raw Data'!$T$6:$T$3923)+SUMPRODUCT(--(ISNUMBER(SEARCH($A89,'Diags Raw Data'!$A$6:$A$3923))),--('Diags Raw Data'!$Q$6:$Q$3923&lt;&gt;"N/A"),'Diags Raw Data'!$U$6:$U$3923)</f>
        <v>1</v>
      </c>
      <c r="O89" s="449">
        <f t="shared" si="2"/>
        <v>1</v>
      </c>
      <c r="P89" s="450">
        <f>SUMIF('Diags Raw Data'!$A$6:$A$3923,"*"&amp;$A89&amp;"*",'Diags Raw Data'!$Z$6:$Z$3923)</f>
        <v>0</v>
      </c>
      <c r="Q89" s="451">
        <f>SUM(SUMIF('Diags Raw Data'!$A$6:$A$3923,"*"&amp;$A89&amp;"*",'Diags Raw Data'!$AA$6:$AA$3923),SUMIF('Diags Raw Data'!$A$6:$A$3923,"*"&amp;$A89&amp;"*",'Diags Raw Data'!$AB$6:$AB$3923))</f>
        <v>0</v>
      </c>
      <c r="R89" s="452">
        <f t="shared" si="3"/>
        <v>0</v>
      </c>
      <c r="S89" s="452">
        <f t="shared" si="4"/>
        <v>0</v>
      </c>
      <c r="T89" s="453">
        <f t="shared" si="5"/>
        <v>0</v>
      </c>
      <c r="U89" s="416" t="s">
        <v>918</v>
      </c>
      <c r="V89" s="182"/>
    </row>
    <row r="90" spans="1:22" ht="30" x14ac:dyDescent="0.2">
      <c r="A90" s="506" t="s">
        <v>529</v>
      </c>
      <c r="B90" s="412" t="str">
        <f>VLOOKUP(A90,'Feature Raw Data'!$A$3:$B$4004,2,FALSE)</f>
        <v>DCN4.109 - Interrupts Handler client support</v>
      </c>
      <c r="C90" s="413" t="str">
        <f>VLOOKUP(A90,'Feature Raw Data'!$A$3:$C$4004,3,FALSE)</f>
        <v>P2</v>
      </c>
      <c r="D90" s="414" t="str" cm="1">
        <f t="array" ref="D90">_xlfn.TEXTJOIN("",TRUE,IF(ISNUMBER(SEARCH($A90,'Diags Raw Data'!$A$6:$A$3923)),CONCATENATE('Diags Raw Data'!$H$6:$H$3923,", "),""))</f>
        <v xml:space="preserve">OTG800.1-2, OTG804, OTG805, </v>
      </c>
      <c r="E90" s="331" t="str">
        <f>VLOOKUP(A90,'Diags Raw Data'!$A$6:$D$3923,4,FALSE)</f>
        <v>OTG</v>
      </c>
      <c r="F90" s="331" t="str">
        <f>VLOOKUP(A90,'Feature Raw Data'!$A$3:$E$4004,5,FALSE)</f>
        <v>Legacy</v>
      </c>
      <c r="G90" s="331" t="str">
        <f t="shared" si="18"/>
        <v>Yes</v>
      </c>
      <c r="H90" s="331" t="str">
        <f t="shared" si="19"/>
        <v>Yes</v>
      </c>
      <c r="I90" s="413">
        <f>SUMIF('Diags Raw Data'!$A$6:$A$3923,"*"&amp;$A90&amp;"*",'Diags Raw Data'!$K$6:$K$3923)</f>
        <v>3</v>
      </c>
      <c r="J90" s="415">
        <f>SUMIF('Diags Raw Data'!$A$6:$A$3923,"*"&amp;$A90&amp;"*",'Diags Raw Data'!$L$6:$L$3923)</f>
        <v>4</v>
      </c>
      <c r="K90" s="445" cm="1">
        <f t="array" ref="K90">IF(D90="",0, SUMPRODUCT(--(ISNUMBER(SEARCH($A90,'Diags Raw Data'!$A$6:$A$3923))),'Diags Raw Data'!$L$6:$L$3923,'Diags Raw Data'!$N$6:$N$3923)/J90)</f>
        <v>1</v>
      </c>
      <c r="L90" s="446" cm="1">
        <f t="array" ref="L90">IF(D90="",0, SUMPRODUCT(--(ISNUMBER(SEARCH($A90,'Diags Raw Data'!$A$6:$A$3923))),'Diags Raw Data'!$L$6:$L$3923,'Diags Raw Data'!$P$6:$P$3923)/J90)</f>
        <v>1</v>
      </c>
      <c r="M90" s="447" cm="1">
        <f t="array" ref="M90">SUMPRODUCT(--(ISNUMBER(SEARCH($A90,'Diags Raw Data'!$A$6:$A$3923))),--('Diags Raw Data'!$Q$6:$Q$3923&lt;&gt;"N/A"),'Diags Raw Data'!$R$6:$R$3923)</f>
        <v>3</v>
      </c>
      <c r="N90" s="448" cm="1">
        <f t="array" ref="N90">SUMPRODUCT(--(ISNUMBER(SEARCH($A90,'Diags Raw Data'!$A$6:$A$3923))),--('Diags Raw Data'!$Q$6:$Q$3923&lt;&gt;"N/A"),'Diags Raw Data'!$T$6:$T$3923)+SUMPRODUCT(--(ISNUMBER(SEARCH($A90,'Diags Raw Data'!$A$6:$A$3923))),--('Diags Raw Data'!$Q$6:$Q$3923&lt;&gt;"N/A"),'Diags Raw Data'!$U$6:$U$3923)</f>
        <v>0</v>
      </c>
      <c r="O90" s="449">
        <f t="shared" si="2"/>
        <v>0</v>
      </c>
      <c r="P90" s="450">
        <f>SUMIF('Diags Raw Data'!$A$6:$A$3923,"*"&amp;$A90&amp;"*",'Diags Raw Data'!$Z$6:$Z$3923)</f>
        <v>0</v>
      </c>
      <c r="Q90" s="451">
        <f>SUM(SUMIF('Diags Raw Data'!$A$6:$A$3923,"*"&amp;$A90&amp;"*",'Diags Raw Data'!$AA$6:$AA$3923),SUMIF('Diags Raw Data'!$A$6:$A$3923,"*"&amp;$A90&amp;"*",'Diags Raw Data'!$AB$6:$AB$3923))</f>
        <v>0</v>
      </c>
      <c r="R90" s="452">
        <f t="shared" si="3"/>
        <v>0</v>
      </c>
      <c r="S90" s="452">
        <f t="shared" si="4"/>
        <v>0</v>
      </c>
      <c r="T90" s="453">
        <f t="shared" si="5"/>
        <v>0</v>
      </c>
      <c r="U90" s="416" t="s">
        <v>926</v>
      </c>
      <c r="V90" s="182"/>
    </row>
    <row r="91" spans="1:22" hidden="1" x14ac:dyDescent="0.2">
      <c r="A91" s="506" t="s">
        <v>531</v>
      </c>
      <c r="B91" s="412" t="str">
        <f>VLOOKUP(A91,'Feature Raw Data'!$A$3:$B$4004,2,FALSE)</f>
        <v>DCN4.110 - Fine grain security gasket</v>
      </c>
      <c r="C91" s="413" t="str">
        <f>VLOOKUP(A91,'Feature Raw Data'!$A$3:$C$4004,3,FALSE)</f>
        <v>P2</v>
      </c>
      <c r="D91" s="414" t="str" cm="1">
        <f t="array" ref="D91">_xlfn.TEXTJOIN("",TRUE,IF(ISNUMBER(SEARCH($A91,'Diags Raw Data'!$A$6:$A$3923)),CONCATENATE('Diags Raw Data'!$H$6:$H$3923,", "),""))</f>
        <v xml:space="preserve">DMU002.1-8, </v>
      </c>
      <c r="E91" s="331" t="str">
        <f>VLOOKUP(A91,'Diags Raw Data'!$A$6:$D$3923,4,FALSE)</f>
        <v>DMU</v>
      </c>
      <c r="F91" s="331" t="str">
        <f>VLOOKUP(A91,'Feature Raw Data'!$A$3:$E$4004,5,FALSE)</f>
        <v>Legacy</v>
      </c>
      <c r="G91" s="331" t="str">
        <f t="shared" si="18"/>
        <v>Yes</v>
      </c>
      <c r="H91" s="331" t="str">
        <f t="shared" si="19"/>
        <v>Yes</v>
      </c>
      <c r="I91" s="413">
        <f>SUMIF('Diags Raw Data'!$A$6:$A$3923,"*"&amp;$A91&amp;"*",'Diags Raw Data'!$K$6:$K$3923)</f>
        <v>1</v>
      </c>
      <c r="J91" s="415">
        <f>SUMIF('Diags Raw Data'!$A$6:$A$3923,"*"&amp;$A91&amp;"*",'Diags Raw Data'!$L$6:$L$3923)</f>
        <v>8</v>
      </c>
      <c r="K91" s="445" cm="1">
        <f t="array" ref="K91">IF(D91="",0, SUMPRODUCT(--(ISNUMBER(SEARCH($A91,'Diags Raw Data'!$A$6:$A$3923))),'Diags Raw Data'!$L$6:$L$3923,'Diags Raw Data'!$N$6:$N$3923)/J91)</f>
        <v>1</v>
      </c>
      <c r="L91" s="446" cm="1">
        <f t="array" ref="L91">IF(D91="",0, SUMPRODUCT(--(ISNUMBER(SEARCH($A91,'Diags Raw Data'!$A$6:$A$3923))),'Diags Raw Data'!$L$6:$L$3923,'Diags Raw Data'!$P$6:$P$3923)/J91)</f>
        <v>1</v>
      </c>
      <c r="M91" s="447" cm="1">
        <f t="array" ref="M91">SUMPRODUCT(--(ISNUMBER(SEARCH($A91,'Diags Raw Data'!$A$6:$A$3923))),--('Diags Raw Data'!$Q$6:$Q$3923&lt;&gt;"N/A"),'Diags Raw Data'!$R$6:$R$3923)</f>
        <v>1</v>
      </c>
      <c r="N91" s="448" cm="1">
        <f t="array" ref="N91">SUMPRODUCT(--(ISNUMBER(SEARCH($A91,'Diags Raw Data'!$A$6:$A$3923))),--('Diags Raw Data'!$Q$6:$Q$3923&lt;&gt;"N/A"),'Diags Raw Data'!$T$6:$T$3923)+SUMPRODUCT(--(ISNUMBER(SEARCH($A91,'Diags Raw Data'!$A$6:$A$3923))),--('Diags Raw Data'!$Q$6:$Q$3923&lt;&gt;"N/A"),'Diags Raw Data'!$U$6:$U$3923)</f>
        <v>0</v>
      </c>
      <c r="O91" s="449">
        <f t="shared" si="2"/>
        <v>0</v>
      </c>
      <c r="P91" s="450">
        <f>SUMIF('Diags Raw Data'!$A$6:$A$3923,"*"&amp;$A91&amp;"*",'Diags Raw Data'!$Z$6:$Z$3923)</f>
        <v>0</v>
      </c>
      <c r="Q91" s="451">
        <f>SUM(SUMIF('Diags Raw Data'!$A$6:$A$3923,"*"&amp;$A91&amp;"*",'Diags Raw Data'!$AA$6:$AA$3923),SUMIF('Diags Raw Data'!$A$6:$A$3923,"*"&amp;$A91&amp;"*",'Diags Raw Data'!$AB$6:$AB$3923))</f>
        <v>0</v>
      </c>
      <c r="R91" s="452">
        <f t="shared" si="3"/>
        <v>0</v>
      </c>
      <c r="S91" s="452">
        <f t="shared" si="4"/>
        <v>0</v>
      </c>
      <c r="T91" s="453">
        <f t="shared" si="5"/>
        <v>0</v>
      </c>
      <c r="U91" s="416" t="s">
        <v>918</v>
      </c>
      <c r="V91" s="182"/>
    </row>
    <row r="92" spans="1:22" x14ac:dyDescent="0.2">
      <c r="A92" s="506" t="s">
        <v>533</v>
      </c>
      <c r="B92" s="412" t="str">
        <f>VLOOKUP(A92,'Feature Raw Data'!$A$3:$B$4004,2,FALSE)</f>
        <v>DCN4.111 - Db register update</v>
      </c>
      <c r="C92" s="413" t="str">
        <f>VLOOKUP(A92,'Feature Raw Data'!$A$3:$C$4004,3,FALSE)</f>
        <v>P2</v>
      </c>
      <c r="D92" s="414" t="str" cm="1">
        <f t="array" ref="D92">_xlfn.TEXTJOIN("",TRUE,IF(ISNUMBER(SEARCH($A92,'Diags Raw Data'!$A$6:$A$3923)),CONCATENATE('Diags Raw Data'!$H$6:$H$3923,", "),""))</f>
        <v xml:space="preserve">DISP002.1-4, </v>
      </c>
      <c r="E92" s="331" t="str">
        <f>VLOOKUP(A92,'Diags Raw Data'!$A$6:$D$3923,4,FALSE)</f>
        <v>DISP</v>
      </c>
      <c r="F92" s="331" t="str">
        <f>VLOOKUP(A92,'Feature Raw Data'!$A$3:$E$4004,5,FALSE)</f>
        <v>Legacy</v>
      </c>
      <c r="G92" s="331" t="str">
        <f t="shared" si="18"/>
        <v>Yes</v>
      </c>
      <c r="H92" s="331" t="str">
        <f t="shared" si="19"/>
        <v>Yes</v>
      </c>
      <c r="I92" s="413">
        <f>SUMIF('Diags Raw Data'!$A$6:$A$3923,"*"&amp;$A92&amp;"*",'Diags Raw Data'!$K$6:$K$3923)</f>
        <v>1</v>
      </c>
      <c r="J92" s="415">
        <f>SUMIF('Diags Raw Data'!$A$6:$A$3923,"*"&amp;$A92&amp;"*",'Diags Raw Data'!$L$6:$L$3923)</f>
        <v>4</v>
      </c>
      <c r="K92" s="445" cm="1">
        <f t="array" ref="K92">IF(D92="",0, SUMPRODUCT(--(ISNUMBER(SEARCH($A92,'Diags Raw Data'!$A$6:$A$3923))),'Diags Raw Data'!$L$6:$L$3923,'Diags Raw Data'!$N$6:$N$3923)/J92)</f>
        <v>1</v>
      </c>
      <c r="L92" s="446" cm="1">
        <f t="array" ref="L92">IF(D92="",0, SUMPRODUCT(--(ISNUMBER(SEARCH($A92,'Diags Raw Data'!$A$6:$A$3923))),'Diags Raw Data'!$L$6:$L$3923,'Diags Raw Data'!$P$6:$P$3923)/J92)</f>
        <v>1</v>
      </c>
      <c r="M92" s="447" cm="1">
        <f t="array" ref="M92">SUMPRODUCT(--(ISNUMBER(SEARCH($A92,'Diags Raw Data'!$A$6:$A$3923))),--('Diags Raw Data'!$Q$6:$Q$3923&lt;&gt;"N/A"),'Diags Raw Data'!$R$6:$R$3923)</f>
        <v>1</v>
      </c>
      <c r="N92" s="448" cm="1">
        <f t="array" ref="N92">SUMPRODUCT(--(ISNUMBER(SEARCH($A92,'Diags Raw Data'!$A$6:$A$3923))),--('Diags Raw Data'!$Q$6:$Q$3923&lt;&gt;"N/A"),'Diags Raw Data'!$T$6:$T$3923)+SUMPRODUCT(--(ISNUMBER(SEARCH($A92,'Diags Raw Data'!$A$6:$A$3923))),--('Diags Raw Data'!$Q$6:$Q$3923&lt;&gt;"N/A"),'Diags Raw Data'!$U$6:$U$3923)</f>
        <v>0</v>
      </c>
      <c r="O92" s="449">
        <f t="shared" si="2"/>
        <v>0</v>
      </c>
      <c r="P92" s="450">
        <f>SUMIF('Diags Raw Data'!$A$6:$A$3923,"*"&amp;$A92&amp;"*",'Diags Raw Data'!$Z$6:$Z$3923)</f>
        <v>0</v>
      </c>
      <c r="Q92" s="451">
        <f>SUM(SUMIF('Diags Raw Data'!$A$6:$A$3923,"*"&amp;$A92&amp;"*",'Diags Raw Data'!$AA$6:$AA$3923),SUMIF('Diags Raw Data'!$A$6:$A$3923,"*"&amp;$A92&amp;"*",'Diags Raw Data'!$AB$6:$AB$3923))</f>
        <v>0</v>
      </c>
      <c r="R92" s="452">
        <f t="shared" si="3"/>
        <v>0</v>
      </c>
      <c r="S92" s="452">
        <f t="shared" si="4"/>
        <v>0</v>
      </c>
      <c r="T92" s="453">
        <f t="shared" si="5"/>
        <v>0</v>
      </c>
      <c r="U92" s="416" t="s">
        <v>925</v>
      </c>
      <c r="V92" s="182"/>
    </row>
    <row r="93" spans="1:22" x14ac:dyDescent="0.2">
      <c r="A93" s="506" t="s">
        <v>535</v>
      </c>
      <c r="B93" s="412" t="str">
        <f>VLOOKUP(A93,'Feature Raw Data'!$A$3:$B$4004,2,FALSE)</f>
        <v>DCN4.112 - Triple buffered register update</v>
      </c>
      <c r="C93" s="413" t="str">
        <f>VLOOKUP(A93,'Feature Raw Data'!$A$3:$C$4004,3,FALSE)</f>
        <v>P2</v>
      </c>
      <c r="D93" s="414" t="str" cm="1">
        <f t="array" ref="D93">_xlfn.TEXTJOIN("",TRUE,IF(ISNUMBER(SEARCH($A93,'Diags Raw Data'!$A$6:$A$3923)),CONCATENATE('Diags Raw Data'!$H$6:$H$3923,", "),""))</f>
        <v xml:space="preserve">DISP007.1-2, </v>
      </c>
      <c r="E93" s="331" t="str">
        <f>VLOOKUP(A93,'Diags Raw Data'!$A$6:$D$3923,4,FALSE)</f>
        <v>DISP</v>
      </c>
      <c r="F93" s="331" t="str">
        <f>VLOOKUP(A93,'Feature Raw Data'!$A$3:$E$4004,5,FALSE)</f>
        <v>Legacy</v>
      </c>
      <c r="G93" s="331" t="str">
        <f t="shared" si="18"/>
        <v>Yes</v>
      </c>
      <c r="H93" s="331" t="str">
        <f t="shared" si="19"/>
        <v>Yes</v>
      </c>
      <c r="I93" s="413">
        <f>SUMIF('Diags Raw Data'!$A$6:$A$3923,"*"&amp;$A93&amp;"*",'Diags Raw Data'!$K$6:$K$3923)</f>
        <v>1</v>
      </c>
      <c r="J93" s="415">
        <f>SUMIF('Diags Raw Data'!$A$6:$A$3923,"*"&amp;$A93&amp;"*",'Diags Raw Data'!$L$6:$L$3923)</f>
        <v>2</v>
      </c>
      <c r="K93" s="445" cm="1">
        <f t="array" ref="K93">IF(D93="",0, SUMPRODUCT(--(ISNUMBER(SEARCH($A93,'Diags Raw Data'!$A$6:$A$3923))),'Diags Raw Data'!$L$6:$L$3923,'Diags Raw Data'!$N$6:$N$3923)/J93)</f>
        <v>1</v>
      </c>
      <c r="L93" s="446" cm="1">
        <f t="array" ref="L93">IF(D93="",0, SUMPRODUCT(--(ISNUMBER(SEARCH($A93,'Diags Raw Data'!$A$6:$A$3923))),'Diags Raw Data'!$L$6:$L$3923,'Diags Raw Data'!$P$6:$P$3923)/J93)</f>
        <v>1</v>
      </c>
      <c r="M93" s="447" cm="1">
        <f t="array" ref="M93">SUMPRODUCT(--(ISNUMBER(SEARCH($A93,'Diags Raw Data'!$A$6:$A$3923))),--('Diags Raw Data'!$Q$6:$Q$3923&lt;&gt;"N/A"),'Diags Raw Data'!$R$6:$R$3923)</f>
        <v>1</v>
      </c>
      <c r="N93" s="448" cm="1">
        <f t="array" ref="N93">SUMPRODUCT(--(ISNUMBER(SEARCH($A93,'Diags Raw Data'!$A$6:$A$3923))),--('Diags Raw Data'!$Q$6:$Q$3923&lt;&gt;"N/A"),'Diags Raw Data'!$T$6:$T$3923)+SUMPRODUCT(--(ISNUMBER(SEARCH($A93,'Diags Raw Data'!$A$6:$A$3923))),--('Diags Raw Data'!$Q$6:$Q$3923&lt;&gt;"N/A"),'Diags Raw Data'!$U$6:$U$3923)</f>
        <v>0</v>
      </c>
      <c r="O93" s="449">
        <f t="shared" si="2"/>
        <v>0</v>
      </c>
      <c r="P93" s="450">
        <f>SUMIF('Diags Raw Data'!$A$6:$A$3923,"*"&amp;$A93&amp;"*",'Diags Raw Data'!$Z$6:$Z$3923)</f>
        <v>0</v>
      </c>
      <c r="Q93" s="451">
        <f>SUM(SUMIF('Diags Raw Data'!$A$6:$A$3923,"*"&amp;$A93&amp;"*",'Diags Raw Data'!$AA$6:$AA$3923),SUMIF('Diags Raw Data'!$A$6:$A$3923,"*"&amp;$A93&amp;"*",'Diags Raw Data'!$AB$6:$AB$3923))</f>
        <v>0</v>
      </c>
      <c r="R93" s="452">
        <f t="shared" si="3"/>
        <v>0</v>
      </c>
      <c r="S93" s="452">
        <f t="shared" si="4"/>
        <v>0</v>
      </c>
      <c r="T93" s="453">
        <f t="shared" si="5"/>
        <v>0</v>
      </c>
      <c r="U93" s="416" t="s">
        <v>925</v>
      </c>
      <c r="V93" s="182"/>
    </row>
    <row r="94" spans="1:22" x14ac:dyDescent="0.2">
      <c r="A94" s="506" t="s">
        <v>537</v>
      </c>
      <c r="B94" s="412" t="str">
        <f>VLOOKUP(A94,'Feature Raw Data'!$A$3:$B$4004,2,FALSE)</f>
        <v>DCN4.113 - Digital bypass</v>
      </c>
      <c r="C94" s="413" t="str">
        <f>VLOOKUP(A94,'Feature Raw Data'!$A$3:$C$4004,3,FALSE)</f>
        <v>P2</v>
      </c>
      <c r="D94" s="414" t="str" cm="1">
        <f t="array" ref="D94">_xlfn.TEXTJOIN("",TRUE,IF(ISNUMBER(SEARCH($A94,'Diags Raw Data'!$A$6:$A$3923)),CONCATENATE('Diags Raw Data'!$H$6:$H$3923,", "),""))</f>
        <v/>
      </c>
      <c r="E94" s="331" t="e">
        <f>VLOOKUP(A94,'Diags Raw Data'!$A$6:$D$3923,4,FALSE)</f>
        <v>#N/A</v>
      </c>
      <c r="F94" s="331" t="str">
        <f>VLOOKUP(A94,'Feature Raw Data'!$A$3:$E$4004,5,FALSE)</f>
        <v>Legacy</v>
      </c>
      <c r="G94" s="331" t="str">
        <f t="shared" si="18"/>
        <v>No</v>
      </c>
      <c r="H94" s="331" t="str">
        <f t="shared" si="19"/>
        <v>No</v>
      </c>
      <c r="I94" s="413">
        <f>SUMIF('Diags Raw Data'!$A$6:$A$3923,"*"&amp;$A94&amp;"*",'Diags Raw Data'!$K$6:$K$3923)</f>
        <v>0</v>
      </c>
      <c r="J94" s="415">
        <f>SUMIF('Diags Raw Data'!$A$6:$A$3923,"*"&amp;$A94&amp;"*",'Diags Raw Data'!$L$6:$L$3923)</f>
        <v>0</v>
      </c>
      <c r="K94" s="445" cm="1">
        <f t="array" ref="K94">IF(D94="",0, SUMPRODUCT(--(ISNUMBER(SEARCH($A94,'Diags Raw Data'!$A$6:$A$3923))),'Diags Raw Data'!$L$6:$L$3923,'Diags Raw Data'!$N$6:$N$3923)/J94)</f>
        <v>0</v>
      </c>
      <c r="L94" s="446" cm="1">
        <f t="array" ref="L94">IF(D94="",0, SUMPRODUCT(--(ISNUMBER(SEARCH($A94,'Diags Raw Data'!$A$6:$A$3923))),'Diags Raw Data'!$L$6:$L$3923,'Diags Raw Data'!$P$6:$P$3923)/J94)</f>
        <v>0</v>
      </c>
      <c r="M94" s="447" cm="1">
        <f t="array" ref="M94">SUMPRODUCT(--(ISNUMBER(SEARCH($A94,'Diags Raw Data'!$A$6:$A$3923))),--('Diags Raw Data'!$Q$6:$Q$3923&lt;&gt;"N/A"),'Diags Raw Data'!$R$6:$R$3923)</f>
        <v>0</v>
      </c>
      <c r="N94" s="448" cm="1">
        <f t="array" ref="N94">SUMPRODUCT(--(ISNUMBER(SEARCH($A94,'Diags Raw Data'!$A$6:$A$3923))),--('Diags Raw Data'!$Q$6:$Q$3923&lt;&gt;"N/A"),'Diags Raw Data'!$T$6:$T$3923)+SUMPRODUCT(--(ISNUMBER(SEARCH($A94,'Diags Raw Data'!$A$6:$A$3923))),--('Diags Raw Data'!$Q$6:$Q$3923&lt;&gt;"N/A"),'Diags Raw Data'!$U$6:$U$3923)</f>
        <v>0</v>
      </c>
      <c r="O94" s="449">
        <f t="shared" si="2"/>
        <v>0</v>
      </c>
      <c r="P94" s="450">
        <f>SUMIF('Diags Raw Data'!$A$6:$A$3923,"*"&amp;$A94&amp;"*",'Diags Raw Data'!$Z$6:$Z$3923)</f>
        <v>0</v>
      </c>
      <c r="Q94" s="451">
        <f>SUM(SUMIF('Diags Raw Data'!$A$6:$A$3923,"*"&amp;$A94&amp;"*",'Diags Raw Data'!$AA$6:$AA$3923),SUMIF('Diags Raw Data'!$A$6:$A$3923,"*"&amp;$A94&amp;"*",'Diags Raw Data'!$AB$6:$AB$3923))</f>
        <v>0</v>
      </c>
      <c r="R94" s="452">
        <f t="shared" si="3"/>
        <v>0</v>
      </c>
      <c r="S94" s="452">
        <f t="shared" si="4"/>
        <v>0</v>
      </c>
      <c r="T94" s="453">
        <f t="shared" si="5"/>
        <v>0</v>
      </c>
      <c r="U94" s="416" t="s">
        <v>922</v>
      </c>
      <c r="V94" s="182"/>
    </row>
    <row r="95" spans="1:22" x14ac:dyDescent="0.2">
      <c r="A95" s="506" t="s">
        <v>539</v>
      </c>
      <c r="B95" s="412" t="str">
        <f>VLOOKUP(A95,'Feature Raw Data'!$A$3:$B$4004,2,FALSE)</f>
        <v>DCN4.114 - Basic pixel unpacking</v>
      </c>
      <c r="C95" s="413" t="str">
        <f>VLOOKUP(A95,'Feature Raw Data'!$A$3:$C$4004,3,FALSE)</f>
        <v>P2</v>
      </c>
      <c r="D95" s="414" t="str" cm="1">
        <f t="array" ref="D95">_xlfn.TEXTJOIN("",TRUE,IF(ISNUMBER(SEARCH($A95,'Diags Raw Data'!$A$6:$A$3923)),CONCATENATE('Diags Raw Data'!$H$6:$H$3923,", "),""))</f>
        <v/>
      </c>
      <c r="E95" s="331" t="e">
        <f>VLOOKUP(A95,'Diags Raw Data'!$A$6:$D$3923,4,FALSE)</f>
        <v>#N/A</v>
      </c>
      <c r="F95" s="331" t="str">
        <f>VLOOKUP(A95,'Feature Raw Data'!$A$3:$E$4004,5,FALSE)</f>
        <v>Legacy</v>
      </c>
      <c r="G95" s="331" t="str">
        <f t="shared" si="18"/>
        <v>No</v>
      </c>
      <c r="H95" s="331" t="str">
        <f t="shared" si="19"/>
        <v>No</v>
      </c>
      <c r="I95" s="413">
        <f>SUMIF('Diags Raw Data'!$A$6:$A$3923,"*"&amp;$A95&amp;"*",'Diags Raw Data'!$K$6:$K$3923)</f>
        <v>0</v>
      </c>
      <c r="J95" s="415">
        <f>SUMIF('Diags Raw Data'!$A$6:$A$3923,"*"&amp;$A95&amp;"*",'Diags Raw Data'!$L$6:$L$3923)</f>
        <v>0</v>
      </c>
      <c r="K95" s="445" cm="1">
        <f t="array" ref="K95">IF(D95="",0, SUMPRODUCT(--(ISNUMBER(SEARCH($A95,'Diags Raw Data'!$A$6:$A$3923))),'Diags Raw Data'!$L$6:$L$3923,'Diags Raw Data'!$N$6:$N$3923)/J95)</f>
        <v>0</v>
      </c>
      <c r="L95" s="446" cm="1">
        <f t="array" ref="L95">IF(D95="",0, SUMPRODUCT(--(ISNUMBER(SEARCH($A95,'Diags Raw Data'!$A$6:$A$3923))),'Diags Raw Data'!$L$6:$L$3923,'Diags Raw Data'!$P$6:$P$3923)/J95)</f>
        <v>0</v>
      </c>
      <c r="M95" s="447" cm="1">
        <f t="array" ref="M95">SUMPRODUCT(--(ISNUMBER(SEARCH($A95,'Diags Raw Data'!$A$6:$A$3923))),--('Diags Raw Data'!$Q$6:$Q$3923&lt;&gt;"N/A"),'Diags Raw Data'!$R$6:$R$3923)</f>
        <v>0</v>
      </c>
      <c r="N95" s="448" cm="1">
        <f t="array" ref="N95">SUMPRODUCT(--(ISNUMBER(SEARCH($A95,'Diags Raw Data'!$A$6:$A$3923))),--('Diags Raw Data'!$Q$6:$Q$3923&lt;&gt;"N/A"),'Diags Raw Data'!$T$6:$T$3923)+SUMPRODUCT(--(ISNUMBER(SEARCH($A95,'Diags Raw Data'!$A$6:$A$3923))),--('Diags Raw Data'!$Q$6:$Q$3923&lt;&gt;"N/A"),'Diags Raw Data'!$U$6:$U$3923)</f>
        <v>0</v>
      </c>
      <c r="O95" s="449">
        <f t="shared" si="2"/>
        <v>0</v>
      </c>
      <c r="P95" s="450">
        <f>SUMIF('Diags Raw Data'!$A$6:$A$3923,"*"&amp;$A95&amp;"*",'Diags Raw Data'!$Z$6:$Z$3923)</f>
        <v>0</v>
      </c>
      <c r="Q95" s="451">
        <f>SUM(SUMIF('Diags Raw Data'!$A$6:$A$3923,"*"&amp;$A95&amp;"*",'Diags Raw Data'!$AA$6:$AA$3923),SUMIF('Diags Raw Data'!$A$6:$A$3923,"*"&amp;$A95&amp;"*",'Diags Raw Data'!$AB$6:$AB$3923))</f>
        <v>0</v>
      </c>
      <c r="R95" s="452">
        <f t="shared" si="3"/>
        <v>0</v>
      </c>
      <c r="S95" s="452">
        <f t="shared" si="4"/>
        <v>0</v>
      </c>
      <c r="T95" s="453">
        <f t="shared" si="5"/>
        <v>0</v>
      </c>
      <c r="U95" s="416" t="s">
        <v>922</v>
      </c>
      <c r="V95" s="182"/>
    </row>
    <row r="96" spans="1:22" x14ac:dyDescent="0.2">
      <c r="A96" s="506" t="s">
        <v>543</v>
      </c>
      <c r="B96" s="412" t="str">
        <f>VLOOKUP(A96,'Feature Raw Data'!$A$3:$B$4004,2,FALSE)</f>
        <v>DCN4.116 - Rgbe alpha pixel format</v>
      </c>
      <c r="C96" s="413" t="str">
        <f>VLOOKUP(A96,'Feature Raw Data'!$A$3:$C$4004,3,FALSE)</f>
        <v>P2</v>
      </c>
      <c r="D96" s="414" t="str" cm="1">
        <f t="array" ref="D96">_xlfn.TEXTJOIN("",TRUE,IF(ISNUMBER(SEARCH($A96,'Diags Raw Data'!$A$6:$A$3923)),CONCATENATE('Diags Raw Data'!$H$6:$H$3923,", "),""))</f>
        <v/>
      </c>
      <c r="E96" s="331" t="e">
        <f>VLOOKUP(A96,'Diags Raw Data'!$A$6:$D$3923,4,FALSE)</f>
        <v>#N/A</v>
      </c>
      <c r="F96" s="331" t="str">
        <f>VLOOKUP(A96,'Feature Raw Data'!$A$3:$E$4004,5,FALSE)</f>
        <v>Legacy</v>
      </c>
      <c r="G96" s="331" t="str">
        <f t="shared" si="18"/>
        <v>No</v>
      </c>
      <c r="H96" s="331" t="str">
        <f t="shared" si="19"/>
        <v>No</v>
      </c>
      <c r="I96" s="413">
        <f>SUMIF('Diags Raw Data'!$A$6:$A$3923,"*"&amp;$A96&amp;"*",'Diags Raw Data'!$K$6:$K$3923)</f>
        <v>0</v>
      </c>
      <c r="J96" s="415">
        <f>SUMIF('Diags Raw Data'!$A$6:$A$3923,"*"&amp;$A96&amp;"*",'Diags Raw Data'!$L$6:$L$3923)</f>
        <v>0</v>
      </c>
      <c r="K96" s="445" cm="1">
        <f t="array" ref="K96">IF(D96="",0, SUMPRODUCT(--(ISNUMBER(SEARCH($A96,'Diags Raw Data'!$A$6:$A$3923))),'Diags Raw Data'!$L$6:$L$3923,'Diags Raw Data'!$N$6:$N$3923)/J96)</f>
        <v>0</v>
      </c>
      <c r="L96" s="446" cm="1">
        <f t="array" ref="L96">IF(D96="",0, SUMPRODUCT(--(ISNUMBER(SEARCH($A96,'Diags Raw Data'!$A$6:$A$3923))),'Diags Raw Data'!$L$6:$L$3923,'Diags Raw Data'!$P$6:$P$3923)/J96)</f>
        <v>0</v>
      </c>
      <c r="M96" s="447" cm="1">
        <f t="array" ref="M96">SUMPRODUCT(--(ISNUMBER(SEARCH($A96,'Diags Raw Data'!$A$6:$A$3923))),--('Diags Raw Data'!$Q$6:$Q$3923&lt;&gt;"N/A"),'Diags Raw Data'!$R$6:$R$3923)</f>
        <v>0</v>
      </c>
      <c r="N96" s="448" cm="1">
        <f t="array" ref="N96">SUMPRODUCT(--(ISNUMBER(SEARCH($A96,'Diags Raw Data'!$A$6:$A$3923))),--('Diags Raw Data'!$Q$6:$Q$3923&lt;&gt;"N/A"),'Diags Raw Data'!$T$6:$T$3923)+SUMPRODUCT(--(ISNUMBER(SEARCH($A96,'Diags Raw Data'!$A$6:$A$3923))),--('Diags Raw Data'!$Q$6:$Q$3923&lt;&gt;"N/A"),'Diags Raw Data'!$U$6:$U$3923)</f>
        <v>0</v>
      </c>
      <c r="O96" s="449">
        <f t="shared" si="2"/>
        <v>0</v>
      </c>
      <c r="P96" s="450">
        <f>SUMIF('Diags Raw Data'!$A$6:$A$3923,"*"&amp;$A96&amp;"*",'Diags Raw Data'!$Z$6:$Z$3923)</f>
        <v>0</v>
      </c>
      <c r="Q96" s="451">
        <f>SUM(SUMIF('Diags Raw Data'!$A$6:$A$3923,"*"&amp;$A96&amp;"*",'Diags Raw Data'!$AA$6:$AA$3923),SUMIF('Diags Raw Data'!$A$6:$A$3923,"*"&amp;$A96&amp;"*",'Diags Raw Data'!$AB$6:$AB$3923))</f>
        <v>0</v>
      </c>
      <c r="R96" s="452">
        <f t="shared" si="3"/>
        <v>0</v>
      </c>
      <c r="S96" s="452">
        <f t="shared" si="4"/>
        <v>0</v>
      </c>
      <c r="T96" s="453">
        <f t="shared" si="5"/>
        <v>0</v>
      </c>
      <c r="U96" s="416" t="s">
        <v>925</v>
      </c>
      <c r="V96" s="182"/>
    </row>
    <row r="97" spans="1:22" x14ac:dyDescent="0.2">
      <c r="A97" s="506" t="s">
        <v>545</v>
      </c>
      <c r="B97" s="412" t="str">
        <f>VLOOKUP(A97,'Feature Raw Data'!$A$3:$B$4004,2,FALSE)</f>
        <v>DCN4.117 - Large DET VM row buffer</v>
      </c>
      <c r="C97" s="413" t="str">
        <f>VLOOKUP(A97,'Feature Raw Data'!$A$3:$C$4004,3,FALSE)</f>
        <v>P2</v>
      </c>
      <c r="D97" s="414" t="str" cm="1">
        <f t="array" ref="D97">_xlfn.TEXTJOIN("",TRUE,IF(ISNUMBER(SEARCH($A97,'Diags Raw Data'!$A$6:$A$3923)),CONCATENATE('Diags Raw Data'!$H$6:$H$3923,", "),""))</f>
        <v xml:space="preserve">DCHB005.1-14, </v>
      </c>
      <c r="E97" s="331" t="str">
        <f>VLOOKUP(A97,'Diags Raw Data'!$A$6:$D$3923,4,FALSE)</f>
        <v>DCHB</v>
      </c>
      <c r="F97" s="331" t="str">
        <f>VLOOKUP(A97,'Feature Raw Data'!$A$3:$E$4004,5,FALSE)</f>
        <v>Legacy</v>
      </c>
      <c r="G97" s="331" t="str">
        <f>IF(D97="","No","Yes")</f>
        <v>Yes</v>
      </c>
      <c r="H97" s="331" t="str">
        <f t="shared" si="19"/>
        <v>Yes</v>
      </c>
      <c r="I97" s="413">
        <f>SUMIF('Diags Raw Data'!$A$6:$A$3923,"*"&amp;$A97&amp;"*",'Diags Raw Data'!$K$6:$K$3923)</f>
        <v>1</v>
      </c>
      <c r="J97" s="415">
        <f>SUMIF('Diags Raw Data'!$A$6:$A$3923,"*"&amp;$A97&amp;"*",'Diags Raw Data'!$L$6:$L$3923)</f>
        <v>14</v>
      </c>
      <c r="K97" s="445" cm="1">
        <f t="array" ref="K97">IF(D97="",0, SUMPRODUCT(--(ISNUMBER(SEARCH($A97,'Diags Raw Data'!$A$6:$A$3923))),'Diags Raw Data'!$L$6:$L$3923,'Diags Raw Data'!$N$6:$N$3923)/J97)</f>
        <v>1</v>
      </c>
      <c r="L97" s="446" cm="1">
        <f t="array" ref="L97">IF(D97="",0, SUMPRODUCT(--(ISNUMBER(SEARCH($A97,'Diags Raw Data'!$A$6:$A$3923))),'Diags Raw Data'!$L$6:$L$3923,'Diags Raw Data'!$P$6:$P$3923)/J97)</f>
        <v>1</v>
      </c>
      <c r="M97" s="447" cm="1">
        <f t="array" ref="M97">SUMPRODUCT(--(ISNUMBER(SEARCH($A97,'Diags Raw Data'!$A$6:$A$3923))),--('Diags Raw Data'!$Q$6:$Q$3923&lt;&gt;"N/A"),'Diags Raw Data'!$R$6:$R$3923)</f>
        <v>14</v>
      </c>
      <c r="N97" s="448" cm="1">
        <f t="array" ref="N97">SUMPRODUCT(--(ISNUMBER(SEARCH($A97,'Diags Raw Data'!$A$6:$A$3923))),--('Diags Raw Data'!$Q$6:$Q$3923&lt;&gt;"N/A"),'Diags Raw Data'!$T$6:$T$3923)+SUMPRODUCT(--(ISNUMBER(SEARCH($A97,'Diags Raw Data'!$A$6:$A$3923))),--('Diags Raw Data'!$Q$6:$Q$3923&lt;&gt;"N/A"),'Diags Raw Data'!$U$6:$U$3923)</f>
        <v>14</v>
      </c>
      <c r="O97" s="449">
        <f t="shared" si="2"/>
        <v>1</v>
      </c>
      <c r="P97" s="450">
        <f>SUMIF('Diags Raw Data'!$A$6:$A$3923,"*"&amp;$A97&amp;"*",'Diags Raw Data'!$Z$6:$Z$3923)</f>
        <v>0</v>
      </c>
      <c r="Q97" s="451">
        <f>SUM(SUMIF('Diags Raw Data'!$A$6:$A$3923,"*"&amp;$A97&amp;"*",'Diags Raw Data'!$AA$6:$AA$3923),SUMIF('Diags Raw Data'!$A$6:$A$3923,"*"&amp;$A97&amp;"*",'Diags Raw Data'!$AB$6:$AB$3923))</f>
        <v>0</v>
      </c>
      <c r="R97" s="452">
        <f t="shared" si="3"/>
        <v>0</v>
      </c>
      <c r="S97" s="452">
        <f t="shared" si="4"/>
        <v>0</v>
      </c>
      <c r="T97" s="453">
        <f t="shared" si="5"/>
        <v>0</v>
      </c>
      <c r="U97" s="416" t="s">
        <v>925</v>
      </c>
      <c r="V97" s="182"/>
    </row>
    <row r="98" spans="1:22" ht="30" x14ac:dyDescent="0.2">
      <c r="A98" s="506" t="s">
        <v>547</v>
      </c>
      <c r="B98" s="412" t="str">
        <f>VLOOKUP(A98,'Feature Raw Data'!$A$3:$B$4004,2,FALSE)</f>
        <v>DCN4.118 - New display phy power down seq</v>
      </c>
      <c r="C98" s="413" t="str">
        <f>VLOOKUP(A98,'Feature Raw Data'!$A$3:$C$4004,3,FALSE)</f>
        <v>P2</v>
      </c>
      <c r="D98" s="414" t="str" cm="1">
        <f t="array" ref="D98">_xlfn.TEXTJOIN("",TRUE,IF(ISNUMBER(SEARCH($A98,'Diags Raw Data'!$A$6:$A$3923)),CONCATENATE('Diags Raw Data'!$H$6:$H$3923,", "),""))</f>
        <v xml:space="preserve">DISP016, </v>
      </c>
      <c r="E98" s="331" t="str">
        <f>VLOOKUP(A98,'Diags Raw Data'!$A$6:$D$3923,4,FALSE)</f>
        <v>DISP</v>
      </c>
      <c r="F98" s="331" t="str">
        <f>VLOOKUP(A98,'Feature Raw Data'!$A$3:$E$4004,5,FALSE)</f>
        <v>Legacy</v>
      </c>
      <c r="G98" s="331" t="str">
        <f t="shared" si="18"/>
        <v>Yes</v>
      </c>
      <c r="H98" s="331" t="str">
        <f t="shared" si="19"/>
        <v>Yes</v>
      </c>
      <c r="I98" s="413">
        <f>SUMIF('Diags Raw Data'!$A$6:$A$3923,"*"&amp;$A98&amp;"*",'Diags Raw Data'!$K$6:$K$3923)</f>
        <v>1</v>
      </c>
      <c r="J98" s="415">
        <f>SUMIF('Diags Raw Data'!$A$6:$A$3923,"*"&amp;$A98&amp;"*",'Diags Raw Data'!$L$6:$L$3923)</f>
        <v>1</v>
      </c>
      <c r="K98" s="445" cm="1">
        <f t="array" ref="K98">IF(D98="",0, SUMPRODUCT(--(ISNUMBER(SEARCH($A98,'Diags Raw Data'!$A$6:$A$3923))),'Diags Raw Data'!$L$6:$L$3923,'Diags Raw Data'!$N$6:$N$3923)/J98)</f>
        <v>1</v>
      </c>
      <c r="L98" s="446" cm="1">
        <f t="array" ref="L98">IF(D98="",0, SUMPRODUCT(--(ISNUMBER(SEARCH($A98,'Diags Raw Data'!$A$6:$A$3923))),'Diags Raw Data'!$L$6:$L$3923,'Diags Raw Data'!$P$6:$P$3923)/J98)</f>
        <v>1</v>
      </c>
      <c r="M98" s="447" cm="1">
        <f t="array" ref="M98">SUMPRODUCT(--(ISNUMBER(SEARCH($A98,'Diags Raw Data'!$A$6:$A$3923))),--('Diags Raw Data'!$Q$6:$Q$3923&lt;&gt;"N/A"),'Diags Raw Data'!$R$6:$R$3923)</f>
        <v>0</v>
      </c>
      <c r="N98" s="448" cm="1">
        <f t="array" ref="N98">SUMPRODUCT(--(ISNUMBER(SEARCH($A98,'Diags Raw Data'!$A$6:$A$3923))),--('Diags Raw Data'!$Q$6:$Q$3923&lt;&gt;"N/A"),'Diags Raw Data'!$T$6:$T$3923)+SUMPRODUCT(--(ISNUMBER(SEARCH($A98,'Diags Raw Data'!$A$6:$A$3923))),--('Diags Raw Data'!$Q$6:$Q$3923&lt;&gt;"N/A"),'Diags Raw Data'!$U$6:$U$3923)</f>
        <v>0</v>
      </c>
      <c r="O98" s="449">
        <f t="shared" si="2"/>
        <v>0</v>
      </c>
      <c r="P98" s="450">
        <f>SUMIF('Diags Raw Data'!$A$6:$A$3923,"*"&amp;$A98&amp;"*",'Diags Raw Data'!$Z$6:$Z$3923)</f>
        <v>0</v>
      </c>
      <c r="Q98" s="451">
        <f>SUM(SUMIF('Diags Raw Data'!$A$6:$A$3923,"*"&amp;$A98&amp;"*",'Diags Raw Data'!$AA$6:$AA$3923),SUMIF('Diags Raw Data'!$A$6:$A$3923,"*"&amp;$A98&amp;"*",'Diags Raw Data'!$AB$6:$AB$3923))</f>
        <v>0</v>
      </c>
      <c r="R98" s="452">
        <f t="shared" si="3"/>
        <v>0</v>
      </c>
      <c r="S98" s="452">
        <f t="shared" si="4"/>
        <v>0</v>
      </c>
      <c r="T98" s="453">
        <f t="shared" si="5"/>
        <v>0</v>
      </c>
      <c r="U98" s="416" t="s">
        <v>923</v>
      </c>
      <c r="V98" s="182"/>
    </row>
    <row r="99" spans="1:22" ht="30" x14ac:dyDescent="0.2">
      <c r="A99" s="506" t="s">
        <v>549</v>
      </c>
      <c r="B99" s="412" t="str">
        <f>VLOOKUP(A99,'Feature Raw Data'!$A$3:$B$4004,2,FALSE)</f>
        <v>DCN4.119 - DFS bypass switching for DISPCLK and DPPCLK</v>
      </c>
      <c r="C99" s="413" t="str">
        <f>VLOOKUP(A99,'Feature Raw Data'!$A$3:$C$4004,3,FALSE)</f>
        <v>P2</v>
      </c>
      <c r="D99" s="414" t="str" cm="1">
        <f t="array" ref="D99">_xlfn.TEXTJOIN("",TRUE,IF(ISNUMBER(SEARCH($A99,'Diags Raw Data'!$A$6:$A$3923)),CONCATENATE('Diags Raw Data'!$H$6:$H$3923,", "),""))</f>
        <v xml:space="preserve">DPP009.1-43, </v>
      </c>
      <c r="E99" s="331" t="str">
        <f>VLOOKUP(A99,'Diags Raw Data'!$A$6:$D$3923,4,FALSE)</f>
        <v>DPP</v>
      </c>
      <c r="F99" s="331" t="str">
        <f>VLOOKUP(A99,'Feature Raw Data'!$A$3:$E$4004,5,FALSE)</f>
        <v>Legacy</v>
      </c>
      <c r="G99" s="331" t="str">
        <f t="shared" si="18"/>
        <v>Yes</v>
      </c>
      <c r="H99" s="331" t="str">
        <f t="shared" si="19"/>
        <v>Yes</v>
      </c>
      <c r="I99" s="413">
        <f>SUMIF('Diags Raw Data'!$A$6:$A$3923,"*"&amp;$A99&amp;"*",'Diags Raw Data'!$K$6:$K$3923)</f>
        <v>1</v>
      </c>
      <c r="J99" s="415">
        <f>SUMIF('Diags Raw Data'!$A$6:$A$3923,"*"&amp;$A99&amp;"*",'Diags Raw Data'!$L$6:$L$3923)</f>
        <v>43</v>
      </c>
      <c r="K99" s="445" cm="1">
        <f t="array" ref="K99">IF(D99="",0, SUMPRODUCT(--(ISNUMBER(SEARCH($A99,'Diags Raw Data'!$A$6:$A$3923))),'Diags Raw Data'!$L$6:$L$3923,'Diags Raw Data'!$N$6:$N$3923)/J99)</f>
        <v>1</v>
      </c>
      <c r="L99" s="446" cm="1">
        <f t="array" ref="L99">IF(D99="",0, SUMPRODUCT(--(ISNUMBER(SEARCH($A99,'Diags Raw Data'!$A$6:$A$3923))),'Diags Raw Data'!$L$6:$L$3923,'Diags Raw Data'!$P$6:$P$3923)/J99)</f>
        <v>1</v>
      </c>
      <c r="M99" s="447" cm="1">
        <f t="array" ref="M99">SUMPRODUCT(--(ISNUMBER(SEARCH($A99,'Diags Raw Data'!$A$6:$A$3923))),--('Diags Raw Data'!$Q$6:$Q$3923&lt;&gt;"N/A"),'Diags Raw Data'!$R$6:$R$3923)</f>
        <v>43</v>
      </c>
      <c r="N99" s="448" cm="1">
        <f t="array" ref="N99">SUMPRODUCT(--(ISNUMBER(SEARCH($A99,'Diags Raw Data'!$A$6:$A$3923))),--('Diags Raw Data'!$Q$6:$Q$3923&lt;&gt;"N/A"),'Diags Raw Data'!$T$6:$T$3923)+SUMPRODUCT(--(ISNUMBER(SEARCH($A99,'Diags Raw Data'!$A$6:$A$3923))),--('Diags Raw Data'!$Q$6:$Q$3923&lt;&gt;"N/A"),'Diags Raw Data'!$U$6:$U$3923)</f>
        <v>43</v>
      </c>
      <c r="O99" s="449">
        <f t="shared" si="2"/>
        <v>1</v>
      </c>
      <c r="P99" s="450">
        <f>SUMIF('Diags Raw Data'!$A$6:$A$3923,"*"&amp;$A99&amp;"*",'Diags Raw Data'!$Z$6:$Z$3923)</f>
        <v>0</v>
      </c>
      <c r="Q99" s="451">
        <f>SUM(SUMIF('Diags Raw Data'!$A$6:$A$3923,"*"&amp;$A99&amp;"*",'Diags Raw Data'!$AA$6:$AA$3923),SUMIF('Diags Raw Data'!$A$6:$A$3923,"*"&amp;$A99&amp;"*",'Diags Raw Data'!$AB$6:$AB$3923))</f>
        <v>0</v>
      </c>
      <c r="R99" s="452">
        <f t="shared" si="3"/>
        <v>0</v>
      </c>
      <c r="S99" s="452">
        <f t="shared" si="4"/>
        <v>0</v>
      </c>
      <c r="T99" s="453">
        <f t="shared" si="5"/>
        <v>0</v>
      </c>
      <c r="U99" s="416" t="s">
        <v>926</v>
      </c>
      <c r="V99" s="182"/>
    </row>
    <row r="100" spans="1:22" hidden="1" x14ac:dyDescent="0.2">
      <c r="A100" s="506" t="s">
        <v>551</v>
      </c>
      <c r="B100" s="412" t="str">
        <f>VLOOKUP(A100,'Feature Raw Data'!$A$3:$B$4004,2,FALSE)</f>
        <v>DCN4.120 - Hbr3 Vmin 0.65v</v>
      </c>
      <c r="C100" s="413" t="str">
        <f>VLOOKUP(A100,'Feature Raw Data'!$A$3:$C$4004,3,FALSE)</f>
        <v>P2</v>
      </c>
      <c r="D100" s="414" t="str" cm="1">
        <f t="array" ref="D100">_xlfn.TEXTJOIN("",TRUE,IF(ISNUMBER(SEARCH($A100,'Diags Raw Data'!$A$6:$A$3923)),CONCATENATE('Diags Raw Data'!$H$6:$H$3923,", "),""))</f>
        <v xml:space="preserve">DIO378.1-4, DIO379.1-4, DIO380.1-4, </v>
      </c>
      <c r="E100" s="331" t="str">
        <f>VLOOKUP(A100,'Diags Raw Data'!$A$6:$D$3923,4,FALSE)</f>
        <v>DIO</v>
      </c>
      <c r="F100" s="331" t="str">
        <f>VLOOKUP(A100,'Feature Raw Data'!$A$3:$E$4004,5,FALSE)</f>
        <v>Legacy</v>
      </c>
      <c r="G100" s="331" t="str">
        <f t="shared" si="18"/>
        <v>Yes</v>
      </c>
      <c r="H100" s="331" t="str">
        <f t="shared" si="19"/>
        <v>Yes</v>
      </c>
      <c r="I100" s="413">
        <f>SUMIF('Diags Raw Data'!$A$6:$A$3923,"*"&amp;$A100&amp;"*",'Diags Raw Data'!$K$6:$K$3923)</f>
        <v>3</v>
      </c>
      <c r="J100" s="415">
        <f>SUMIF('Diags Raw Data'!$A$6:$A$3923,"*"&amp;$A100&amp;"*",'Diags Raw Data'!$L$6:$L$3923)</f>
        <v>12</v>
      </c>
      <c r="K100" s="445" cm="1">
        <f t="array" ref="K100">IF(D100="",0, SUMPRODUCT(--(ISNUMBER(SEARCH($A100,'Diags Raw Data'!$A$6:$A$3923))),'Diags Raw Data'!$L$6:$L$3923,'Diags Raw Data'!$N$6:$N$3923)/J100)</f>
        <v>1</v>
      </c>
      <c r="L100" s="446" cm="1">
        <f t="array" ref="L100">IF(D100="",0, SUMPRODUCT(--(ISNUMBER(SEARCH($A100,'Diags Raw Data'!$A$6:$A$3923))),'Diags Raw Data'!$L$6:$L$3923,'Diags Raw Data'!$P$6:$P$3923)/J100)</f>
        <v>1</v>
      </c>
      <c r="M100" s="447" cm="1">
        <f t="array" ref="M100">SUMPRODUCT(--(ISNUMBER(SEARCH($A100,'Diags Raw Data'!$A$6:$A$3923))),--('Diags Raw Data'!$Q$6:$Q$3923&lt;&gt;"N/A"),'Diags Raw Data'!$R$6:$R$3923)</f>
        <v>12</v>
      </c>
      <c r="N100" s="448" cm="1">
        <f t="array" ref="N100">SUMPRODUCT(--(ISNUMBER(SEARCH($A100,'Diags Raw Data'!$A$6:$A$3923))),--('Diags Raw Data'!$Q$6:$Q$3923&lt;&gt;"N/A"),'Diags Raw Data'!$T$6:$T$3923)+SUMPRODUCT(--(ISNUMBER(SEARCH($A100,'Diags Raw Data'!$A$6:$A$3923))),--('Diags Raw Data'!$Q$6:$Q$3923&lt;&gt;"N/A"),'Diags Raw Data'!$U$6:$U$3923)</f>
        <v>12</v>
      </c>
      <c r="O100" s="449">
        <f t="shared" si="2"/>
        <v>1</v>
      </c>
      <c r="P100" s="450">
        <f>SUMIF('Diags Raw Data'!$A$6:$A$3923,"*"&amp;$A100&amp;"*",'Diags Raw Data'!$Z$6:$Z$3923)</f>
        <v>0</v>
      </c>
      <c r="Q100" s="451">
        <f>SUM(SUMIF('Diags Raw Data'!$A$6:$A$3923,"*"&amp;$A100&amp;"*",'Diags Raw Data'!$AA$6:$AA$3923),SUMIF('Diags Raw Data'!$A$6:$A$3923,"*"&amp;$A100&amp;"*",'Diags Raw Data'!$AB$6:$AB$3923))</f>
        <v>0</v>
      </c>
      <c r="R100" s="452">
        <f t="shared" si="3"/>
        <v>0</v>
      </c>
      <c r="S100" s="452">
        <f t="shared" si="4"/>
        <v>0</v>
      </c>
      <c r="T100" s="453">
        <f t="shared" si="5"/>
        <v>0</v>
      </c>
      <c r="U100" s="416" t="s">
        <v>918</v>
      </c>
      <c r="V100" s="182"/>
    </row>
    <row r="101" spans="1:22" ht="30" x14ac:dyDescent="0.2">
      <c r="A101" s="506" t="s">
        <v>553</v>
      </c>
      <c r="B101" s="412" t="str">
        <f>VLOOKUP(A101,'Feature Raw Data'!$A$3:$B$4004,2,FALSE)</f>
        <v>DCN4.121 - Register access and timeout Support</v>
      </c>
      <c r="C101" s="413" t="str">
        <f>VLOOKUP(A101,'Feature Raw Data'!$A$3:$C$4004,3,FALSE)</f>
        <v>P2</v>
      </c>
      <c r="D101" s="414" t="str" cm="1">
        <f t="array" ref="D101">_xlfn.TEXTJOIN("",TRUE,IF(ISNUMBER(SEARCH($A101,'Diags Raw Data'!$A$6:$A$3923)),CONCATENATE('Diags Raw Data'!$H$6:$H$3923,", "),""))</f>
        <v xml:space="preserve">DMU003, </v>
      </c>
      <c r="E101" s="331" t="str">
        <f>VLOOKUP(A101,'Diags Raw Data'!$A$6:$D$3923,4,FALSE)</f>
        <v>DMU</v>
      </c>
      <c r="F101" s="331" t="str">
        <f>VLOOKUP(A101,'Feature Raw Data'!$A$3:$E$4004,5,FALSE)</f>
        <v>Legacy</v>
      </c>
      <c r="G101" s="331" t="str">
        <f t="shared" si="18"/>
        <v>Yes</v>
      </c>
      <c r="H101" s="331" t="str">
        <f t="shared" si="19"/>
        <v>Yes</v>
      </c>
      <c r="I101" s="413">
        <f>SUMIF('Diags Raw Data'!$A$6:$A$3923,"*"&amp;$A101&amp;"*",'Diags Raw Data'!$K$6:$K$3923)</f>
        <v>1</v>
      </c>
      <c r="J101" s="415">
        <f>SUMIF('Diags Raw Data'!$A$6:$A$3923,"*"&amp;$A101&amp;"*",'Diags Raw Data'!$L$6:$L$3923)</f>
        <v>1</v>
      </c>
      <c r="K101" s="445" cm="1">
        <f t="array" ref="K101">IF(D101="",0, SUMPRODUCT(--(ISNUMBER(SEARCH($A101,'Diags Raw Data'!$A$6:$A$3923))),'Diags Raw Data'!$L$6:$L$3923,'Diags Raw Data'!$N$6:$N$3923)/J101)</f>
        <v>1</v>
      </c>
      <c r="L101" s="446" cm="1">
        <f t="array" ref="L101">IF(D101="",0, SUMPRODUCT(--(ISNUMBER(SEARCH($A101,'Diags Raw Data'!$A$6:$A$3923))),'Diags Raw Data'!$L$6:$L$3923,'Diags Raw Data'!$P$6:$P$3923)/J101)</f>
        <v>1</v>
      </c>
      <c r="M101" s="447" cm="1">
        <f t="array" ref="M101">SUMPRODUCT(--(ISNUMBER(SEARCH($A101,'Diags Raw Data'!$A$6:$A$3923))),--('Diags Raw Data'!$Q$6:$Q$3923&lt;&gt;"N/A"),'Diags Raw Data'!$R$6:$R$3923)</f>
        <v>1</v>
      </c>
      <c r="N101" s="448" cm="1">
        <f t="array" ref="N101">SUMPRODUCT(--(ISNUMBER(SEARCH($A101,'Diags Raw Data'!$A$6:$A$3923))),--('Diags Raw Data'!$Q$6:$Q$3923&lt;&gt;"N/A"),'Diags Raw Data'!$T$6:$T$3923)+SUMPRODUCT(--(ISNUMBER(SEARCH($A101,'Diags Raw Data'!$A$6:$A$3923))),--('Diags Raw Data'!$Q$6:$Q$3923&lt;&gt;"N/A"),'Diags Raw Data'!$U$6:$U$3923)</f>
        <v>0</v>
      </c>
      <c r="O101" s="449">
        <f t="shared" si="2"/>
        <v>0</v>
      </c>
      <c r="P101" s="450">
        <f>SUMIF('Diags Raw Data'!$A$6:$A$3923,"*"&amp;$A101&amp;"*",'Diags Raw Data'!$Z$6:$Z$3923)</f>
        <v>0</v>
      </c>
      <c r="Q101" s="451">
        <f>SUM(SUMIF('Diags Raw Data'!$A$6:$A$3923,"*"&amp;$A101&amp;"*",'Diags Raw Data'!$AA$6:$AA$3923),SUMIF('Diags Raw Data'!$A$6:$A$3923,"*"&amp;$A101&amp;"*",'Diags Raw Data'!$AB$6:$AB$3923))</f>
        <v>0</v>
      </c>
      <c r="R101" s="452">
        <f t="shared" si="3"/>
        <v>0</v>
      </c>
      <c r="S101" s="452">
        <f t="shared" si="4"/>
        <v>0</v>
      </c>
      <c r="T101" s="453">
        <f t="shared" si="5"/>
        <v>0</v>
      </c>
      <c r="U101" s="416" t="s">
        <v>923</v>
      </c>
      <c r="V101" s="182"/>
    </row>
    <row r="102" spans="1:22" x14ac:dyDescent="0.2">
      <c r="A102" s="506" t="s">
        <v>555</v>
      </c>
      <c r="B102" s="412" t="str">
        <f>VLOOKUP(A102,'Feature Raw Data'!$A$3:$B$4004,2,FALSE)</f>
        <v>DCN4.122 - Unallocated space access</v>
      </c>
      <c r="C102" s="413" t="str">
        <f>VLOOKUP(A102,'Feature Raw Data'!$A$3:$C$4004,3,FALSE)</f>
        <v>P2</v>
      </c>
      <c r="D102" s="414" t="str" cm="1">
        <f t="array" ref="D102">_xlfn.TEXTJOIN("",TRUE,IF(ISNUMBER(SEARCH($A102,'Diags Raw Data'!$A$6:$A$3923)),CONCATENATE('Diags Raw Data'!$H$6:$H$3923,", "),""))</f>
        <v xml:space="preserve">DMU001.1-3, </v>
      </c>
      <c r="E102" s="331" t="str">
        <f>VLOOKUP(A102,'Diags Raw Data'!$A$6:$D$3923,4,FALSE)</f>
        <v>DMU</v>
      </c>
      <c r="F102" s="331" t="str">
        <f>VLOOKUP(A102,'Feature Raw Data'!$A$3:$E$4004,5,FALSE)</f>
        <v>Legacy</v>
      </c>
      <c r="G102" s="331" t="str">
        <f t="shared" si="18"/>
        <v>Yes</v>
      </c>
      <c r="H102" s="331" t="str">
        <f t="shared" si="19"/>
        <v>Yes</v>
      </c>
      <c r="I102" s="413">
        <f>SUMIF('Diags Raw Data'!$A$6:$A$3923,"*"&amp;$A102&amp;"*",'Diags Raw Data'!$K$6:$K$3923)</f>
        <v>1</v>
      </c>
      <c r="J102" s="415">
        <f>SUMIF('Diags Raw Data'!$A$6:$A$3923,"*"&amp;$A102&amp;"*",'Diags Raw Data'!$L$6:$L$3923)</f>
        <v>3</v>
      </c>
      <c r="K102" s="445" cm="1">
        <f t="array" ref="K102">IF(D102="",0, SUMPRODUCT(--(ISNUMBER(SEARCH($A102,'Diags Raw Data'!$A$6:$A$3923))),'Diags Raw Data'!$L$6:$L$3923,'Diags Raw Data'!$N$6:$N$3923)/J102)</f>
        <v>1</v>
      </c>
      <c r="L102" s="446" cm="1">
        <f t="array" ref="L102">IF(D102="",0, SUMPRODUCT(--(ISNUMBER(SEARCH($A102,'Diags Raw Data'!$A$6:$A$3923))),'Diags Raw Data'!$L$6:$L$3923,'Diags Raw Data'!$P$6:$P$3923)/J102)</f>
        <v>1</v>
      </c>
      <c r="M102" s="447" cm="1">
        <f t="array" ref="M102">SUMPRODUCT(--(ISNUMBER(SEARCH($A102,'Diags Raw Data'!$A$6:$A$3923))),--('Diags Raw Data'!$Q$6:$Q$3923&lt;&gt;"N/A"),'Diags Raw Data'!$R$6:$R$3923)</f>
        <v>1</v>
      </c>
      <c r="N102" s="448" cm="1">
        <f t="array" ref="N102">SUMPRODUCT(--(ISNUMBER(SEARCH($A102,'Diags Raw Data'!$A$6:$A$3923))),--('Diags Raw Data'!$Q$6:$Q$3923&lt;&gt;"N/A"),'Diags Raw Data'!$T$6:$T$3923)+SUMPRODUCT(--(ISNUMBER(SEARCH($A102,'Diags Raw Data'!$A$6:$A$3923))),--('Diags Raw Data'!$Q$6:$Q$3923&lt;&gt;"N/A"),'Diags Raw Data'!$U$6:$U$3923)</f>
        <v>1</v>
      </c>
      <c r="O102" s="449">
        <f t="shared" si="2"/>
        <v>1</v>
      </c>
      <c r="P102" s="450">
        <f>SUMIF('Diags Raw Data'!$A$6:$A$3923,"*"&amp;$A102&amp;"*",'Diags Raw Data'!$Z$6:$Z$3923)</f>
        <v>0</v>
      </c>
      <c r="Q102" s="451">
        <f>SUM(SUMIF('Diags Raw Data'!$A$6:$A$3923,"*"&amp;$A102&amp;"*",'Diags Raw Data'!$AA$6:$AA$3923),SUMIF('Diags Raw Data'!$A$6:$A$3923,"*"&amp;$A102&amp;"*",'Diags Raw Data'!$AB$6:$AB$3923))</f>
        <v>0</v>
      </c>
      <c r="R102" s="452">
        <f t="shared" si="3"/>
        <v>0</v>
      </c>
      <c r="S102" s="452">
        <f t="shared" si="4"/>
        <v>0</v>
      </c>
      <c r="T102" s="453">
        <f t="shared" si="5"/>
        <v>0</v>
      </c>
      <c r="U102" s="416" t="s">
        <v>923</v>
      </c>
      <c r="V102" s="182"/>
    </row>
    <row r="103" spans="1:22" x14ac:dyDescent="0.2">
      <c r="A103" s="506" t="s">
        <v>557</v>
      </c>
      <c r="B103" s="412" t="str">
        <f>VLOOKUP(A103,'Feature Raw Data'!$A$3:$B$4004,2,FALSE)</f>
        <v>DCN4.123 - MPCC Gamut Remap</v>
      </c>
      <c r="C103" s="413" t="str">
        <f>VLOOKUP(A103,'Feature Raw Data'!$A$3:$C$4004,3,FALSE)</f>
        <v>P2</v>
      </c>
      <c r="D103" s="414" t="str" cm="1">
        <f t="array" ref="D103">_xlfn.TEXTJOIN("",TRUE,IF(ISNUMBER(SEARCH($A103,'Diags Raw Data'!$A$6:$A$3923)),CONCATENATE('Diags Raw Data'!$H$6:$H$3923,", "),""))</f>
        <v xml:space="preserve">MPC012, MPC013, </v>
      </c>
      <c r="E103" s="331" t="str">
        <f>VLOOKUP(A103,'Diags Raw Data'!$A$6:$D$3923,4,FALSE)</f>
        <v>MPC</v>
      </c>
      <c r="F103" s="331" t="str">
        <f>VLOOKUP(A103,'Feature Raw Data'!$A$3:$E$4004,5,FALSE)</f>
        <v>Legacy</v>
      </c>
      <c r="G103" s="331" t="str">
        <f t="shared" si="18"/>
        <v>Yes</v>
      </c>
      <c r="H103" s="331" t="str">
        <f t="shared" si="19"/>
        <v>Yes</v>
      </c>
      <c r="I103" s="413">
        <f>SUMIF('Diags Raw Data'!$A$6:$A$3923,"*"&amp;$A103&amp;"*",'Diags Raw Data'!$K$6:$K$3923)</f>
        <v>2</v>
      </c>
      <c r="J103" s="415">
        <f>SUMIF('Diags Raw Data'!$A$6:$A$3923,"*"&amp;$A103&amp;"*",'Diags Raw Data'!$L$6:$L$3923)</f>
        <v>2</v>
      </c>
      <c r="K103" s="445" cm="1">
        <f t="array" ref="K103">IF(D103="",0, SUMPRODUCT(--(ISNUMBER(SEARCH($A103,'Diags Raw Data'!$A$6:$A$3923))),'Diags Raw Data'!$L$6:$L$3923,'Diags Raw Data'!$N$6:$N$3923)/J103)</f>
        <v>1</v>
      </c>
      <c r="L103" s="446" cm="1">
        <f t="array" ref="L103">IF(D103="",0, SUMPRODUCT(--(ISNUMBER(SEARCH($A103,'Diags Raw Data'!$A$6:$A$3923))),'Diags Raw Data'!$L$6:$L$3923,'Diags Raw Data'!$P$6:$P$3923)/J103)</f>
        <v>1</v>
      </c>
      <c r="M103" s="447" cm="1">
        <f t="array" ref="M103">SUMPRODUCT(--(ISNUMBER(SEARCH($A103,'Diags Raw Data'!$A$6:$A$3923))),--('Diags Raw Data'!$Q$6:$Q$3923&lt;&gt;"N/A"),'Diags Raw Data'!$R$6:$R$3923)</f>
        <v>2</v>
      </c>
      <c r="N103" s="448" cm="1">
        <f t="array" ref="N103">SUMPRODUCT(--(ISNUMBER(SEARCH($A103,'Diags Raw Data'!$A$6:$A$3923))),--('Diags Raw Data'!$Q$6:$Q$3923&lt;&gt;"N/A"),'Diags Raw Data'!$T$6:$T$3923)+SUMPRODUCT(--(ISNUMBER(SEARCH($A103,'Diags Raw Data'!$A$6:$A$3923))),--('Diags Raw Data'!$Q$6:$Q$3923&lt;&gt;"N/A"),'Diags Raw Data'!$U$6:$U$3923)</f>
        <v>1</v>
      </c>
      <c r="O103" s="449">
        <f t="shared" si="2"/>
        <v>0.5</v>
      </c>
      <c r="P103" s="450">
        <f>SUMIF('Diags Raw Data'!$A$6:$A$3923,"*"&amp;$A103&amp;"*",'Diags Raw Data'!$Z$6:$Z$3923)</f>
        <v>0</v>
      </c>
      <c r="Q103" s="451">
        <f>SUM(SUMIF('Diags Raw Data'!$A$6:$A$3923,"*"&amp;$A103&amp;"*",'Diags Raw Data'!$AA$6:$AA$3923),SUMIF('Diags Raw Data'!$A$6:$A$3923,"*"&amp;$A103&amp;"*",'Diags Raw Data'!$AB$6:$AB$3923))</f>
        <v>0</v>
      </c>
      <c r="R103" s="452">
        <f t="shared" si="3"/>
        <v>0</v>
      </c>
      <c r="S103" s="452">
        <f t="shared" si="4"/>
        <v>0</v>
      </c>
      <c r="T103" s="453">
        <f t="shared" si="5"/>
        <v>0</v>
      </c>
      <c r="U103" s="416" t="s">
        <v>921</v>
      </c>
      <c r="V103" s="182"/>
    </row>
    <row r="104" spans="1:22" x14ac:dyDescent="0.2">
      <c r="A104" s="506" t="s">
        <v>559</v>
      </c>
      <c r="B104" s="412" t="str">
        <f>VLOOKUP(A104,'Feature Raw Data'!$A$3:$B$4004,2,FALSE)</f>
        <v>DCN4.124 - Pre-dealpha</v>
      </c>
      <c r="C104" s="413" t="str">
        <f>VLOOKUP(A104,'Feature Raw Data'!$A$3:$C$4004,3,FALSE)</f>
        <v>P2</v>
      </c>
      <c r="D104" s="414" t="str" cm="1">
        <f t="array" ref="D104">_xlfn.TEXTJOIN("",TRUE,IF(ISNUMBER(SEARCH($A104,'Diags Raw Data'!$A$6:$A$3923)),CONCATENATE('Diags Raw Data'!$H$6:$H$3923,", "),""))</f>
        <v xml:space="preserve">DPP046, </v>
      </c>
      <c r="E104" s="331" t="str">
        <f>VLOOKUP(A104,'Diags Raw Data'!$A$6:$D$3923,4,FALSE)</f>
        <v>DPP</v>
      </c>
      <c r="F104" s="331" t="str">
        <f>VLOOKUP(A104,'Feature Raw Data'!$A$3:$E$4004,5,FALSE)</f>
        <v>Legacy</v>
      </c>
      <c r="G104" s="331" t="str">
        <f t="shared" si="18"/>
        <v>Yes</v>
      </c>
      <c r="H104" s="331" t="str">
        <f t="shared" si="19"/>
        <v>Yes</v>
      </c>
      <c r="I104" s="413">
        <f>SUMIF('Diags Raw Data'!$A$6:$A$3923,"*"&amp;$A104&amp;"*",'Diags Raw Data'!$K$6:$K$3923)</f>
        <v>1</v>
      </c>
      <c r="J104" s="415">
        <f>SUMIF('Diags Raw Data'!$A$6:$A$3923,"*"&amp;$A104&amp;"*",'Diags Raw Data'!$L$6:$L$3923)</f>
        <v>1</v>
      </c>
      <c r="K104" s="445" cm="1">
        <f t="array" ref="K104">IF(D104="",0, SUMPRODUCT(--(ISNUMBER(SEARCH($A104,'Diags Raw Data'!$A$6:$A$3923))),'Diags Raw Data'!$L$6:$L$3923,'Diags Raw Data'!$N$6:$N$3923)/J104)</f>
        <v>1</v>
      </c>
      <c r="L104" s="446" cm="1">
        <f t="array" ref="L104">IF(D104="",0, SUMPRODUCT(--(ISNUMBER(SEARCH($A104,'Diags Raw Data'!$A$6:$A$3923))),'Diags Raw Data'!$L$6:$L$3923,'Diags Raw Data'!$P$6:$P$3923)/J104)</f>
        <v>1</v>
      </c>
      <c r="M104" s="447" cm="1">
        <f t="array" ref="M104">SUMPRODUCT(--(ISNUMBER(SEARCH($A104,'Diags Raw Data'!$A$6:$A$3923))),--('Diags Raw Data'!$Q$6:$Q$3923&lt;&gt;"N/A"),'Diags Raw Data'!$R$6:$R$3923)</f>
        <v>1</v>
      </c>
      <c r="N104" s="448" cm="1">
        <f t="array" ref="N104">SUMPRODUCT(--(ISNUMBER(SEARCH($A104,'Diags Raw Data'!$A$6:$A$3923))),--('Diags Raw Data'!$Q$6:$Q$3923&lt;&gt;"N/A"),'Diags Raw Data'!$T$6:$T$3923)+SUMPRODUCT(--(ISNUMBER(SEARCH($A104,'Diags Raw Data'!$A$6:$A$3923))),--('Diags Raw Data'!$Q$6:$Q$3923&lt;&gt;"N/A"),'Diags Raw Data'!$U$6:$U$3923)</f>
        <v>1</v>
      </c>
      <c r="O104" s="449">
        <f t="shared" si="2"/>
        <v>1</v>
      </c>
      <c r="P104" s="450">
        <f>SUMIF('Diags Raw Data'!$A$6:$A$3923,"*"&amp;$A104&amp;"*",'Diags Raw Data'!$Z$6:$Z$3923)</f>
        <v>0</v>
      </c>
      <c r="Q104" s="451">
        <f>SUM(SUMIF('Diags Raw Data'!$A$6:$A$3923,"*"&amp;$A104&amp;"*",'Diags Raw Data'!$AA$6:$AA$3923),SUMIF('Diags Raw Data'!$A$6:$A$3923,"*"&amp;$A104&amp;"*",'Diags Raw Data'!$AB$6:$AB$3923))</f>
        <v>0</v>
      </c>
      <c r="R104" s="452">
        <f t="shared" si="3"/>
        <v>0</v>
      </c>
      <c r="S104" s="452">
        <f t="shared" si="4"/>
        <v>0</v>
      </c>
      <c r="T104" s="453">
        <f t="shared" si="5"/>
        <v>0</v>
      </c>
      <c r="U104" s="416" t="s">
        <v>923</v>
      </c>
      <c r="V104" s="182"/>
    </row>
    <row r="105" spans="1:22" x14ac:dyDescent="0.2">
      <c r="A105" s="506" t="s">
        <v>561</v>
      </c>
      <c r="B105" s="412" t="str">
        <f>VLOOKUP(A105,'Feature Raw Data'!$A$3:$B$4004,2,FALSE)</f>
        <v>DCN4.125 - Post-scaler csc</v>
      </c>
      <c r="C105" s="413" t="str">
        <f>VLOOKUP(A105,'Feature Raw Data'!$A$3:$C$4004,3,FALSE)</f>
        <v>P2</v>
      </c>
      <c r="D105" s="414" t="str" cm="1">
        <f t="array" ref="D105">_xlfn.TEXTJOIN("",TRUE,IF(ISNUMBER(SEARCH($A105,'Diags Raw Data'!$A$6:$A$3923)),CONCATENATE('Diags Raw Data'!$H$6:$H$3923,", "),""))</f>
        <v xml:space="preserve">DPP049.1-5, DPP050.1-5, </v>
      </c>
      <c r="E105" s="331" t="str">
        <f>VLOOKUP(A105,'Diags Raw Data'!$A$6:$D$3923,4,FALSE)</f>
        <v>DPP</v>
      </c>
      <c r="F105" s="331" t="str">
        <f>VLOOKUP(A105,'Feature Raw Data'!$A$3:$E$4004,5,FALSE)</f>
        <v>Legacy</v>
      </c>
      <c r="G105" s="331" t="str">
        <f t="shared" si="18"/>
        <v>Yes</v>
      </c>
      <c r="H105" s="331" t="str">
        <f t="shared" si="19"/>
        <v>Yes</v>
      </c>
      <c r="I105" s="413">
        <f>SUMIF('Diags Raw Data'!$A$6:$A$3923,"*"&amp;$A105&amp;"*",'Diags Raw Data'!$K$6:$K$3923)</f>
        <v>2</v>
      </c>
      <c r="J105" s="415">
        <f>SUMIF('Diags Raw Data'!$A$6:$A$3923,"*"&amp;$A105&amp;"*",'Diags Raw Data'!$L$6:$L$3923)</f>
        <v>10</v>
      </c>
      <c r="K105" s="445" cm="1">
        <f t="array" ref="K105">IF(D105="",0, SUMPRODUCT(--(ISNUMBER(SEARCH($A105,'Diags Raw Data'!$A$6:$A$3923))),'Diags Raw Data'!$L$6:$L$3923,'Diags Raw Data'!$N$6:$N$3923)/J105)</f>
        <v>1</v>
      </c>
      <c r="L105" s="446" cm="1">
        <f t="array" ref="L105">IF(D105="",0, SUMPRODUCT(--(ISNUMBER(SEARCH($A105,'Diags Raw Data'!$A$6:$A$3923))),'Diags Raw Data'!$L$6:$L$3923,'Diags Raw Data'!$P$6:$P$3923)/J105)</f>
        <v>1</v>
      </c>
      <c r="M105" s="447" cm="1">
        <f t="array" ref="M105">SUMPRODUCT(--(ISNUMBER(SEARCH($A105,'Diags Raw Data'!$A$6:$A$3923))),--('Diags Raw Data'!$Q$6:$Q$3923&lt;&gt;"N/A"),'Diags Raw Data'!$R$6:$R$3923)</f>
        <v>2</v>
      </c>
      <c r="N105" s="448" cm="1">
        <f t="array" ref="N105">SUMPRODUCT(--(ISNUMBER(SEARCH($A105,'Diags Raw Data'!$A$6:$A$3923))),--('Diags Raw Data'!$Q$6:$Q$3923&lt;&gt;"N/A"),'Diags Raw Data'!$T$6:$T$3923)+SUMPRODUCT(--(ISNUMBER(SEARCH($A105,'Diags Raw Data'!$A$6:$A$3923))),--('Diags Raw Data'!$Q$6:$Q$3923&lt;&gt;"N/A"),'Diags Raw Data'!$U$6:$U$3923)</f>
        <v>2</v>
      </c>
      <c r="O105" s="449">
        <f t="shared" si="2"/>
        <v>1</v>
      </c>
      <c r="P105" s="450">
        <f>SUMIF('Diags Raw Data'!$A$6:$A$3923,"*"&amp;$A105&amp;"*",'Diags Raw Data'!$Z$6:$Z$3923)</f>
        <v>0</v>
      </c>
      <c r="Q105" s="451">
        <f>SUM(SUMIF('Diags Raw Data'!$A$6:$A$3923,"*"&amp;$A105&amp;"*",'Diags Raw Data'!$AA$6:$AA$3923),SUMIF('Diags Raw Data'!$A$6:$A$3923,"*"&amp;$A105&amp;"*",'Diags Raw Data'!$AB$6:$AB$3923))</f>
        <v>0</v>
      </c>
      <c r="R105" s="452">
        <f t="shared" si="3"/>
        <v>0</v>
      </c>
      <c r="S105" s="452">
        <f t="shared" si="4"/>
        <v>0</v>
      </c>
      <c r="T105" s="453">
        <f t="shared" si="5"/>
        <v>0</v>
      </c>
      <c r="U105" s="416" t="s">
        <v>923</v>
      </c>
      <c r="V105" s="182"/>
    </row>
    <row r="106" spans="1:22" x14ac:dyDescent="0.2">
      <c r="A106" s="506" t="s">
        <v>563</v>
      </c>
      <c r="B106" s="412" t="str">
        <f>VLOOKUP(A106,'Feature Raw Data'!$A$3:$B$4004,2,FALSE)</f>
        <v>DCN4.126 - Pre-realpha</v>
      </c>
      <c r="C106" s="413" t="str">
        <f>VLOOKUP(A106,'Feature Raw Data'!$A$3:$C$4004,3,FALSE)</f>
        <v>P2</v>
      </c>
      <c r="D106" s="414" t="str" cm="1">
        <f t="array" ref="D106">_xlfn.TEXTJOIN("",TRUE,IF(ISNUMBER(SEARCH($A106,'Diags Raw Data'!$A$6:$A$3923)),CONCATENATE('Diags Raw Data'!$H$6:$H$3923,", "),""))</f>
        <v xml:space="preserve">DPP052.1-2, </v>
      </c>
      <c r="E106" s="331" t="str">
        <f>VLOOKUP(A106,'Diags Raw Data'!$A$6:$D$3923,4,FALSE)</f>
        <v>DPP</v>
      </c>
      <c r="F106" s="331" t="str">
        <f>VLOOKUP(A106,'Feature Raw Data'!$A$3:$E$4004,5,FALSE)</f>
        <v>Legacy</v>
      </c>
      <c r="G106" s="331" t="str">
        <f t="shared" si="18"/>
        <v>Yes</v>
      </c>
      <c r="H106" s="331" t="str">
        <f t="shared" si="19"/>
        <v>Yes</v>
      </c>
      <c r="I106" s="413">
        <f>SUMIF('Diags Raw Data'!$A$6:$A$3923,"*"&amp;$A106&amp;"*",'Diags Raw Data'!$K$6:$K$3923)</f>
        <v>1</v>
      </c>
      <c r="J106" s="415">
        <f>SUMIF('Diags Raw Data'!$A$6:$A$3923,"*"&amp;$A106&amp;"*",'Diags Raw Data'!$L$6:$L$3923)</f>
        <v>2</v>
      </c>
      <c r="K106" s="445" cm="1">
        <f t="array" ref="K106">IF(D106="",0, SUMPRODUCT(--(ISNUMBER(SEARCH($A106,'Diags Raw Data'!$A$6:$A$3923))),'Diags Raw Data'!$L$6:$L$3923,'Diags Raw Data'!$N$6:$N$3923)/J106)</f>
        <v>1</v>
      </c>
      <c r="L106" s="446" cm="1">
        <f t="array" ref="L106">IF(D106="",0, SUMPRODUCT(--(ISNUMBER(SEARCH($A106,'Diags Raw Data'!$A$6:$A$3923))),'Diags Raw Data'!$L$6:$L$3923,'Diags Raw Data'!$P$6:$P$3923)/J106)</f>
        <v>1</v>
      </c>
      <c r="M106" s="447" cm="1">
        <f t="array" ref="M106">SUMPRODUCT(--(ISNUMBER(SEARCH($A106,'Diags Raw Data'!$A$6:$A$3923))),--('Diags Raw Data'!$Q$6:$Q$3923&lt;&gt;"N/A"),'Diags Raw Data'!$R$6:$R$3923)</f>
        <v>1</v>
      </c>
      <c r="N106" s="448" cm="1">
        <f t="array" ref="N106">SUMPRODUCT(--(ISNUMBER(SEARCH($A106,'Diags Raw Data'!$A$6:$A$3923))),--('Diags Raw Data'!$Q$6:$Q$3923&lt;&gt;"N/A"),'Diags Raw Data'!$T$6:$T$3923)+SUMPRODUCT(--(ISNUMBER(SEARCH($A106,'Diags Raw Data'!$A$6:$A$3923))),--('Diags Raw Data'!$Q$6:$Q$3923&lt;&gt;"N/A"),'Diags Raw Data'!$U$6:$U$3923)</f>
        <v>1</v>
      </c>
      <c r="O106" s="449">
        <f t="shared" si="2"/>
        <v>1</v>
      </c>
      <c r="P106" s="450">
        <f>SUMIF('Diags Raw Data'!$A$6:$A$3923,"*"&amp;$A106&amp;"*",'Diags Raw Data'!$Z$6:$Z$3923)</f>
        <v>0</v>
      </c>
      <c r="Q106" s="451">
        <f>SUM(SUMIF('Diags Raw Data'!$A$6:$A$3923,"*"&amp;$A106&amp;"*",'Diags Raw Data'!$AA$6:$AA$3923),SUMIF('Diags Raw Data'!$A$6:$A$3923,"*"&amp;$A106&amp;"*",'Diags Raw Data'!$AB$6:$AB$3923))</f>
        <v>0</v>
      </c>
      <c r="R106" s="452">
        <f t="shared" si="3"/>
        <v>0</v>
      </c>
      <c r="S106" s="452">
        <f t="shared" si="4"/>
        <v>0</v>
      </c>
      <c r="T106" s="453">
        <f t="shared" si="5"/>
        <v>0</v>
      </c>
      <c r="U106" s="416" t="s">
        <v>921</v>
      </c>
      <c r="V106" s="182"/>
    </row>
    <row r="107" spans="1:22" hidden="1" x14ac:dyDescent="0.2">
      <c r="A107" s="506" t="s">
        <v>565</v>
      </c>
      <c r="B107" s="412" t="str">
        <f>VLOOKUP(A107,'Feature Raw Data'!$A$3:$B$4004,2,FALSE)</f>
        <v>DCN4.127 - Gamma correction</v>
      </c>
      <c r="C107" s="413" t="str">
        <f>VLOOKUP(A107,'Feature Raw Data'!$A$3:$C$4004,3,FALSE)</f>
        <v>P2</v>
      </c>
      <c r="D107" s="414" t="str" cm="1">
        <f t="array" ref="D107">_xlfn.TEXTJOIN("",TRUE,IF(ISNUMBER(SEARCH($A107,'Diags Raw Data'!$A$6:$A$3923)),CONCATENATE('Diags Raw Data'!$H$6:$H$3923,", "),""))</f>
        <v xml:space="preserve">DPP053.1-16, </v>
      </c>
      <c r="E107" s="331" t="str">
        <f>VLOOKUP(A107,'Diags Raw Data'!$A$6:$D$3923,4,FALSE)</f>
        <v>DPP</v>
      </c>
      <c r="F107" s="331" t="str">
        <f>VLOOKUP(A107,'Feature Raw Data'!$A$3:$E$4004,5,FALSE)</f>
        <v>Legacy</v>
      </c>
      <c r="G107" s="331" t="str">
        <f t="shared" si="18"/>
        <v>Yes</v>
      </c>
      <c r="H107" s="331" t="str">
        <f t="shared" si="19"/>
        <v>Yes</v>
      </c>
      <c r="I107" s="413">
        <f>SUMIF('Diags Raw Data'!$A$6:$A$3923,"*"&amp;$A107&amp;"*",'Diags Raw Data'!$K$6:$K$3923)</f>
        <v>1</v>
      </c>
      <c r="J107" s="415">
        <f>SUMIF('Diags Raw Data'!$A$6:$A$3923,"*"&amp;$A107&amp;"*",'Diags Raw Data'!$L$6:$L$3923)</f>
        <v>16</v>
      </c>
      <c r="K107" s="445" cm="1">
        <f t="array" ref="K107">IF(D107="",0, SUMPRODUCT(--(ISNUMBER(SEARCH($A107,'Diags Raw Data'!$A$6:$A$3923))),'Diags Raw Data'!$L$6:$L$3923,'Diags Raw Data'!$N$6:$N$3923)/J107)</f>
        <v>1</v>
      </c>
      <c r="L107" s="446" cm="1">
        <f t="array" ref="L107">IF(D107="",0, SUMPRODUCT(--(ISNUMBER(SEARCH($A107,'Diags Raw Data'!$A$6:$A$3923))),'Diags Raw Data'!$L$6:$L$3923,'Diags Raw Data'!$P$6:$P$3923)/J107)</f>
        <v>1</v>
      </c>
      <c r="M107" s="447" cm="1">
        <f t="array" ref="M107">SUMPRODUCT(--(ISNUMBER(SEARCH($A107,'Diags Raw Data'!$A$6:$A$3923))),--('Diags Raw Data'!$Q$6:$Q$3923&lt;&gt;"N/A"),'Diags Raw Data'!$R$6:$R$3923)</f>
        <v>1</v>
      </c>
      <c r="N107" s="448" cm="1">
        <f t="array" ref="N107">SUMPRODUCT(--(ISNUMBER(SEARCH($A107,'Diags Raw Data'!$A$6:$A$3923))),--('Diags Raw Data'!$Q$6:$Q$3923&lt;&gt;"N/A"),'Diags Raw Data'!$T$6:$T$3923)+SUMPRODUCT(--(ISNUMBER(SEARCH($A107,'Diags Raw Data'!$A$6:$A$3923))),--('Diags Raw Data'!$Q$6:$Q$3923&lt;&gt;"N/A"),'Diags Raw Data'!$U$6:$U$3923)</f>
        <v>1</v>
      </c>
      <c r="O107" s="449">
        <f t="shared" si="2"/>
        <v>1</v>
      </c>
      <c r="P107" s="450">
        <f>SUMIF('Diags Raw Data'!$A$6:$A$3923,"*"&amp;$A107&amp;"*",'Diags Raw Data'!$Z$6:$Z$3923)</f>
        <v>0</v>
      </c>
      <c r="Q107" s="451">
        <f>SUM(SUMIF('Diags Raw Data'!$A$6:$A$3923,"*"&amp;$A107&amp;"*",'Diags Raw Data'!$AA$6:$AA$3923),SUMIF('Diags Raw Data'!$A$6:$A$3923,"*"&amp;$A107&amp;"*",'Diags Raw Data'!$AB$6:$AB$3923))</f>
        <v>0</v>
      </c>
      <c r="R107" s="452">
        <f t="shared" si="3"/>
        <v>0</v>
      </c>
      <c r="S107" s="452">
        <f t="shared" si="4"/>
        <v>0</v>
      </c>
      <c r="T107" s="453">
        <f t="shared" si="5"/>
        <v>0</v>
      </c>
      <c r="U107" s="416" t="s">
        <v>920</v>
      </c>
      <c r="V107" s="182"/>
    </row>
    <row r="108" spans="1:22" x14ac:dyDescent="0.2">
      <c r="A108" s="506" t="s">
        <v>567</v>
      </c>
      <c r="B108" s="412" t="str">
        <f>VLOOKUP(A108,'Feature Raw Data'!$A$3:$B$4004,2,FALSE)</f>
        <v>DCN4.128 - Larger viewport size</v>
      </c>
      <c r="C108" s="413" t="str">
        <f>VLOOKUP(A108,'Feature Raw Data'!$A$3:$C$4004,3,FALSE)</f>
        <v>P2</v>
      </c>
      <c r="D108" s="414" t="str" cm="1">
        <f t="array" ref="D108">_xlfn.TEXTJOIN("",TRUE,IF(ISNUMBER(SEARCH($A108,'Diags Raw Data'!$A$6:$A$3923)),CONCATENATE('Diags Raw Data'!$H$6:$H$3923,", "),""))</f>
        <v xml:space="preserve">DCHB007.1-11, </v>
      </c>
      <c r="E108" s="331" t="str">
        <f>VLOOKUP(A108,'Diags Raw Data'!$A$6:$D$3923,4,FALSE)</f>
        <v>DCHB</v>
      </c>
      <c r="F108" s="331" t="str">
        <f>VLOOKUP(A108,'Feature Raw Data'!$A$3:$E$4004,5,FALSE)</f>
        <v>Legacy</v>
      </c>
      <c r="G108" s="331" t="str">
        <f t="shared" si="18"/>
        <v>Yes</v>
      </c>
      <c r="H108" s="331" t="str">
        <f t="shared" si="19"/>
        <v>Yes</v>
      </c>
      <c r="I108" s="413">
        <f>SUMIF('Diags Raw Data'!$A$6:$A$3923,"*"&amp;$A108&amp;"*",'Diags Raw Data'!$K$6:$K$3923)</f>
        <v>1</v>
      </c>
      <c r="J108" s="415">
        <f>SUMIF('Diags Raw Data'!$A$6:$A$3923,"*"&amp;$A108&amp;"*",'Diags Raw Data'!$L$6:$L$3923)</f>
        <v>11</v>
      </c>
      <c r="K108" s="445" cm="1">
        <f t="array" ref="K108">IF(D108="",0, SUMPRODUCT(--(ISNUMBER(SEARCH($A108,'Diags Raw Data'!$A$6:$A$3923))),'Diags Raw Data'!$L$6:$L$3923,'Diags Raw Data'!$N$6:$N$3923)/J108)</f>
        <v>1</v>
      </c>
      <c r="L108" s="446" cm="1">
        <f t="array" ref="L108">IF(D108="",0, SUMPRODUCT(--(ISNUMBER(SEARCH($A108,'Diags Raw Data'!$A$6:$A$3923))),'Diags Raw Data'!$L$6:$L$3923,'Diags Raw Data'!$P$6:$P$3923)/J108)</f>
        <v>1</v>
      </c>
      <c r="M108" s="447" cm="1">
        <f t="array" ref="M108">SUMPRODUCT(--(ISNUMBER(SEARCH($A108,'Diags Raw Data'!$A$6:$A$3923))),--('Diags Raw Data'!$Q$6:$Q$3923&lt;&gt;"N/A"),'Diags Raw Data'!$R$6:$R$3923)</f>
        <v>11</v>
      </c>
      <c r="N108" s="448" cm="1">
        <f t="array" ref="N108">SUMPRODUCT(--(ISNUMBER(SEARCH($A108,'Diags Raw Data'!$A$6:$A$3923))),--('Diags Raw Data'!$Q$6:$Q$3923&lt;&gt;"N/A"),'Diags Raw Data'!$T$6:$T$3923)+SUMPRODUCT(--(ISNUMBER(SEARCH($A108,'Diags Raw Data'!$A$6:$A$3923))),--('Diags Raw Data'!$Q$6:$Q$3923&lt;&gt;"N/A"),'Diags Raw Data'!$U$6:$U$3923)</f>
        <v>11</v>
      </c>
      <c r="O108" s="449">
        <f t="shared" si="2"/>
        <v>1</v>
      </c>
      <c r="P108" s="450">
        <f>SUMIF('Diags Raw Data'!$A$6:$A$3923,"*"&amp;$A108&amp;"*",'Diags Raw Data'!$Z$6:$Z$3923)</f>
        <v>0</v>
      </c>
      <c r="Q108" s="451">
        <f>SUM(SUMIF('Diags Raw Data'!$A$6:$A$3923,"*"&amp;$A108&amp;"*",'Diags Raw Data'!$AA$6:$AA$3923),SUMIF('Diags Raw Data'!$A$6:$A$3923,"*"&amp;$A108&amp;"*",'Diags Raw Data'!$AB$6:$AB$3923))</f>
        <v>0</v>
      </c>
      <c r="R108" s="452">
        <f t="shared" si="3"/>
        <v>0</v>
      </c>
      <c r="S108" s="452">
        <f t="shared" si="4"/>
        <v>0</v>
      </c>
      <c r="T108" s="453">
        <f t="shared" si="5"/>
        <v>0</v>
      </c>
      <c r="U108" s="416" t="s">
        <v>925</v>
      </c>
      <c r="V108" s="182"/>
    </row>
    <row r="109" spans="1:22" ht="30" x14ac:dyDescent="0.2">
      <c r="A109" s="506" t="s">
        <v>573</v>
      </c>
      <c r="B109" s="412" t="str">
        <f>VLOOKUP(A109,'Feature Raw Data'!$A$3:$B$4004,2,FALSE)</f>
        <v>DCN4.131 - 2 dscl configurable filter kernels</v>
      </c>
      <c r="C109" s="413" t="str">
        <f>VLOOKUP(A109,'Feature Raw Data'!$A$3:$C$4004,3,FALSE)</f>
        <v>P2</v>
      </c>
      <c r="D109" s="414" t="str" cm="1">
        <f t="array" ref="D109">_xlfn.TEXTJOIN("",TRUE,IF(ISNUMBER(SEARCH($A109,'Diags Raw Data'!$A$6:$A$3923)),CONCATENATE('Diags Raw Data'!$H$6:$H$3923,", "),""))</f>
        <v xml:space="preserve">DPP008.1-2, </v>
      </c>
      <c r="E109" s="331" t="str">
        <f>VLOOKUP(A109,'Diags Raw Data'!$A$6:$D$3923,4,FALSE)</f>
        <v>DPP</v>
      </c>
      <c r="F109" s="331" t="str">
        <f>VLOOKUP(A109,'Feature Raw Data'!$A$3:$E$4004,5,FALSE)</f>
        <v>Legacy</v>
      </c>
      <c r="G109" s="331" t="str">
        <f t="shared" si="18"/>
        <v>Yes</v>
      </c>
      <c r="H109" s="331" t="str">
        <f t="shared" si="19"/>
        <v>Yes</v>
      </c>
      <c r="I109" s="413">
        <f>SUMIF('Diags Raw Data'!$A$6:$A$3923,"*"&amp;$A109&amp;"*",'Diags Raw Data'!$K$6:$K$3923)</f>
        <v>1</v>
      </c>
      <c r="J109" s="415">
        <f>SUMIF('Diags Raw Data'!$A$6:$A$3923,"*"&amp;$A109&amp;"*",'Diags Raw Data'!$L$6:$L$3923)</f>
        <v>2</v>
      </c>
      <c r="K109" s="445" cm="1">
        <f t="array" ref="K109">IF(D109="",0, SUMPRODUCT(--(ISNUMBER(SEARCH($A109,'Diags Raw Data'!$A$6:$A$3923))),'Diags Raw Data'!$L$6:$L$3923,'Diags Raw Data'!$N$6:$N$3923)/J109)</f>
        <v>1</v>
      </c>
      <c r="L109" s="446" cm="1">
        <f t="array" ref="L109">IF(D109="",0, SUMPRODUCT(--(ISNUMBER(SEARCH($A109,'Diags Raw Data'!$A$6:$A$3923))),'Diags Raw Data'!$L$6:$L$3923,'Diags Raw Data'!$P$6:$P$3923)/J109)</f>
        <v>1</v>
      </c>
      <c r="M109" s="447" cm="1">
        <f t="array" ref="M109">SUMPRODUCT(--(ISNUMBER(SEARCH($A109,'Diags Raw Data'!$A$6:$A$3923))),--('Diags Raw Data'!$Q$6:$Q$3923&lt;&gt;"N/A"),'Diags Raw Data'!$R$6:$R$3923)</f>
        <v>1</v>
      </c>
      <c r="N109" s="448" cm="1">
        <f t="array" ref="N109">SUMPRODUCT(--(ISNUMBER(SEARCH($A109,'Diags Raw Data'!$A$6:$A$3923))),--('Diags Raw Data'!$Q$6:$Q$3923&lt;&gt;"N/A"),'Diags Raw Data'!$T$6:$T$3923)+SUMPRODUCT(--(ISNUMBER(SEARCH($A109,'Diags Raw Data'!$A$6:$A$3923))),--('Diags Raw Data'!$Q$6:$Q$3923&lt;&gt;"N/A"),'Diags Raw Data'!$U$6:$U$3923)</f>
        <v>1</v>
      </c>
      <c r="O109" s="449">
        <f t="shared" si="2"/>
        <v>1</v>
      </c>
      <c r="P109" s="450">
        <f>SUMIF('Diags Raw Data'!$A$6:$A$3923,"*"&amp;$A109&amp;"*",'Diags Raw Data'!$Z$6:$Z$3923)</f>
        <v>0</v>
      </c>
      <c r="Q109" s="451">
        <f>SUM(SUMIF('Diags Raw Data'!$A$6:$A$3923,"*"&amp;$A109&amp;"*",'Diags Raw Data'!$AA$6:$AA$3923),SUMIF('Diags Raw Data'!$A$6:$A$3923,"*"&amp;$A109&amp;"*",'Diags Raw Data'!$AB$6:$AB$3923))</f>
        <v>0</v>
      </c>
      <c r="R109" s="452">
        <f t="shared" si="3"/>
        <v>0</v>
      </c>
      <c r="S109" s="452">
        <f t="shared" si="4"/>
        <v>0</v>
      </c>
      <c r="T109" s="453">
        <f t="shared" si="5"/>
        <v>0</v>
      </c>
      <c r="U109" s="416" t="s">
        <v>925</v>
      </c>
      <c r="V109" s="182"/>
    </row>
    <row r="110" spans="1:22" ht="17.25" customHeight="1" x14ac:dyDescent="0.2">
      <c r="A110" s="506" t="s">
        <v>575</v>
      </c>
      <c r="B110" s="412" t="str">
        <f>VLOOKUP(A110,'Feature Raw Data'!$A$3:$B$4004,2,FALSE)</f>
        <v>DCN4.132 - Increased dscl line buffer size</v>
      </c>
      <c r="C110" s="413" t="str">
        <f>VLOOKUP(A110,'Feature Raw Data'!$A$3:$C$4004,3,FALSE)</f>
        <v>P2</v>
      </c>
      <c r="D110" s="414" t="str" cm="1">
        <f t="array" ref="D110">_xlfn.TEXTJOIN("",TRUE,IF(ISNUMBER(SEARCH($A110,'Diags Raw Data'!$A$6:$A$3923)),CONCATENATE('Diags Raw Data'!$H$6:$H$3923,", "),""))</f>
        <v xml:space="preserve">DPP010.1-35, </v>
      </c>
      <c r="E110" s="331" t="str">
        <f>VLOOKUP(A110,'Diags Raw Data'!$A$6:$D$3923,4,FALSE)</f>
        <v>DPP</v>
      </c>
      <c r="F110" s="331" t="str">
        <f>VLOOKUP(A110,'Feature Raw Data'!$A$3:$E$4004,5,FALSE)</f>
        <v>Legacy</v>
      </c>
      <c r="G110" s="331" t="str">
        <f t="shared" si="18"/>
        <v>Yes</v>
      </c>
      <c r="H110" s="331" t="str">
        <f t="shared" si="19"/>
        <v>Yes</v>
      </c>
      <c r="I110" s="413">
        <f>SUMIF('Diags Raw Data'!$A$6:$A$3923,"*"&amp;$A110&amp;"*",'Diags Raw Data'!$K$6:$K$3923)</f>
        <v>1</v>
      </c>
      <c r="J110" s="415">
        <f>SUMIF('Diags Raw Data'!$A$6:$A$3923,"*"&amp;$A110&amp;"*",'Diags Raw Data'!$L$6:$L$3923)</f>
        <v>35</v>
      </c>
      <c r="K110" s="445" cm="1">
        <f t="array" ref="K110">IF(D110="",0, SUMPRODUCT(--(ISNUMBER(SEARCH($A110,'Diags Raw Data'!$A$6:$A$3923))),'Diags Raw Data'!$L$6:$L$3923,'Diags Raw Data'!$N$6:$N$3923)/J110)</f>
        <v>1</v>
      </c>
      <c r="L110" s="446" cm="1">
        <f t="array" ref="L110">IF(D110="",0, SUMPRODUCT(--(ISNUMBER(SEARCH($A110,'Diags Raw Data'!$A$6:$A$3923))),'Diags Raw Data'!$L$6:$L$3923,'Diags Raw Data'!$P$6:$P$3923)/J110)</f>
        <v>1</v>
      </c>
      <c r="M110" s="447" cm="1">
        <f t="array" ref="M110">SUMPRODUCT(--(ISNUMBER(SEARCH($A110,'Diags Raw Data'!$A$6:$A$3923))),--('Diags Raw Data'!$Q$6:$Q$3923&lt;&gt;"N/A"),'Diags Raw Data'!$R$6:$R$3923)</f>
        <v>35</v>
      </c>
      <c r="N110" s="448" cm="1">
        <f t="array" ref="N110">SUMPRODUCT(--(ISNUMBER(SEARCH($A110,'Diags Raw Data'!$A$6:$A$3923))),--('Diags Raw Data'!$Q$6:$Q$3923&lt;&gt;"N/A"),'Diags Raw Data'!$T$6:$T$3923)+SUMPRODUCT(--(ISNUMBER(SEARCH($A110,'Diags Raw Data'!$A$6:$A$3923))),--('Diags Raw Data'!$Q$6:$Q$3923&lt;&gt;"N/A"),'Diags Raw Data'!$U$6:$U$3923)</f>
        <v>34</v>
      </c>
      <c r="O110" s="449">
        <f t="shared" si="2"/>
        <v>0.97142857142857142</v>
      </c>
      <c r="P110" s="450">
        <f>SUMIF('Diags Raw Data'!$A$6:$A$3923,"*"&amp;$A110&amp;"*",'Diags Raw Data'!$Z$6:$Z$3923)</f>
        <v>0</v>
      </c>
      <c r="Q110" s="451">
        <f>SUM(SUMIF('Diags Raw Data'!$A$6:$A$3923,"*"&amp;$A110&amp;"*",'Diags Raw Data'!$AA$6:$AA$3923),SUMIF('Diags Raw Data'!$A$6:$A$3923,"*"&amp;$A110&amp;"*",'Diags Raw Data'!$AB$6:$AB$3923))</f>
        <v>0</v>
      </c>
      <c r="R110" s="452">
        <f t="shared" si="3"/>
        <v>0</v>
      </c>
      <c r="S110" s="452">
        <f t="shared" si="4"/>
        <v>0</v>
      </c>
      <c r="T110" s="453">
        <f t="shared" si="5"/>
        <v>0</v>
      </c>
      <c r="U110" s="416" t="s">
        <v>925</v>
      </c>
      <c r="V110" s="182"/>
    </row>
    <row r="111" spans="1:22" x14ac:dyDescent="0.2">
      <c r="A111" s="506" t="s">
        <v>579</v>
      </c>
      <c r="B111" s="412" t="str">
        <f>VLOOKUP(A111,'Feature Raw Data'!$A$3:$B$4004,2,FALSE)</f>
        <v>DCN4.134 - Out gamma</v>
      </c>
      <c r="C111" s="413" t="str">
        <f>VLOOKUP(A111,'Feature Raw Data'!$A$3:$C$4004,3,FALSE)</f>
        <v>P2</v>
      </c>
      <c r="D111" s="414" t="str" cm="1">
        <f t="array" ref="D111">_xlfn.TEXTJOIN("",TRUE,IF(ISNUMBER(SEARCH($A111,'Diags Raw Data'!$A$6:$A$3923)),CONCATENATE('Diags Raw Data'!$H$6:$H$3923,", "),""))</f>
        <v xml:space="preserve">MPC009.1-4, </v>
      </c>
      <c r="E111" s="331" t="str">
        <f>VLOOKUP(A111,'Diags Raw Data'!$A$6:$D$3923,4,FALSE)</f>
        <v>MPC</v>
      </c>
      <c r="F111" s="331" t="str">
        <f>VLOOKUP(A111,'Feature Raw Data'!$A$3:$E$4004,5,FALSE)</f>
        <v>Legacy</v>
      </c>
      <c r="G111" s="331" t="str">
        <f t="shared" si="18"/>
        <v>Yes</v>
      </c>
      <c r="H111" s="331" t="str">
        <f t="shared" si="19"/>
        <v>Yes</v>
      </c>
      <c r="I111" s="413">
        <f>SUMIF('Diags Raw Data'!$A$6:$A$3923,"*"&amp;$A111&amp;"*",'Diags Raw Data'!$K$6:$K$3923)</f>
        <v>1</v>
      </c>
      <c r="J111" s="415">
        <f>SUMIF('Diags Raw Data'!$A$6:$A$3923,"*"&amp;$A111&amp;"*",'Diags Raw Data'!$L$6:$L$3923)</f>
        <v>4</v>
      </c>
      <c r="K111" s="445" cm="1">
        <f t="array" ref="K111">IF(D111="",0, SUMPRODUCT(--(ISNUMBER(SEARCH($A111,'Diags Raw Data'!$A$6:$A$3923))),'Diags Raw Data'!$L$6:$L$3923,'Diags Raw Data'!$N$6:$N$3923)/J111)</f>
        <v>1</v>
      </c>
      <c r="L111" s="446" cm="1">
        <f t="array" ref="L111">IF(D111="",0, SUMPRODUCT(--(ISNUMBER(SEARCH($A111,'Diags Raw Data'!$A$6:$A$3923))),'Diags Raw Data'!$L$6:$L$3923,'Diags Raw Data'!$P$6:$P$3923)/J111)</f>
        <v>1</v>
      </c>
      <c r="M111" s="447" cm="1">
        <f t="array" ref="M111">SUMPRODUCT(--(ISNUMBER(SEARCH($A111,'Diags Raw Data'!$A$6:$A$3923))),--('Diags Raw Data'!$Q$6:$Q$3923&lt;&gt;"N/A"),'Diags Raw Data'!$R$6:$R$3923)</f>
        <v>1</v>
      </c>
      <c r="N111" s="448" cm="1">
        <f t="array" ref="N111">SUMPRODUCT(--(ISNUMBER(SEARCH($A111,'Diags Raw Data'!$A$6:$A$3923))),--('Diags Raw Data'!$Q$6:$Q$3923&lt;&gt;"N/A"),'Diags Raw Data'!$T$6:$T$3923)+SUMPRODUCT(--(ISNUMBER(SEARCH($A111,'Diags Raw Data'!$A$6:$A$3923))),--('Diags Raw Data'!$Q$6:$Q$3923&lt;&gt;"N/A"),'Diags Raw Data'!$U$6:$U$3923)</f>
        <v>1</v>
      </c>
      <c r="O111" s="449">
        <f t="shared" si="2"/>
        <v>1</v>
      </c>
      <c r="P111" s="450">
        <f>SUMIF('Diags Raw Data'!$A$6:$A$3923,"*"&amp;$A111&amp;"*",'Diags Raw Data'!$Z$6:$Z$3923)</f>
        <v>0</v>
      </c>
      <c r="Q111" s="451">
        <f>SUM(SUMIF('Diags Raw Data'!$A$6:$A$3923,"*"&amp;$A111&amp;"*",'Diags Raw Data'!$AA$6:$AA$3923),SUMIF('Diags Raw Data'!$A$6:$A$3923,"*"&amp;$A111&amp;"*",'Diags Raw Data'!$AB$6:$AB$3923))</f>
        <v>0</v>
      </c>
      <c r="R111" s="452">
        <f t="shared" si="3"/>
        <v>0</v>
      </c>
      <c r="S111" s="452">
        <f t="shared" si="4"/>
        <v>0</v>
      </c>
      <c r="T111" s="453">
        <f t="shared" si="5"/>
        <v>0</v>
      </c>
      <c r="U111" s="416" t="s">
        <v>925</v>
      </c>
      <c r="V111" s="182"/>
    </row>
    <row r="112" spans="1:22" x14ac:dyDescent="0.2">
      <c r="A112" s="506" t="s">
        <v>581</v>
      </c>
      <c r="B112" s="412" t="str">
        <f>VLOOKUP(A112,'Feature Raw Data'!$A$3:$B$4004,2,FALSE)</f>
        <v>DCN4.135 - Dmcub zfb support</v>
      </c>
      <c r="C112" s="413" t="str">
        <f>VLOOKUP(A112,'Feature Raw Data'!$A$3:$C$4004,3,FALSE)</f>
        <v>P2</v>
      </c>
      <c r="D112" s="414" t="str" cm="1">
        <f t="array" ref="D112">_xlfn.TEXTJOIN("",TRUE,IF(ISNUMBER(SEARCH($A112,'Diags Raw Data'!$A$6:$A$3923)),CONCATENATE('Diags Raw Data'!$H$6:$H$3923,", "),""))</f>
        <v xml:space="preserve">dcn.msa.1, DPP034.1-13, </v>
      </c>
      <c r="E112" s="331" t="str">
        <f>VLOOKUP(A112,'Diags Raw Data'!$A$6:$D$3923,4,FALSE)</f>
        <v>DPP</v>
      </c>
      <c r="F112" s="331" t="str">
        <f>VLOOKUP(A112,'Feature Raw Data'!$A$3:$E$4004,5,FALSE)</f>
        <v>Legacy</v>
      </c>
      <c r="G112" s="331" t="str">
        <f t="shared" si="18"/>
        <v>Yes</v>
      </c>
      <c r="H112" s="331" t="str">
        <f t="shared" si="19"/>
        <v>Yes</v>
      </c>
      <c r="I112" s="413">
        <f>SUMIF('Diags Raw Data'!$A$6:$A$3923,"*"&amp;$A112&amp;"*",'Diags Raw Data'!$K$6:$K$3923)</f>
        <v>4</v>
      </c>
      <c r="J112" s="415">
        <f>SUMIF('Diags Raw Data'!$A$6:$A$3923,"*"&amp;$A112&amp;"*",'Diags Raw Data'!$L$6:$L$3923)</f>
        <v>16</v>
      </c>
      <c r="K112" s="445" cm="1">
        <f t="array" ref="K112">IF(D112="",0, SUMPRODUCT(--(ISNUMBER(SEARCH($A112,'Diags Raw Data'!$A$6:$A$3923))),'Diags Raw Data'!$L$6:$L$3923,'Diags Raw Data'!$N$6:$N$3923)/J112)</f>
        <v>1</v>
      </c>
      <c r="L112" s="446" cm="1">
        <f t="array" ref="L112">IF(D112="",0, SUMPRODUCT(--(ISNUMBER(SEARCH($A112,'Diags Raw Data'!$A$6:$A$3923))),'Diags Raw Data'!$L$6:$L$3923,'Diags Raw Data'!$P$6:$P$3923)/J112)</f>
        <v>1</v>
      </c>
      <c r="M112" s="447" cm="1">
        <f t="array" ref="M112">SUMPRODUCT(--(ISNUMBER(SEARCH($A112,'Diags Raw Data'!$A$6:$A$3923))),--('Diags Raw Data'!$Q$6:$Q$3923&lt;&gt;"N/A"),'Diags Raw Data'!$R$6:$R$3923)</f>
        <v>1</v>
      </c>
      <c r="N112" s="448" cm="1">
        <f t="array" ref="N112">SUMPRODUCT(--(ISNUMBER(SEARCH($A112,'Diags Raw Data'!$A$6:$A$3923))),--('Diags Raw Data'!$Q$6:$Q$3923&lt;&gt;"N/A"),'Diags Raw Data'!$T$6:$T$3923)+SUMPRODUCT(--(ISNUMBER(SEARCH($A112,'Diags Raw Data'!$A$6:$A$3923))),--('Diags Raw Data'!$Q$6:$Q$3923&lt;&gt;"N/A"),'Diags Raw Data'!$U$6:$U$3923)</f>
        <v>0</v>
      </c>
      <c r="O112" s="449">
        <f t="shared" si="2"/>
        <v>0</v>
      </c>
      <c r="P112" s="450">
        <f>SUMIF('Diags Raw Data'!$A$6:$A$3923,"*"&amp;$A112&amp;"*",'Diags Raw Data'!$Z$6:$Z$3923)</f>
        <v>0</v>
      </c>
      <c r="Q112" s="451">
        <f>SUM(SUMIF('Diags Raw Data'!$A$6:$A$3923,"*"&amp;$A112&amp;"*",'Diags Raw Data'!$AA$6:$AA$3923),SUMIF('Diags Raw Data'!$A$6:$A$3923,"*"&amp;$A112&amp;"*",'Diags Raw Data'!$AB$6:$AB$3923))</f>
        <v>0</v>
      </c>
      <c r="R112" s="452">
        <f t="shared" si="3"/>
        <v>0</v>
      </c>
      <c r="S112" s="452">
        <f t="shared" si="4"/>
        <v>0</v>
      </c>
      <c r="T112" s="453">
        <f t="shared" si="5"/>
        <v>0</v>
      </c>
      <c r="U112" s="416" t="s">
        <v>926</v>
      </c>
      <c r="V112" s="182"/>
    </row>
    <row r="113" spans="1:22" ht="60" hidden="1" x14ac:dyDescent="0.2">
      <c r="A113" s="506" t="s">
        <v>583</v>
      </c>
      <c r="B113" s="412" t="str">
        <f>VLOOKUP(A113,'Feature Raw Data'!$A$3:$B$4004,2,FALSE)</f>
        <v xml:space="preserve">DCN4.137 - DP2.0
</v>
      </c>
      <c r="C113" s="413" t="str">
        <f>VLOOKUP(A113,'Feature Raw Data'!$A$3:$C$4004,3,FALSE)</f>
        <v>P2</v>
      </c>
      <c r="D113" s="414" t="str" cm="1">
        <f t="array" ref="D113">_xlfn.TEXTJOIN("",TRUE,IF(ISNUMBER(SEARCH($A113,'Diags Raw Data'!$A$6:$A$3923)),CONCATENATE('Diags Raw Data'!$H$6:$H$3923,", "),""))</f>
        <v xml:space="preserve">DIO650.1-5, DIO651.1-5, DIO652.1-6, DIO653.1-3, DIO654.1-3, DIO655.1-3, DIO656.1-3, DIO657.1-3, DIO658.1-3, DIO660, DIO661, DIO662, </v>
      </c>
      <c r="E113" s="331" t="str">
        <f>VLOOKUP(A113,'Diags Raw Data'!$A$6:$D$3923,4,FALSE)</f>
        <v>DIO</v>
      </c>
      <c r="F113" s="331" t="str">
        <f>VLOOKUP(A113,'Feature Raw Data'!$A$3:$E$4004,5,FALSE)</f>
        <v>Legacy</v>
      </c>
      <c r="G113" s="331" t="str">
        <f t="shared" ref="G113:G116" si="20">IF(D113="","No","Yes")</f>
        <v>Yes</v>
      </c>
      <c r="H113" s="331" t="str">
        <f t="shared" ref="H113:H116" si="21">IF(D113="","No","Yes")</f>
        <v>Yes</v>
      </c>
      <c r="I113" s="413">
        <f>SUMIF('Diags Raw Data'!$A$6:$A$3923,"*"&amp;$A113&amp;"*",'Diags Raw Data'!$K$6:$K$3923)</f>
        <v>9</v>
      </c>
      <c r="J113" s="415">
        <f>SUMIF('Diags Raw Data'!$A$6:$A$3923,"*"&amp;$A113&amp;"*",'Diags Raw Data'!$L$6:$L$3923)</f>
        <v>37</v>
      </c>
      <c r="K113" s="445" cm="1">
        <f t="array" ref="K113">IF(D113="",0, SUMPRODUCT(--(ISNUMBER(SEARCH($A113,'Diags Raw Data'!$A$6:$A$3923))),'Diags Raw Data'!$L$6:$L$3923,'Diags Raw Data'!$N$6:$N$3923)/J113)</f>
        <v>1</v>
      </c>
      <c r="L113" s="446" cm="1">
        <f t="array" ref="L113">IF(D113="",0, SUMPRODUCT(--(ISNUMBER(SEARCH($A113,'Diags Raw Data'!$A$6:$A$3923))),'Diags Raw Data'!$L$6:$L$3923,'Diags Raw Data'!$P$6:$P$3923)/J113)</f>
        <v>1</v>
      </c>
      <c r="M113" s="447" cm="1">
        <f t="array" ref="M113">SUMPRODUCT(--(ISNUMBER(SEARCH($A113,'Diags Raw Data'!$A$6:$A$3923))),--('Diags Raw Data'!$Q$6:$Q$3923&lt;&gt;"N/A"),'Diags Raw Data'!$R$6:$R$3923)</f>
        <v>37</v>
      </c>
      <c r="N113" s="448" cm="1">
        <f t="array" ref="N113">SUMPRODUCT(--(ISNUMBER(SEARCH($A113,'Diags Raw Data'!$A$6:$A$3923))),--('Diags Raw Data'!$Q$6:$Q$3923&lt;&gt;"N/A"),'Diags Raw Data'!$T$6:$T$3923)+SUMPRODUCT(--(ISNUMBER(SEARCH($A113,'Diags Raw Data'!$A$6:$A$3923))),--('Diags Raw Data'!$Q$6:$Q$3923&lt;&gt;"N/A"),'Diags Raw Data'!$U$6:$U$3923)</f>
        <v>35</v>
      </c>
      <c r="O113" s="449">
        <f t="shared" si="2"/>
        <v>0.94594594594594594</v>
      </c>
      <c r="P113" s="450">
        <f>SUMIF('Diags Raw Data'!$A$6:$A$3923,"*"&amp;$A113&amp;"*",'Diags Raw Data'!$Z$6:$Z$3923)</f>
        <v>0</v>
      </c>
      <c r="Q113" s="451">
        <f>SUM(SUMIF('Diags Raw Data'!$A$6:$A$3923,"*"&amp;$A113&amp;"*",'Diags Raw Data'!$AA$6:$AA$3923),SUMIF('Diags Raw Data'!$A$6:$A$3923,"*"&amp;$A113&amp;"*",'Diags Raw Data'!$AB$6:$AB$3923))</f>
        <v>0</v>
      </c>
      <c r="R113" s="452">
        <f t="shared" ref="R113:R116" si="22">IF((J113=0),0,P113/J113)</f>
        <v>0</v>
      </c>
      <c r="S113" s="452">
        <f t="shared" ref="S113:S116" si="23">IF((P113=0),0,Q113/P113)</f>
        <v>0</v>
      </c>
      <c r="T113" s="453">
        <f t="shared" ref="T113:T116" si="24">R113*S113</f>
        <v>0</v>
      </c>
      <c r="U113" s="416" t="s">
        <v>918</v>
      </c>
      <c r="V113" s="182"/>
    </row>
    <row r="114" spans="1:22" ht="105" hidden="1" x14ac:dyDescent="0.2">
      <c r="A114" s="506" t="s">
        <v>585</v>
      </c>
      <c r="B114" s="412" t="str">
        <f>VLOOKUP(A114,'Feature Raw Data'!$A$3:$B$4004,2,FALSE)</f>
        <v>DCN4.138 - Display PHY</v>
      </c>
      <c r="C114" s="413" t="str">
        <f>VLOOKUP(A114,'Feature Raw Data'!$A$3:$C$4004,3,FALSE)</f>
        <v>P2</v>
      </c>
      <c r="D114" s="414" t="str" cm="1">
        <f t="array" ref="D114">_xlfn.TEXTJOIN("",TRUE,IF(ISNUMBER(SEARCH($A114,'Diags Raw Data'!$A$6:$A$3923)),CONCATENATE('Diags Raw Data'!$H$6:$H$3923,", "),""))</f>
        <v xml:space="preserve">DIO369.1-4, DIO370.1-5, DIO371.1-4, DIO372.1-4, DIO373.1-4, DIO374.1-4, DIO375.1-4, DIO376.1-4, DIO377.1-4, DIO378.1-4, DIO389.1-12, DIO650.1-5, DIO651.1-5, DIO652.1-6, DIO653.1-3, DIO654.1-3, DIO655.1-3, DIO656.1-3, DIO657.1-3, DIO658.1-3, </v>
      </c>
      <c r="E114" s="331" t="str">
        <f>VLOOKUP(A114,'Diags Raw Data'!$A$6:$D$3923,4,FALSE)</f>
        <v>DIO</v>
      </c>
      <c r="F114" s="331" t="str">
        <f>VLOOKUP(A114,'Feature Raw Data'!$A$3:$E$4004,5,FALSE)</f>
        <v>Delta</v>
      </c>
      <c r="G114" s="331" t="str">
        <f t="shared" si="20"/>
        <v>Yes</v>
      </c>
      <c r="H114" s="331" t="str">
        <f t="shared" si="21"/>
        <v>Yes</v>
      </c>
      <c r="I114" s="413">
        <f>SUMIF('Diags Raw Data'!$A$6:$A$3923,"*"&amp;$A114&amp;"*",'Diags Raw Data'!$K$6:$K$3923)</f>
        <v>20</v>
      </c>
      <c r="J114" s="415">
        <f>SUMIF('Diags Raw Data'!$A$6:$A$3923,"*"&amp;$A114&amp;"*",'Diags Raw Data'!$L$6:$L$3923)</f>
        <v>87</v>
      </c>
      <c r="K114" s="445" cm="1">
        <f t="array" ref="K114">IF(D114="",0, SUMPRODUCT(--(ISNUMBER(SEARCH($A114,'Diags Raw Data'!$A$6:$A$3923))),'Diags Raw Data'!$L$6:$L$3923,'Diags Raw Data'!$N$6:$N$3923)/J114)</f>
        <v>1</v>
      </c>
      <c r="L114" s="446" cm="1">
        <f t="array" ref="L114">IF(D114="",0, SUMPRODUCT(--(ISNUMBER(SEARCH($A114,'Diags Raw Data'!$A$6:$A$3923))),'Diags Raw Data'!$L$6:$L$3923,'Diags Raw Data'!$P$6:$P$3923)/J114)</f>
        <v>1</v>
      </c>
      <c r="M114" s="447" cm="1">
        <f t="array" ref="M114">SUMPRODUCT(--(ISNUMBER(SEARCH($A114,'Diags Raw Data'!$A$6:$A$3923))),--('Diags Raw Data'!$Q$6:$Q$3923&lt;&gt;"N/A"),'Diags Raw Data'!$R$6:$R$3923)</f>
        <v>87</v>
      </c>
      <c r="N114" s="448" cm="1">
        <f t="array" ref="N114">SUMPRODUCT(--(ISNUMBER(SEARCH($A114,'Diags Raw Data'!$A$6:$A$3923))),--('Diags Raw Data'!$Q$6:$Q$3923&lt;&gt;"N/A"),'Diags Raw Data'!$T$6:$T$3923)+SUMPRODUCT(--(ISNUMBER(SEARCH($A114,'Diags Raw Data'!$A$6:$A$3923))),--('Diags Raw Data'!$Q$6:$Q$3923&lt;&gt;"N/A"),'Diags Raw Data'!$U$6:$U$3923)</f>
        <v>75</v>
      </c>
      <c r="O114" s="449">
        <f t="shared" ref="O114:O116" si="25">IF((M114=0),0,N114/M114)</f>
        <v>0.86206896551724133</v>
      </c>
      <c r="P114" s="450">
        <f>SUMIF('Diags Raw Data'!$A$6:$A$3923,"*"&amp;$A114&amp;"*",'Diags Raw Data'!$Z$6:$Z$3923)</f>
        <v>0</v>
      </c>
      <c r="Q114" s="451">
        <f>SUM(SUMIF('Diags Raw Data'!$A$6:$A$3923,"*"&amp;$A114&amp;"*",'Diags Raw Data'!$AA$6:$AA$3923),SUMIF('Diags Raw Data'!$A$6:$A$3923,"*"&amp;$A114&amp;"*",'Diags Raw Data'!$AB$6:$AB$3923))</f>
        <v>0</v>
      </c>
      <c r="R114" s="452">
        <f t="shared" si="22"/>
        <v>0</v>
      </c>
      <c r="S114" s="452">
        <f t="shared" si="23"/>
        <v>0</v>
      </c>
      <c r="T114" s="453">
        <f t="shared" si="24"/>
        <v>0</v>
      </c>
      <c r="U114" s="416" t="s">
        <v>920</v>
      </c>
      <c r="V114" s="182"/>
    </row>
    <row r="115" spans="1:22" x14ac:dyDescent="0.2">
      <c r="A115" s="506" t="s">
        <v>587</v>
      </c>
      <c r="B115" s="412" t="str">
        <f>VLOOKUP(A115,'Feature Raw Data'!$A$3:$B$4004,2,FALSE)</f>
        <v>DCN4.139 - Single pipe 6k@60</v>
      </c>
      <c r="C115" s="413" t="str">
        <f>VLOOKUP(A115,'Feature Raw Data'!$A$3:$C$4004,3,FALSE)</f>
        <v>P2</v>
      </c>
      <c r="D115" s="414" t="str" cm="1">
        <f t="array" ref="D115">_xlfn.TEXTJOIN("",TRUE,IF(ISNUMBER(SEARCH($A115,'Diags Raw Data'!$A$6:$A$3923)),CONCATENATE('Diags Raw Data'!$H$6:$H$3923,", "),""))</f>
        <v xml:space="preserve">dcn.msa.1, </v>
      </c>
      <c r="E115" s="331" t="str">
        <f>VLOOKUP(A115,'Diags Raw Data'!$A$6:$D$3923,4,FALSE)</f>
        <v>DPP</v>
      </c>
      <c r="F115" s="331" t="str">
        <f>VLOOKUP(A115,'Feature Raw Data'!$A$3:$E$4004,5,FALSE)</f>
        <v>Legacy</v>
      </c>
      <c r="G115" s="331" t="str">
        <f t="shared" si="20"/>
        <v>Yes</v>
      </c>
      <c r="H115" s="331" t="str">
        <f t="shared" si="21"/>
        <v>Yes</v>
      </c>
      <c r="I115" s="413">
        <f>SUMIF('Diags Raw Data'!$A$6:$A$3923,"*"&amp;$A115&amp;"*",'Diags Raw Data'!$K$6:$K$3923)</f>
        <v>3</v>
      </c>
      <c r="J115" s="415">
        <f>SUMIF('Diags Raw Data'!$A$6:$A$3923,"*"&amp;$A115&amp;"*",'Diags Raw Data'!$L$6:$L$3923)</f>
        <v>3</v>
      </c>
      <c r="K115" s="445" cm="1">
        <f t="array" ref="K115">IF(D115="",0, SUMPRODUCT(--(ISNUMBER(SEARCH($A115,'Diags Raw Data'!$A$6:$A$3923))),'Diags Raw Data'!$L$6:$L$3923,'Diags Raw Data'!$N$6:$N$3923)/J115)</f>
        <v>1</v>
      </c>
      <c r="L115" s="446" cm="1">
        <f t="array" ref="L115">IF(D115="",0, SUMPRODUCT(--(ISNUMBER(SEARCH($A115,'Diags Raw Data'!$A$6:$A$3923))),'Diags Raw Data'!$L$6:$L$3923,'Diags Raw Data'!$P$6:$P$3923)/J115)</f>
        <v>1</v>
      </c>
      <c r="M115" s="447" cm="1">
        <f t="array" ref="M115">SUMPRODUCT(--(ISNUMBER(SEARCH($A115,'Diags Raw Data'!$A$6:$A$3923))),--('Diags Raw Data'!$Q$6:$Q$3923&lt;&gt;"N/A"),'Diags Raw Data'!$R$6:$R$3923)</f>
        <v>0</v>
      </c>
      <c r="N115" s="448" cm="1">
        <f t="array" ref="N115">SUMPRODUCT(--(ISNUMBER(SEARCH($A115,'Diags Raw Data'!$A$6:$A$3923))),--('Diags Raw Data'!$Q$6:$Q$3923&lt;&gt;"N/A"),'Diags Raw Data'!$T$6:$T$3923)+SUMPRODUCT(--(ISNUMBER(SEARCH($A115,'Diags Raw Data'!$A$6:$A$3923))),--('Diags Raw Data'!$Q$6:$Q$3923&lt;&gt;"N/A"),'Diags Raw Data'!$U$6:$U$3923)</f>
        <v>0</v>
      </c>
      <c r="O115" s="449">
        <f t="shared" si="25"/>
        <v>0</v>
      </c>
      <c r="P115" s="450">
        <f>SUMIF('Diags Raw Data'!$A$6:$A$3923,"*"&amp;$A115&amp;"*",'Diags Raw Data'!$Z$6:$Z$3923)</f>
        <v>0</v>
      </c>
      <c r="Q115" s="451">
        <f>SUM(SUMIF('Diags Raw Data'!$A$6:$A$3923,"*"&amp;$A115&amp;"*",'Diags Raw Data'!$AA$6:$AA$3923),SUMIF('Diags Raw Data'!$A$6:$A$3923,"*"&amp;$A115&amp;"*",'Diags Raw Data'!$AB$6:$AB$3923))</f>
        <v>0</v>
      </c>
      <c r="R115" s="452">
        <f t="shared" si="22"/>
        <v>0</v>
      </c>
      <c r="S115" s="452">
        <f t="shared" si="23"/>
        <v>0</v>
      </c>
      <c r="T115" s="453">
        <f t="shared" si="24"/>
        <v>0</v>
      </c>
      <c r="U115" s="416" t="s">
        <v>925</v>
      </c>
      <c r="V115" s="182"/>
    </row>
    <row r="116" spans="1:22" ht="30" hidden="1" x14ac:dyDescent="0.2">
      <c r="A116" s="506" t="s">
        <v>589</v>
      </c>
      <c r="B116" s="412" t="str">
        <f>VLOOKUP(A116,'Feature Raw Data'!$A$3:$B$4004,2,FALSE)</f>
        <v xml:space="preserve">DCN4.140 - Fclk pstate change
</v>
      </c>
      <c r="C116" s="413" t="str">
        <f>VLOOKUP(A116,'Feature Raw Data'!$A$3:$C$4004,3,FALSE)</f>
        <v>P2</v>
      </c>
      <c r="D116" s="414" t="str" cm="1">
        <f t="array" ref="D116">_xlfn.TEXTJOIN("",TRUE,IF(ISNUMBER(SEARCH($A116,'Diags Raw Data'!$A$6:$A$3923)),CONCATENATE('Diags Raw Data'!$H$6:$H$3923,", "),""))</f>
        <v xml:space="preserve">DISP014, </v>
      </c>
      <c r="E116" s="331" t="str">
        <f>VLOOKUP(A116,'Diags Raw Data'!$A$6:$D$3923,4,FALSE)</f>
        <v>DISP</v>
      </c>
      <c r="F116" s="331" t="str">
        <f>VLOOKUP(A116,'Feature Raw Data'!$A$3:$E$4004,5,FALSE)</f>
        <v>Legacy</v>
      </c>
      <c r="G116" s="331" t="str">
        <f t="shared" si="20"/>
        <v>Yes</v>
      </c>
      <c r="H116" s="331" t="str">
        <f t="shared" si="21"/>
        <v>Yes</v>
      </c>
      <c r="I116" s="413">
        <f>SUMIF('Diags Raw Data'!$A$6:$A$3923,"*"&amp;$A116&amp;"*",'Diags Raw Data'!$K$6:$K$3923)</f>
        <v>1</v>
      </c>
      <c r="J116" s="415">
        <f>SUMIF('Diags Raw Data'!$A$6:$A$3923,"*"&amp;$A116&amp;"*",'Diags Raw Data'!$L$6:$L$3923)</f>
        <v>1</v>
      </c>
      <c r="K116" s="445" cm="1">
        <f t="array" ref="K116">IF(D116="",0, SUMPRODUCT(--(ISNUMBER(SEARCH($A116,'Diags Raw Data'!$A$6:$A$3923))),'Diags Raw Data'!$L$6:$L$3923,'Diags Raw Data'!$N$6:$N$3923)/J116)</f>
        <v>1</v>
      </c>
      <c r="L116" s="446" cm="1">
        <f t="array" ref="L116">IF(D116="",0, SUMPRODUCT(--(ISNUMBER(SEARCH($A116,'Diags Raw Data'!$A$6:$A$3923))),'Diags Raw Data'!$L$6:$L$3923,'Diags Raw Data'!$P$6:$P$3923)/J116)</f>
        <v>1</v>
      </c>
      <c r="M116" s="447" cm="1">
        <f t="array" ref="M116">SUMPRODUCT(--(ISNUMBER(SEARCH($A116,'Diags Raw Data'!$A$6:$A$3923))),--('Diags Raw Data'!$Q$6:$Q$3923&lt;&gt;"N/A"),'Diags Raw Data'!$R$6:$R$3923)</f>
        <v>1</v>
      </c>
      <c r="N116" s="448" cm="1">
        <f t="array" ref="N116">SUMPRODUCT(--(ISNUMBER(SEARCH($A116,'Diags Raw Data'!$A$6:$A$3923))),--('Diags Raw Data'!$Q$6:$Q$3923&lt;&gt;"N/A"),'Diags Raw Data'!$T$6:$T$3923)+SUMPRODUCT(--(ISNUMBER(SEARCH($A116,'Diags Raw Data'!$A$6:$A$3923))),--('Diags Raw Data'!$Q$6:$Q$3923&lt;&gt;"N/A"),'Diags Raw Data'!$U$6:$U$3923)</f>
        <v>0</v>
      </c>
      <c r="O116" s="449">
        <f t="shared" si="25"/>
        <v>0</v>
      </c>
      <c r="P116" s="450">
        <f>SUMIF('Diags Raw Data'!$A$6:$A$3923,"*"&amp;$A116&amp;"*",'Diags Raw Data'!$Z$6:$Z$3923)</f>
        <v>0</v>
      </c>
      <c r="Q116" s="451">
        <f>SUM(SUMIF('Diags Raw Data'!$A$6:$A$3923,"*"&amp;$A116&amp;"*",'Diags Raw Data'!$AA$6:$AA$3923),SUMIF('Diags Raw Data'!$A$6:$A$3923,"*"&amp;$A116&amp;"*",'Diags Raw Data'!$AB$6:$AB$3923))</f>
        <v>0</v>
      </c>
      <c r="R116" s="452">
        <f t="shared" si="22"/>
        <v>0</v>
      </c>
      <c r="S116" s="452">
        <f t="shared" si="23"/>
        <v>0</v>
      </c>
      <c r="T116" s="453">
        <f t="shared" si="24"/>
        <v>0</v>
      </c>
      <c r="U116" s="416" t="s">
        <v>920</v>
      </c>
      <c r="V116" s="182"/>
    </row>
    <row r="117" spans="1:22" ht="45" x14ac:dyDescent="0.2">
      <c r="A117" s="506" t="s">
        <v>591</v>
      </c>
      <c r="B117" s="412" t="str">
        <f>VLOOKUP(A117,'Feature Raw Data'!$A$3:$B$4004,2,FALSE)</f>
        <v xml:space="preserve">DCN4.142 - Scalable crb and metatag buf size
</v>
      </c>
      <c r="C117" s="413" t="s">
        <v>280</v>
      </c>
      <c r="D117" s="414" t="str" cm="1">
        <f t="array" ref="D117">_xlfn.TEXTJOIN("",TRUE,IF(ISNUMBER(SEARCH($A117,'Diags Raw Data'!$A$6:$A$3923)),CONCATENATE('Diags Raw Data'!$H$6:$H$3923,", "),""))</f>
        <v xml:space="preserve">DPP001.1-15, </v>
      </c>
      <c r="E117" s="331" t="str">
        <f>VLOOKUP(A117,'Diags Raw Data'!$A$6:$D$3923,4,FALSE)</f>
        <v>MSA</v>
      </c>
      <c r="F117" s="331" t="str">
        <f>VLOOKUP(A117,'Feature Raw Data'!$A$3:$E$4004,5,FALSE)</f>
        <v>Delta</v>
      </c>
      <c r="G117" s="331" t="str">
        <f t="shared" ref="G117:G125" si="26">IF(D117="","No","Yes")</f>
        <v>Yes</v>
      </c>
      <c r="H117" s="331" t="str">
        <f t="shared" ref="H117:H125" si="27">IF(D117="","No","Yes")</f>
        <v>Yes</v>
      </c>
      <c r="I117" s="413">
        <f>SUMIF('Diags Raw Data'!$A$6:$A$3923,"*"&amp;$A117&amp;"*",'Diags Raw Data'!$K$6:$K$3923)</f>
        <v>5</v>
      </c>
      <c r="J117" s="415">
        <f>SUMIF('Diags Raw Data'!$A$6:$A$3923,"*"&amp;$A117&amp;"*",'Diags Raw Data'!$L$6:$L$3923)</f>
        <v>15</v>
      </c>
      <c r="K117" s="445" cm="1">
        <f t="array" ref="K117">IF(D117="",0, SUMPRODUCT(--(ISNUMBER(SEARCH($A117,'Diags Raw Data'!$A$6:$A$3923))),'Diags Raw Data'!$L$6:$L$3923,'Diags Raw Data'!$N$6:$N$3923)/J117)</f>
        <v>1</v>
      </c>
      <c r="L117" s="446" cm="1">
        <f t="array" ref="L117">IF(D117="",0, SUMPRODUCT(--(ISNUMBER(SEARCH($A117,'Diags Raw Data'!$A$6:$A$3923))),'Diags Raw Data'!$L$6:$L$3923,'Diags Raw Data'!$P$6:$P$3923)/J117)</f>
        <v>1</v>
      </c>
      <c r="M117" s="447" cm="1">
        <f t="array" ref="M117">SUMPRODUCT(--(ISNUMBER(SEARCH($A117,'Diags Raw Data'!$A$6:$A$3923))),--('Diags Raw Data'!$Q$6:$Q$3923&lt;&gt;"N/A"),'Diags Raw Data'!$R$6:$R$3923)</f>
        <v>0</v>
      </c>
      <c r="N117" s="448" cm="1">
        <f t="array" ref="N117">SUMPRODUCT(--(ISNUMBER(SEARCH($A117,'Diags Raw Data'!$A$6:$A$3923))),--('Diags Raw Data'!$Q$6:$Q$3923&lt;&gt;"N/A"),'Diags Raw Data'!$T$6:$T$3923)+SUMPRODUCT(--(ISNUMBER(SEARCH($A117,'Diags Raw Data'!$A$6:$A$3923))),--('Diags Raw Data'!$Q$6:$Q$3923&lt;&gt;"N/A"),'Diags Raw Data'!$U$6:$U$3923)</f>
        <v>0</v>
      </c>
      <c r="O117" s="449">
        <f t="shared" ref="O117:O125" si="28">IF((M117=0),0,N117/M117)</f>
        <v>0</v>
      </c>
      <c r="P117" s="450">
        <f>SUMIF('Diags Raw Data'!$A$6:$A$3923,"*"&amp;$A117&amp;"*",'Diags Raw Data'!$Z$6:$Z$3923)</f>
        <v>0</v>
      </c>
      <c r="Q117" s="451">
        <f>SUM(SUMIF('Diags Raw Data'!$A$6:$A$3923,"*"&amp;$A117&amp;"*",'Diags Raw Data'!$AA$6:$AA$3923),SUMIF('Diags Raw Data'!$A$6:$A$3923,"*"&amp;$A117&amp;"*",'Diags Raw Data'!$AB$6:$AB$3923))</f>
        <v>0</v>
      </c>
      <c r="R117" s="452">
        <f t="shared" ref="R117:R125" si="29">IF((J117=0),0,P117/J117)</f>
        <v>0</v>
      </c>
      <c r="S117" s="452">
        <f t="shared" ref="S117:S125" si="30">IF((P117=0),0,Q117/P117)</f>
        <v>0</v>
      </c>
      <c r="T117" s="453">
        <f t="shared" ref="T117:T125" si="31">R117*S117</f>
        <v>0</v>
      </c>
      <c r="U117" s="416" t="s">
        <v>925</v>
      </c>
      <c r="V117" s="182"/>
    </row>
    <row r="118" spans="1:22" x14ac:dyDescent="0.2">
      <c r="A118" s="506" t="s">
        <v>593</v>
      </c>
      <c r="B118" s="412" t="str">
        <f>VLOOKUP(A118,'Feature Raw Data'!$A$3:$B$4004,2,FALSE)</f>
        <v>DCN4.144 - Vm pattern generator</v>
      </c>
      <c r="C118" s="413" t="s">
        <v>280</v>
      </c>
      <c r="D118" s="414" t="str" cm="1">
        <f t="array" ref="D118">_xlfn.TEXTJOIN("",TRUE,IF(ISNUMBER(SEARCH($A118,'Diags Raw Data'!$A$6:$A$3923)),CONCATENATE('Diags Raw Data'!$H$6:$H$3923,", "),""))</f>
        <v xml:space="preserve">DCHB005.1-14, DCHB022.1-24, </v>
      </c>
      <c r="E118" s="331" t="str">
        <f>VLOOKUP(A118,'Diags Raw Data'!$A$6:$D$3923,4,FALSE)</f>
        <v>DCHB</v>
      </c>
      <c r="F118" s="331" t="str">
        <f>VLOOKUP(A118,'Feature Raw Data'!$A$3:$E$4004,5,FALSE)</f>
        <v>Legacy</v>
      </c>
      <c r="G118" s="331" t="str">
        <f t="shared" si="26"/>
        <v>Yes</v>
      </c>
      <c r="H118" s="331" t="str">
        <f t="shared" si="27"/>
        <v>Yes</v>
      </c>
      <c r="I118" s="413">
        <f>SUMIF('Diags Raw Data'!$A$6:$A$3923,"*"&amp;$A118&amp;"*",'Diags Raw Data'!$K$6:$K$3923)</f>
        <v>2</v>
      </c>
      <c r="J118" s="415">
        <f>SUMIF('Diags Raw Data'!$A$6:$A$3923,"*"&amp;$A118&amp;"*",'Diags Raw Data'!$L$6:$L$3923)</f>
        <v>38</v>
      </c>
      <c r="K118" s="445" cm="1">
        <f t="array" ref="K118">IF(D118="",0, SUMPRODUCT(--(ISNUMBER(SEARCH($A118,'Diags Raw Data'!$A$6:$A$3923))),'Diags Raw Data'!$L$6:$L$3923,'Diags Raw Data'!$N$6:$N$3923)/J118)</f>
        <v>1</v>
      </c>
      <c r="L118" s="446" cm="1">
        <f t="array" ref="L118">IF(D118="",0, SUMPRODUCT(--(ISNUMBER(SEARCH($A118,'Diags Raw Data'!$A$6:$A$3923))),'Diags Raw Data'!$L$6:$L$3923,'Diags Raw Data'!$P$6:$P$3923)/J118)</f>
        <v>1</v>
      </c>
      <c r="M118" s="447" cm="1">
        <f t="array" ref="M118">SUMPRODUCT(--(ISNUMBER(SEARCH($A118,'Diags Raw Data'!$A$6:$A$3923))),--('Diags Raw Data'!$Q$6:$Q$3923&lt;&gt;"N/A"),'Diags Raw Data'!$R$6:$R$3923)</f>
        <v>38</v>
      </c>
      <c r="N118" s="448" cm="1">
        <f t="array" ref="N118">SUMPRODUCT(--(ISNUMBER(SEARCH($A118,'Diags Raw Data'!$A$6:$A$3923))),--('Diags Raw Data'!$Q$6:$Q$3923&lt;&gt;"N/A"),'Diags Raw Data'!$T$6:$T$3923)+SUMPRODUCT(--(ISNUMBER(SEARCH($A118,'Diags Raw Data'!$A$6:$A$3923))),--('Diags Raw Data'!$Q$6:$Q$3923&lt;&gt;"N/A"),'Diags Raw Data'!$U$6:$U$3923)</f>
        <v>19</v>
      </c>
      <c r="O118" s="449">
        <f t="shared" si="28"/>
        <v>0.5</v>
      </c>
      <c r="P118" s="450">
        <f>SUMIF('Diags Raw Data'!$A$6:$A$3923,"*"&amp;$A118&amp;"*",'Diags Raw Data'!$Z$6:$Z$3923)</f>
        <v>0</v>
      </c>
      <c r="Q118" s="451">
        <f>SUM(SUMIF('Diags Raw Data'!$A$6:$A$3923,"*"&amp;$A118&amp;"*",'Diags Raw Data'!$AA$6:$AA$3923),SUMIF('Diags Raw Data'!$A$6:$A$3923,"*"&amp;$A118&amp;"*",'Diags Raw Data'!$AB$6:$AB$3923))</f>
        <v>0</v>
      </c>
      <c r="R118" s="452">
        <f t="shared" si="29"/>
        <v>0</v>
      </c>
      <c r="S118" s="452">
        <f t="shared" si="30"/>
        <v>0</v>
      </c>
      <c r="T118" s="453">
        <f t="shared" si="31"/>
        <v>0</v>
      </c>
      <c r="U118" s="416" t="s">
        <v>923</v>
      </c>
      <c r="V118" s="182"/>
    </row>
    <row r="119" spans="1:22" x14ac:dyDescent="0.2">
      <c r="A119" s="506" t="s">
        <v>617</v>
      </c>
      <c r="B119" s="412" t="str">
        <f>VLOOKUP(A119,'Feature Raw Data'!$A$3:$B$4004,2,FALSE)</f>
        <v>DCN4.145 - Entire dcn harvesting</v>
      </c>
      <c r="C119" s="413" t="s">
        <v>280</v>
      </c>
      <c r="D119" s="414" t="str" cm="1">
        <f t="array" ref="D119">_xlfn.TEXTJOIN("",TRUE,IF(ISNUMBER(SEARCH($A119,'Diags Raw Data'!$A$6:$A$3923)),CONCATENATE('Diags Raw Data'!$H$6:$H$3923,", "),""))</f>
        <v/>
      </c>
      <c r="E119" s="331" t="e">
        <f>VLOOKUP(A119,'Diags Raw Data'!$A$6:$D$3923,4,FALSE)</f>
        <v>#N/A</v>
      </c>
      <c r="F119" s="331" t="str">
        <f>VLOOKUP(A119,'Feature Raw Data'!$A$3:$E$4004,5,FALSE)</f>
        <v>Legacy</v>
      </c>
      <c r="G119" s="331" t="str">
        <f t="shared" si="26"/>
        <v>No</v>
      </c>
      <c r="H119" s="331" t="str">
        <f t="shared" si="27"/>
        <v>No</v>
      </c>
      <c r="I119" s="413">
        <f>SUMIF('Diags Raw Data'!$A$6:$A$3923,"*"&amp;$A119&amp;"*",'Diags Raw Data'!$K$6:$K$3923)</f>
        <v>0</v>
      </c>
      <c r="J119" s="415">
        <f>SUMIF('Diags Raw Data'!$A$6:$A$3923,"*"&amp;$A119&amp;"*",'Diags Raw Data'!$L$6:$L$3923)</f>
        <v>0</v>
      </c>
      <c r="K119" s="445" cm="1">
        <f t="array" ref="K119">IF(D119="",0, SUMPRODUCT(--(ISNUMBER(SEARCH($A119,'Diags Raw Data'!$A$6:$A$3923))),'Diags Raw Data'!$L$6:$L$3923,'Diags Raw Data'!$N$6:$N$3923)/J119)</f>
        <v>0</v>
      </c>
      <c r="L119" s="446" cm="1">
        <f t="array" ref="L119">IF(D119="",0, SUMPRODUCT(--(ISNUMBER(SEARCH($A119,'Diags Raw Data'!$A$6:$A$3923))),'Diags Raw Data'!$L$6:$L$3923,'Diags Raw Data'!$P$6:$P$3923)/J119)</f>
        <v>0</v>
      </c>
      <c r="M119" s="447" cm="1">
        <f t="array" ref="M119">SUMPRODUCT(--(ISNUMBER(SEARCH($A119,'Diags Raw Data'!$A$6:$A$3923))),--('Diags Raw Data'!$Q$6:$Q$3923&lt;&gt;"N/A"),'Diags Raw Data'!$R$6:$R$3923)</f>
        <v>0</v>
      </c>
      <c r="N119" s="448" cm="1">
        <f t="array" ref="N119">SUMPRODUCT(--(ISNUMBER(SEARCH($A119,'Diags Raw Data'!$A$6:$A$3923))),--('Diags Raw Data'!$Q$6:$Q$3923&lt;&gt;"N/A"),'Diags Raw Data'!$T$6:$T$3923)+SUMPRODUCT(--(ISNUMBER(SEARCH($A119,'Diags Raw Data'!$A$6:$A$3923))),--('Diags Raw Data'!$Q$6:$Q$3923&lt;&gt;"N/A"),'Diags Raw Data'!$U$6:$U$3923)</f>
        <v>0</v>
      </c>
      <c r="O119" s="449">
        <f t="shared" si="28"/>
        <v>0</v>
      </c>
      <c r="P119" s="450">
        <f>SUMIF('Diags Raw Data'!$A$6:$A$3923,"*"&amp;$A119&amp;"*",'Diags Raw Data'!$Z$6:$Z$3923)</f>
        <v>0</v>
      </c>
      <c r="Q119" s="451">
        <f>SUM(SUMIF('Diags Raw Data'!$A$6:$A$3923,"*"&amp;$A119&amp;"*",'Diags Raw Data'!$AA$6:$AA$3923),SUMIF('Diags Raw Data'!$A$6:$A$3923,"*"&amp;$A119&amp;"*",'Diags Raw Data'!$AB$6:$AB$3923))</f>
        <v>0</v>
      </c>
      <c r="R119" s="452">
        <f t="shared" si="29"/>
        <v>0</v>
      </c>
      <c r="S119" s="452">
        <f t="shared" si="30"/>
        <v>0</v>
      </c>
      <c r="T119" s="453">
        <f t="shared" si="31"/>
        <v>0</v>
      </c>
      <c r="U119" s="416" t="s">
        <v>923</v>
      </c>
      <c r="V119" s="182"/>
    </row>
    <row r="120" spans="1:22" x14ac:dyDescent="0.2">
      <c r="A120" s="506" t="s">
        <v>595</v>
      </c>
      <c r="B120" s="412" t="str">
        <f>VLOOKUP(A120,'Feature Raw Data'!$A$3:$B$4004,2,FALSE)</f>
        <v>DCN4.148 - Support per OTG disable fuse</v>
      </c>
      <c r="C120" s="413" t="s">
        <v>280</v>
      </c>
      <c r="D120" s="414" t="str" cm="1">
        <f t="array" ref="D120">_xlfn.TEXTJOIN("",TRUE,IF(ISNUMBER(SEARCH($A120,'Diags Raw Data'!$A$6:$A$3923)),CONCATENATE('Diags Raw Data'!$H$6:$H$3923,", "),""))</f>
        <v xml:space="preserve">MPC003.1-6, </v>
      </c>
      <c r="E120" s="331" t="str">
        <f>VLOOKUP(A120,'Diags Raw Data'!$A$6:$D$3923,4,FALSE)</f>
        <v>MPC</v>
      </c>
      <c r="F120" s="331" t="str">
        <f>VLOOKUP(A120,'Feature Raw Data'!$A$3:$E$4004,5,FALSE)</f>
        <v>New</v>
      </c>
      <c r="G120" s="331" t="str">
        <f t="shared" si="26"/>
        <v>Yes</v>
      </c>
      <c r="H120" s="331" t="str">
        <f t="shared" si="27"/>
        <v>Yes</v>
      </c>
      <c r="I120" s="413">
        <f>SUMIF('Diags Raw Data'!$A$6:$A$3923,"*"&amp;$A120&amp;"*",'Diags Raw Data'!$K$6:$K$3923)</f>
        <v>1</v>
      </c>
      <c r="J120" s="415">
        <f>SUMIF('Diags Raw Data'!$A$6:$A$3923,"*"&amp;$A120&amp;"*",'Diags Raw Data'!$L$6:$L$3923)</f>
        <v>6</v>
      </c>
      <c r="K120" s="445" cm="1">
        <f t="array" ref="K120">IF(D120="",0, SUMPRODUCT(--(ISNUMBER(SEARCH($A120,'Diags Raw Data'!$A$6:$A$3923))),'Diags Raw Data'!$L$6:$L$3923,'Diags Raw Data'!$N$6:$N$3923)/J120)</f>
        <v>1</v>
      </c>
      <c r="L120" s="446" cm="1">
        <f t="array" ref="L120">IF(D120="",0, SUMPRODUCT(--(ISNUMBER(SEARCH($A120,'Diags Raw Data'!$A$6:$A$3923))),'Diags Raw Data'!$L$6:$L$3923,'Diags Raw Data'!$P$6:$P$3923)/J120)</f>
        <v>1</v>
      </c>
      <c r="M120" s="447" cm="1">
        <f t="array" ref="M120">SUMPRODUCT(--(ISNUMBER(SEARCH($A120,'Diags Raw Data'!$A$6:$A$3923))),--('Diags Raw Data'!$Q$6:$Q$3923&lt;&gt;"N/A"),'Diags Raw Data'!$R$6:$R$3923)</f>
        <v>6</v>
      </c>
      <c r="N120" s="448" cm="1">
        <f t="array" ref="N120">SUMPRODUCT(--(ISNUMBER(SEARCH($A120,'Diags Raw Data'!$A$6:$A$3923))),--('Diags Raw Data'!$Q$6:$Q$3923&lt;&gt;"N/A"),'Diags Raw Data'!$T$6:$T$3923)+SUMPRODUCT(--(ISNUMBER(SEARCH($A120,'Diags Raw Data'!$A$6:$A$3923))),--('Diags Raw Data'!$Q$6:$Q$3923&lt;&gt;"N/A"),'Diags Raw Data'!$U$6:$U$3923)</f>
        <v>5</v>
      </c>
      <c r="O120" s="449">
        <f t="shared" si="28"/>
        <v>0.83333333333333337</v>
      </c>
      <c r="P120" s="450">
        <f>SUMIF('Diags Raw Data'!$A$6:$A$3923,"*"&amp;$A120&amp;"*",'Diags Raw Data'!$Z$6:$Z$3923)</f>
        <v>0</v>
      </c>
      <c r="Q120" s="451">
        <f>SUM(SUMIF('Diags Raw Data'!$A$6:$A$3923,"*"&amp;$A120&amp;"*",'Diags Raw Data'!$AA$6:$AA$3923),SUMIF('Diags Raw Data'!$A$6:$A$3923,"*"&amp;$A120&amp;"*",'Diags Raw Data'!$AB$6:$AB$3923))</f>
        <v>0</v>
      </c>
      <c r="R120" s="452">
        <f t="shared" si="29"/>
        <v>0</v>
      </c>
      <c r="S120" s="452">
        <f t="shared" si="30"/>
        <v>0</v>
      </c>
      <c r="T120" s="453">
        <f t="shared" si="31"/>
        <v>0</v>
      </c>
      <c r="U120" s="416" t="s">
        <v>921</v>
      </c>
      <c r="V120" s="182"/>
    </row>
    <row r="121" spans="1:22" ht="30" x14ac:dyDescent="0.2">
      <c r="A121" s="506" t="s">
        <v>597</v>
      </c>
      <c r="B121" s="412" t="str">
        <f>VLOOKUP(A121,'Feature Raw Data'!$A$3:$B$4004,2,FALSE)</f>
        <v>DCN4.149 - Dchub sdp 2-bit no-alloc signaling</v>
      </c>
      <c r="C121" s="413" t="s">
        <v>280</v>
      </c>
      <c r="D121" s="414" t="str" cm="1">
        <f t="array" ref="D121">_xlfn.TEXTJOIN("",TRUE,IF(ISNUMBER(SEARCH($A121,'Diags Raw Data'!$A$6:$A$3923)),CONCATENATE('Diags Raw Data'!$H$6:$H$3923,", "),""))</f>
        <v xml:space="preserve">DCHB017, </v>
      </c>
      <c r="E121" s="331" t="str">
        <f>VLOOKUP(A121,'Diags Raw Data'!$A$6:$D$3923,4,FALSE)</f>
        <v>DCHB</v>
      </c>
      <c r="F121" s="331" t="str">
        <f>VLOOKUP(A121,'Feature Raw Data'!$A$3:$E$4004,5,FALSE)</f>
        <v>Delta</v>
      </c>
      <c r="G121" s="331" t="str">
        <f t="shared" si="26"/>
        <v>Yes</v>
      </c>
      <c r="H121" s="331" t="str">
        <f t="shared" si="27"/>
        <v>Yes</v>
      </c>
      <c r="I121" s="413">
        <f>SUMIF('Diags Raw Data'!$A$6:$A$3923,"*"&amp;$A121&amp;"*",'Diags Raw Data'!$K$6:$K$3923)</f>
        <v>5</v>
      </c>
      <c r="J121" s="415">
        <f>SUMIF('Diags Raw Data'!$A$6:$A$3923,"*"&amp;$A121&amp;"*",'Diags Raw Data'!$L$6:$L$3923)</f>
        <v>1</v>
      </c>
      <c r="K121" s="445" cm="1">
        <f t="array" ref="K121">IF(D121="",0, SUMPRODUCT(--(ISNUMBER(SEARCH($A121,'Diags Raw Data'!$A$6:$A$3923))),'Diags Raw Data'!$L$6:$L$3923,'Diags Raw Data'!$N$6:$N$3923)/J121)</f>
        <v>1</v>
      </c>
      <c r="L121" s="446" cm="1">
        <f t="array" ref="L121">IF(D121="",0, SUMPRODUCT(--(ISNUMBER(SEARCH($A121,'Diags Raw Data'!$A$6:$A$3923))),'Diags Raw Data'!$L$6:$L$3923,'Diags Raw Data'!$P$6:$P$3923)/J121)</f>
        <v>1</v>
      </c>
      <c r="M121" s="447" cm="1">
        <f t="array" ref="M121">SUMPRODUCT(--(ISNUMBER(SEARCH($A121,'Diags Raw Data'!$A$6:$A$3923))),--('Diags Raw Data'!$Q$6:$Q$3923&lt;&gt;"N/A"),'Diags Raw Data'!$R$6:$R$3923)</f>
        <v>1</v>
      </c>
      <c r="N121" s="448" cm="1">
        <f t="array" ref="N121">SUMPRODUCT(--(ISNUMBER(SEARCH($A121,'Diags Raw Data'!$A$6:$A$3923))),--('Diags Raw Data'!$Q$6:$Q$3923&lt;&gt;"N/A"),'Diags Raw Data'!$T$6:$T$3923)+SUMPRODUCT(--(ISNUMBER(SEARCH($A121,'Diags Raw Data'!$A$6:$A$3923))),--('Diags Raw Data'!$Q$6:$Q$3923&lt;&gt;"N/A"),'Diags Raw Data'!$U$6:$U$3923)</f>
        <v>1</v>
      </c>
      <c r="O121" s="449">
        <f t="shared" si="28"/>
        <v>1</v>
      </c>
      <c r="P121" s="450">
        <f>SUMIF('Diags Raw Data'!$A$6:$A$3923,"*"&amp;$A121&amp;"*",'Diags Raw Data'!$Z$6:$Z$3923)</f>
        <v>0</v>
      </c>
      <c r="Q121" s="451">
        <f>SUM(SUMIF('Diags Raw Data'!$A$6:$A$3923,"*"&amp;$A121&amp;"*",'Diags Raw Data'!$AA$6:$AA$3923),SUMIF('Diags Raw Data'!$A$6:$A$3923,"*"&amp;$A121&amp;"*",'Diags Raw Data'!$AB$6:$AB$3923))</f>
        <v>0</v>
      </c>
      <c r="R121" s="452">
        <f t="shared" si="29"/>
        <v>0</v>
      </c>
      <c r="S121" s="452">
        <f t="shared" si="30"/>
        <v>0</v>
      </c>
      <c r="T121" s="453">
        <f t="shared" si="31"/>
        <v>0</v>
      </c>
      <c r="U121" s="416" t="s">
        <v>921</v>
      </c>
      <c r="V121" s="182"/>
    </row>
    <row r="122" spans="1:22" ht="30" x14ac:dyDescent="0.2">
      <c r="A122" s="506" t="s">
        <v>599</v>
      </c>
      <c r="B122" s="412" t="str">
        <f>VLOOKUP(A122,'Feature Raw Data'!$A$3:$B$4004,2,FALSE)</f>
        <v>DCN4.150 - Dpp Recin width and height upate</v>
      </c>
      <c r="C122" s="413" t="s">
        <v>280</v>
      </c>
      <c r="D122" s="414" t="str" cm="1">
        <f t="array" ref="D122">_xlfn.TEXTJOIN("",TRUE,IF(ISNUMBER(SEARCH($A122,'Diags Raw Data'!$A$6:$A$3923)),CONCATENATE('Diags Raw Data'!$H$6:$H$3923,", "),""))</f>
        <v xml:space="preserve">DPP034.1-13, </v>
      </c>
      <c r="E122" s="331" t="str">
        <f>VLOOKUP(A122,'Diags Raw Data'!$A$6:$D$3923,4,FALSE)</f>
        <v>DPP</v>
      </c>
      <c r="F122" s="331" t="str">
        <f>VLOOKUP(A122,'Feature Raw Data'!$A$3:$E$4004,5,FALSE)</f>
        <v>Delta</v>
      </c>
      <c r="G122" s="331" t="str">
        <f t="shared" si="26"/>
        <v>Yes</v>
      </c>
      <c r="H122" s="331" t="str">
        <f t="shared" si="27"/>
        <v>Yes</v>
      </c>
      <c r="I122" s="413">
        <f>SUMIF('Diags Raw Data'!$A$6:$A$3923,"*"&amp;$A122&amp;"*",'Diags Raw Data'!$K$6:$K$3923)</f>
        <v>1</v>
      </c>
      <c r="J122" s="415">
        <f>SUMIF('Diags Raw Data'!$A$6:$A$3923,"*"&amp;$A122&amp;"*",'Diags Raw Data'!$L$6:$L$3923)</f>
        <v>13</v>
      </c>
      <c r="K122" s="445" cm="1">
        <f t="array" ref="K122">IF(D122="",0, SUMPRODUCT(--(ISNUMBER(SEARCH($A122,'Diags Raw Data'!$A$6:$A$3923))),'Diags Raw Data'!$L$6:$L$3923,'Diags Raw Data'!$N$6:$N$3923)/J122)</f>
        <v>1</v>
      </c>
      <c r="L122" s="446" cm="1">
        <f t="array" ref="L122">IF(D122="",0, SUMPRODUCT(--(ISNUMBER(SEARCH($A122,'Diags Raw Data'!$A$6:$A$3923))),'Diags Raw Data'!$L$6:$L$3923,'Diags Raw Data'!$P$6:$P$3923)/J122)</f>
        <v>1</v>
      </c>
      <c r="M122" s="447" cm="1">
        <f t="array" ref="M122">SUMPRODUCT(--(ISNUMBER(SEARCH($A122,'Diags Raw Data'!$A$6:$A$3923))),--('Diags Raw Data'!$Q$6:$Q$3923&lt;&gt;"N/A"),'Diags Raw Data'!$R$6:$R$3923)</f>
        <v>1</v>
      </c>
      <c r="N122" s="448" cm="1">
        <f t="array" ref="N122">SUMPRODUCT(--(ISNUMBER(SEARCH($A122,'Diags Raw Data'!$A$6:$A$3923))),--('Diags Raw Data'!$Q$6:$Q$3923&lt;&gt;"N/A"),'Diags Raw Data'!$T$6:$T$3923)+SUMPRODUCT(--(ISNUMBER(SEARCH($A122,'Diags Raw Data'!$A$6:$A$3923))),--('Diags Raw Data'!$Q$6:$Q$3923&lt;&gt;"N/A"),'Diags Raw Data'!$U$6:$U$3923)</f>
        <v>0</v>
      </c>
      <c r="O122" s="449">
        <f t="shared" si="28"/>
        <v>0</v>
      </c>
      <c r="P122" s="450">
        <f>SUMIF('Diags Raw Data'!$A$6:$A$3923,"*"&amp;$A122&amp;"*",'Diags Raw Data'!$Z$6:$Z$3923)</f>
        <v>0</v>
      </c>
      <c r="Q122" s="451">
        <f>SUM(SUMIF('Diags Raw Data'!$A$6:$A$3923,"*"&amp;$A122&amp;"*",'Diags Raw Data'!$AA$6:$AA$3923),SUMIF('Diags Raw Data'!$A$6:$A$3923,"*"&amp;$A122&amp;"*",'Diags Raw Data'!$AB$6:$AB$3923))</f>
        <v>0</v>
      </c>
      <c r="R122" s="452">
        <f t="shared" si="29"/>
        <v>0</v>
      </c>
      <c r="S122" s="452">
        <f t="shared" si="30"/>
        <v>0</v>
      </c>
      <c r="T122" s="453">
        <f t="shared" si="31"/>
        <v>0</v>
      </c>
      <c r="U122" s="416" t="s">
        <v>923</v>
      </c>
      <c r="V122" s="182"/>
    </row>
    <row r="123" spans="1:22" ht="30" x14ac:dyDescent="0.2">
      <c r="A123" s="506" t="s">
        <v>601</v>
      </c>
      <c r="B123" s="412" t="str">
        <f>VLOOKUP(A123,'Feature Raw Data'!$A$3:$B$4004,2,FALSE)</f>
        <v>DCN4.151 - Dmcub mailbox</v>
      </c>
      <c r="C123" s="413" t="s">
        <v>280</v>
      </c>
      <c r="D123" s="414" t="str" cm="1">
        <f t="array" ref="D123">_xlfn.TEXTJOIN("",TRUE,IF(ISNUMBER(SEARCH($A123,'Diags Raw Data'!$A$6:$A$3923)),CONCATENATE('Diags Raw Data'!$H$6:$H$3923,", "),""))</f>
        <v xml:space="preserve">DISP014, disp.smoke.multi_stream, </v>
      </c>
      <c r="E123" s="331" t="str">
        <f>VLOOKUP(A123,'Diags Raw Data'!$A$6:$D$3923,4,FALSE)</f>
        <v>DISP</v>
      </c>
      <c r="F123" s="331" t="str">
        <f>VLOOKUP(A123,'Feature Raw Data'!$A$3:$E$4004,5,FALSE)</f>
        <v>New</v>
      </c>
      <c r="G123" s="331" t="str">
        <f t="shared" si="26"/>
        <v>Yes</v>
      </c>
      <c r="H123" s="331" t="str">
        <f t="shared" si="27"/>
        <v>Yes</v>
      </c>
      <c r="I123" s="413">
        <f>SUMIF('Diags Raw Data'!$A$6:$A$3923,"*"&amp;$A123&amp;"*",'Diags Raw Data'!$K$6:$K$3923)</f>
        <v>2</v>
      </c>
      <c r="J123" s="415">
        <f>SUMIF('Diags Raw Data'!$A$6:$A$3923,"*"&amp;$A123&amp;"*",'Diags Raw Data'!$L$6:$L$3923)</f>
        <v>2</v>
      </c>
      <c r="K123" s="445" cm="1">
        <f t="array" ref="K123">IF(D123="",0, SUMPRODUCT(--(ISNUMBER(SEARCH($A123,'Diags Raw Data'!$A$6:$A$3923))),'Diags Raw Data'!$L$6:$L$3923,'Diags Raw Data'!$N$6:$N$3923)/J123)</f>
        <v>1</v>
      </c>
      <c r="L123" s="446" cm="1">
        <f t="array" ref="L123">IF(D123="",0, SUMPRODUCT(--(ISNUMBER(SEARCH($A123,'Diags Raw Data'!$A$6:$A$3923))),'Diags Raw Data'!$L$6:$L$3923,'Diags Raw Data'!$P$6:$P$3923)/J123)</f>
        <v>1</v>
      </c>
      <c r="M123" s="447" cm="1">
        <f t="array" ref="M123">SUMPRODUCT(--(ISNUMBER(SEARCH($A123,'Diags Raw Data'!$A$6:$A$3923))),--('Diags Raw Data'!$Q$6:$Q$3923&lt;&gt;"N/A"),'Diags Raw Data'!$R$6:$R$3923)</f>
        <v>2</v>
      </c>
      <c r="N123" s="448" cm="1">
        <f t="array" ref="N123">SUMPRODUCT(--(ISNUMBER(SEARCH($A123,'Diags Raw Data'!$A$6:$A$3923))),--('Diags Raw Data'!$Q$6:$Q$3923&lt;&gt;"N/A"),'Diags Raw Data'!$T$6:$T$3923)+SUMPRODUCT(--(ISNUMBER(SEARCH($A123,'Diags Raw Data'!$A$6:$A$3923))),--('Diags Raw Data'!$Q$6:$Q$3923&lt;&gt;"N/A"),'Diags Raw Data'!$U$6:$U$3923)</f>
        <v>0</v>
      </c>
      <c r="O123" s="449">
        <f t="shared" si="28"/>
        <v>0</v>
      </c>
      <c r="P123" s="450">
        <f>SUMIF('Diags Raw Data'!$A$6:$A$3923,"*"&amp;$A123&amp;"*",'Diags Raw Data'!$Z$6:$Z$3923)</f>
        <v>0</v>
      </c>
      <c r="Q123" s="451">
        <f>SUM(SUMIF('Diags Raw Data'!$A$6:$A$3923,"*"&amp;$A123&amp;"*",'Diags Raw Data'!$AA$6:$AA$3923),SUMIF('Diags Raw Data'!$A$6:$A$3923,"*"&amp;$A123&amp;"*",'Diags Raw Data'!$AB$6:$AB$3923))</f>
        <v>0</v>
      </c>
      <c r="R123" s="452">
        <f t="shared" si="29"/>
        <v>0</v>
      </c>
      <c r="S123" s="452">
        <f t="shared" si="30"/>
        <v>0</v>
      </c>
      <c r="T123" s="453">
        <f t="shared" si="31"/>
        <v>0</v>
      </c>
      <c r="U123" s="416" t="s">
        <v>922</v>
      </c>
      <c r="V123" s="182"/>
    </row>
    <row r="124" spans="1:22" x14ac:dyDescent="0.2">
      <c r="A124" s="506" t="s">
        <v>605</v>
      </c>
      <c r="B124" s="412" t="str">
        <f>VLOOKUP(A124,'Feature Raw Data'!$A$3:$B$4004,2,FALSE)</f>
        <v>DCN4.153 - ABM Enhancement</v>
      </c>
      <c r="C124" s="413" t="s">
        <v>280</v>
      </c>
      <c r="D124" s="414" t="str" cm="1">
        <f t="array" ref="D124">_xlfn.TEXTJOIN("",TRUE,IF(ISNUMBER(SEARCH($A124,'Diags Raw Data'!$A$6:$A$3923)),CONCATENATE('Diags Raw Data'!$H$6:$H$3923,", "),""))</f>
        <v xml:space="preserve">ABM066.1-15, ABM067, </v>
      </c>
      <c r="E124" s="331" t="str">
        <f>VLOOKUP(A124,'Diags Raw Data'!$A$6:$D$3923,4,FALSE)</f>
        <v>ABM</v>
      </c>
      <c r="F124" s="331" t="str">
        <f>VLOOKUP(A124,'Feature Raw Data'!$A$3:$E$4004,5,FALSE)</f>
        <v>Delta</v>
      </c>
      <c r="G124" s="331" t="str">
        <f t="shared" si="26"/>
        <v>Yes</v>
      </c>
      <c r="H124" s="331" t="str">
        <f t="shared" si="27"/>
        <v>Yes</v>
      </c>
      <c r="I124" s="413">
        <f>SUMIF('Diags Raw Data'!$A$6:$A$3923,"*"&amp;$A124&amp;"*",'Diags Raw Data'!$K$6:$K$3923)</f>
        <v>2</v>
      </c>
      <c r="J124" s="415">
        <f>SUMIF('Diags Raw Data'!$A$6:$A$3923,"*"&amp;$A124&amp;"*",'Diags Raw Data'!$L$6:$L$3923)</f>
        <v>16</v>
      </c>
      <c r="K124" s="445" cm="1">
        <f t="array" ref="K124">IF(D124="",0, SUMPRODUCT(--(ISNUMBER(SEARCH($A124,'Diags Raw Data'!$A$6:$A$3923))),'Diags Raw Data'!$L$6:$L$3923,'Diags Raw Data'!$N$6:$N$3923)/J124)</f>
        <v>1</v>
      </c>
      <c r="L124" s="446" cm="1">
        <f t="array" ref="L124">IF(D124="",0, SUMPRODUCT(--(ISNUMBER(SEARCH($A124,'Diags Raw Data'!$A$6:$A$3923))),'Diags Raw Data'!$L$6:$L$3923,'Diags Raw Data'!$P$6:$P$3923)/J124)</f>
        <v>1</v>
      </c>
      <c r="M124" s="447" cm="1">
        <f t="array" ref="M124">SUMPRODUCT(--(ISNUMBER(SEARCH($A124,'Diags Raw Data'!$A$6:$A$3923))),--('Diags Raw Data'!$Q$6:$Q$3923&lt;&gt;"N/A"),'Diags Raw Data'!$R$6:$R$3923)</f>
        <v>16</v>
      </c>
      <c r="N124" s="448" cm="1">
        <f t="array" ref="N124">SUMPRODUCT(--(ISNUMBER(SEARCH($A124,'Diags Raw Data'!$A$6:$A$3923))),--('Diags Raw Data'!$Q$6:$Q$3923&lt;&gt;"N/A"),'Diags Raw Data'!$T$6:$T$3923)+SUMPRODUCT(--(ISNUMBER(SEARCH($A124,'Diags Raw Data'!$A$6:$A$3923))),--('Diags Raw Data'!$Q$6:$Q$3923&lt;&gt;"N/A"),'Diags Raw Data'!$U$6:$U$3923)</f>
        <v>16</v>
      </c>
      <c r="O124" s="449">
        <f t="shared" si="28"/>
        <v>1</v>
      </c>
      <c r="P124" s="450">
        <f>SUMIF('Diags Raw Data'!$A$6:$A$3923,"*"&amp;$A124&amp;"*",'Diags Raw Data'!$Z$6:$Z$3923)</f>
        <v>0</v>
      </c>
      <c r="Q124" s="451">
        <f>SUM(SUMIF('Diags Raw Data'!$A$6:$A$3923,"*"&amp;$A124&amp;"*",'Diags Raw Data'!$AA$6:$AA$3923),SUMIF('Diags Raw Data'!$A$6:$A$3923,"*"&amp;$A124&amp;"*",'Diags Raw Data'!$AB$6:$AB$3923))</f>
        <v>0</v>
      </c>
      <c r="R124" s="452">
        <f t="shared" si="29"/>
        <v>0</v>
      </c>
      <c r="S124" s="452">
        <f t="shared" si="30"/>
        <v>0</v>
      </c>
      <c r="T124" s="453">
        <f t="shared" si="31"/>
        <v>0</v>
      </c>
      <c r="U124" s="416" t="s">
        <v>926</v>
      </c>
      <c r="V124" s="182"/>
    </row>
    <row r="125" spans="1:22" hidden="1" x14ac:dyDescent="0.2">
      <c r="A125" s="506" t="s">
        <v>607</v>
      </c>
      <c r="B125" s="412" t="str">
        <f>VLOOKUP(A125,'Feature Raw Data'!$A$3:$B$4004,2,FALSE)</f>
        <v>DCN4.155 - HDMI port I2C VOL level</v>
      </c>
      <c r="C125" s="413" t="s">
        <v>280</v>
      </c>
      <c r="D125" s="414" t="str" cm="1">
        <f t="array" ref="D125">_xlfn.TEXTJOIN("",TRUE,IF(ISNUMBER(SEARCH($A125,'Diags Raw Data'!$A$6:$A$3923)),CONCATENATE('Diags Raw Data'!$H$6:$H$3923,", "),""))</f>
        <v xml:space="preserve">DIO003.1-6, </v>
      </c>
      <c r="E125" s="331" t="str">
        <f>VLOOKUP(A125,'Diags Raw Data'!$A$6:$D$3923,4,FALSE)</f>
        <v>DIO</v>
      </c>
      <c r="F125" s="331" t="str">
        <f>VLOOKUP(A125,'Feature Raw Data'!$A$3:$E$4004,5,FALSE)</f>
        <v>Legacy</v>
      </c>
      <c r="G125" s="331" t="str">
        <f t="shared" si="26"/>
        <v>Yes</v>
      </c>
      <c r="H125" s="331" t="str">
        <f t="shared" si="27"/>
        <v>Yes</v>
      </c>
      <c r="I125" s="413">
        <f>SUMIF('Diags Raw Data'!$A$6:$A$3923,"*"&amp;$A125&amp;"*",'Diags Raw Data'!$K$6:$K$3923)</f>
        <v>1</v>
      </c>
      <c r="J125" s="415">
        <f>SUMIF('Diags Raw Data'!$A$6:$A$3923,"*"&amp;$A125&amp;"*",'Diags Raw Data'!$L$6:$L$3923)</f>
        <v>6</v>
      </c>
      <c r="K125" s="445" cm="1">
        <f t="array" ref="K125">IF(D125="",0, SUMPRODUCT(--(ISNUMBER(SEARCH($A125,'Diags Raw Data'!$A$6:$A$3923))),'Diags Raw Data'!$L$6:$L$3923,'Diags Raw Data'!$N$6:$N$3923)/J125)</f>
        <v>1</v>
      </c>
      <c r="L125" s="446" cm="1">
        <f t="array" ref="L125">IF(D125="",0, SUMPRODUCT(--(ISNUMBER(SEARCH($A125,'Diags Raw Data'!$A$6:$A$3923))),'Diags Raw Data'!$L$6:$L$3923,'Diags Raw Data'!$P$6:$P$3923)/J125)</f>
        <v>1</v>
      </c>
      <c r="M125" s="447" cm="1">
        <f t="array" ref="M125">SUMPRODUCT(--(ISNUMBER(SEARCH($A125,'Diags Raw Data'!$A$6:$A$3923))),--('Diags Raw Data'!$Q$6:$Q$3923&lt;&gt;"N/A"),'Diags Raw Data'!$R$6:$R$3923)</f>
        <v>6</v>
      </c>
      <c r="N125" s="448" cm="1">
        <f t="array" ref="N125">SUMPRODUCT(--(ISNUMBER(SEARCH($A125,'Diags Raw Data'!$A$6:$A$3923))),--('Diags Raw Data'!$Q$6:$Q$3923&lt;&gt;"N/A"),'Diags Raw Data'!$T$6:$T$3923)+SUMPRODUCT(--(ISNUMBER(SEARCH($A125,'Diags Raw Data'!$A$6:$A$3923))),--('Diags Raw Data'!$Q$6:$Q$3923&lt;&gt;"N/A"),'Diags Raw Data'!$U$6:$U$3923)</f>
        <v>0</v>
      </c>
      <c r="O125" s="449">
        <f t="shared" si="28"/>
        <v>0</v>
      </c>
      <c r="P125" s="450">
        <f>SUMIF('Diags Raw Data'!$A$6:$A$3923,"*"&amp;$A125&amp;"*",'Diags Raw Data'!$Z$6:$Z$3923)</f>
        <v>0</v>
      </c>
      <c r="Q125" s="451">
        <f>SUM(SUMIF('Diags Raw Data'!$A$6:$A$3923,"*"&amp;$A125&amp;"*",'Diags Raw Data'!$AA$6:$AA$3923),SUMIF('Diags Raw Data'!$A$6:$A$3923,"*"&amp;$A125&amp;"*",'Diags Raw Data'!$AB$6:$AB$3923))</f>
        <v>0</v>
      </c>
      <c r="R125" s="452">
        <f t="shared" si="29"/>
        <v>0</v>
      </c>
      <c r="S125" s="452">
        <f t="shared" si="30"/>
        <v>0</v>
      </c>
      <c r="T125" s="453">
        <f t="shared" si="31"/>
        <v>0</v>
      </c>
      <c r="U125" s="416" t="s">
        <v>919</v>
      </c>
      <c r="V125" s="182"/>
    </row>
    <row r="126" spans="1:22" x14ac:dyDescent="0.2">
      <c r="A126" s="506" t="s">
        <v>625</v>
      </c>
      <c r="B126" s="412" t="str">
        <f>VLOOKUP(A126,'Feature Raw Data'!$A$3:$B$4004,2,FALSE)</f>
        <v>DCN4.156 - mpc top layer pass through</v>
      </c>
      <c r="C126" s="413" t="s">
        <v>280</v>
      </c>
      <c r="D126" s="414" t="str" cm="1">
        <f t="array" ref="D126">_xlfn.TEXTJOIN("",TRUE,IF(ISNUMBER(SEARCH($A126,'Diags Raw Data'!$A$6:$A$3923)),CONCATENATE('Diags Raw Data'!$H$6:$H$3923,", "),""))</f>
        <v xml:space="preserve">MPC003.1-6, </v>
      </c>
      <c r="E126" s="331" t="str">
        <f>VLOOKUP(A126,'Diags Raw Data'!$A$6:$D$3923,4,FALSE)</f>
        <v>MPC</v>
      </c>
      <c r="F126" s="331" t="str">
        <f>VLOOKUP(A126,'Feature Raw Data'!$A$3:$E$4004,5,FALSE)</f>
        <v>Legacy</v>
      </c>
      <c r="G126" s="331" t="str">
        <f t="shared" ref="G126:G127" si="32">IF(D126="","No","Yes")</f>
        <v>Yes</v>
      </c>
      <c r="H126" s="331" t="str">
        <f t="shared" ref="H126:H127" si="33">IF(D126="","No","Yes")</f>
        <v>Yes</v>
      </c>
      <c r="I126" s="413">
        <f>SUMIF('Diags Raw Data'!$A$6:$A$3923,"*"&amp;$A126&amp;"*",'Diags Raw Data'!$K$6:$K$3923)</f>
        <v>1</v>
      </c>
      <c r="J126" s="415">
        <f>SUMIF('Diags Raw Data'!$A$6:$A$3923,"*"&amp;$A126&amp;"*",'Diags Raw Data'!$L$6:$L$3923)</f>
        <v>6</v>
      </c>
      <c r="K126" s="445" cm="1">
        <f t="array" ref="K126">IF(D126="",0, SUMPRODUCT(--(ISNUMBER(SEARCH($A126,'Diags Raw Data'!$A$6:$A$3923))),'Diags Raw Data'!$L$6:$L$3923,'Diags Raw Data'!$N$6:$N$3923)/J126)</f>
        <v>1</v>
      </c>
      <c r="L126" s="446" cm="1">
        <f t="array" ref="L126">IF(D126="",0, SUMPRODUCT(--(ISNUMBER(SEARCH($A126,'Diags Raw Data'!$A$6:$A$3923))),'Diags Raw Data'!$L$6:$L$3923,'Diags Raw Data'!$P$6:$P$3923)/J126)</f>
        <v>1</v>
      </c>
      <c r="M126" s="447" cm="1">
        <f t="array" ref="M126">SUMPRODUCT(--(ISNUMBER(SEARCH($A126,'Diags Raw Data'!$A$6:$A$3923))),--('Diags Raw Data'!$Q$6:$Q$3923&lt;&gt;"N/A"),'Diags Raw Data'!$R$6:$R$3923)</f>
        <v>6</v>
      </c>
      <c r="N126" s="448" cm="1">
        <f t="array" ref="N126">SUMPRODUCT(--(ISNUMBER(SEARCH($A126,'Diags Raw Data'!$A$6:$A$3923))),--('Diags Raw Data'!$Q$6:$Q$3923&lt;&gt;"N/A"),'Diags Raw Data'!$T$6:$T$3923)+SUMPRODUCT(--(ISNUMBER(SEARCH($A126,'Diags Raw Data'!$A$6:$A$3923))),--('Diags Raw Data'!$Q$6:$Q$3923&lt;&gt;"N/A"),'Diags Raw Data'!$U$6:$U$3923)</f>
        <v>5</v>
      </c>
      <c r="O126" s="449">
        <f t="shared" ref="O126:O127" si="34">IF((M126=0),0,N126/M126)</f>
        <v>0.83333333333333337</v>
      </c>
      <c r="P126" s="450">
        <f>SUMIF('Diags Raw Data'!$A$6:$A$3923,"*"&amp;$A126&amp;"*",'Diags Raw Data'!$Z$6:$Z$3923)</f>
        <v>0</v>
      </c>
      <c r="Q126" s="451">
        <f>SUM(SUMIF('Diags Raw Data'!$A$6:$A$3923,"*"&amp;$A126&amp;"*",'Diags Raw Data'!$AA$6:$AA$3923),SUMIF('Diags Raw Data'!$A$6:$A$3923,"*"&amp;$A126&amp;"*",'Diags Raw Data'!$AB$6:$AB$3923))</f>
        <v>0</v>
      </c>
      <c r="R126" s="452">
        <f t="shared" ref="R126:R127" si="35">IF((J126=0),0,P126/J126)</f>
        <v>0</v>
      </c>
      <c r="S126" s="452">
        <f t="shared" ref="S126:S127" si="36">IF((P126=0),0,Q126/P126)</f>
        <v>0</v>
      </c>
      <c r="T126" s="453">
        <f t="shared" ref="T126:T127" si="37">R126*S126</f>
        <v>0</v>
      </c>
      <c r="U126" s="416" t="s">
        <v>925</v>
      </c>
      <c r="V126" s="182"/>
    </row>
    <row r="127" spans="1:22" x14ac:dyDescent="0.2">
      <c r="A127" s="506" t="s">
        <v>627</v>
      </c>
      <c r="B127" s="412" t="str">
        <f>VLOOKUP(A127,'Feature Raw Data'!$A$3:$B$4004,2,FALSE)</f>
        <v>DCN4.157 - Stereo format blending</v>
      </c>
      <c r="C127" s="413" t="s">
        <v>280</v>
      </c>
      <c r="D127" s="414" t="str" cm="1">
        <f t="array" ref="D127">_xlfn.TEXTJOIN("",TRUE,IF(ISNUMBER(SEARCH($A127,'Diags Raw Data'!$A$6:$A$3923)),CONCATENATE('Diags Raw Data'!$H$6:$H$3923,", "),""))</f>
        <v xml:space="preserve">MPC005, </v>
      </c>
      <c r="E127" s="331" t="str">
        <f>VLOOKUP(A127,'Diags Raw Data'!$A$6:$D$3923,4,FALSE)</f>
        <v>MPC</v>
      </c>
      <c r="F127" s="331" t="str">
        <f>VLOOKUP(A127,'Feature Raw Data'!$A$3:$E$4004,5,FALSE)</f>
        <v>Legacy</v>
      </c>
      <c r="G127" s="331" t="str">
        <f t="shared" si="32"/>
        <v>Yes</v>
      </c>
      <c r="H127" s="331" t="str">
        <f t="shared" si="33"/>
        <v>Yes</v>
      </c>
      <c r="I127" s="413">
        <f>SUMIF('Diags Raw Data'!$A$6:$A$3923,"*"&amp;$A127&amp;"*",'Diags Raw Data'!$K$6:$K$3923)</f>
        <v>1</v>
      </c>
      <c r="J127" s="415">
        <f>SUMIF('Diags Raw Data'!$A$6:$A$3923,"*"&amp;$A127&amp;"*",'Diags Raw Data'!$L$6:$L$3923)</f>
        <v>1</v>
      </c>
      <c r="K127" s="445" cm="1">
        <f t="array" ref="K127">IF(D127="",0, SUMPRODUCT(--(ISNUMBER(SEARCH($A127,'Diags Raw Data'!$A$6:$A$3923))),'Diags Raw Data'!$L$6:$L$3923,'Diags Raw Data'!$N$6:$N$3923)/J127)</f>
        <v>1</v>
      </c>
      <c r="L127" s="446" cm="1">
        <f t="array" ref="L127">IF(D127="",0, SUMPRODUCT(--(ISNUMBER(SEARCH($A127,'Diags Raw Data'!$A$6:$A$3923))),'Diags Raw Data'!$L$6:$L$3923,'Diags Raw Data'!$P$6:$P$3923)/J127)</f>
        <v>1</v>
      </c>
      <c r="M127" s="447" cm="1">
        <f t="array" ref="M127">SUMPRODUCT(--(ISNUMBER(SEARCH($A127,'Diags Raw Data'!$A$6:$A$3923))),--('Diags Raw Data'!$Q$6:$Q$3923&lt;&gt;"N/A"),'Diags Raw Data'!$R$6:$R$3923)</f>
        <v>1</v>
      </c>
      <c r="N127" s="448" cm="1">
        <f t="array" ref="N127">SUMPRODUCT(--(ISNUMBER(SEARCH($A127,'Diags Raw Data'!$A$6:$A$3923))),--('Diags Raw Data'!$Q$6:$Q$3923&lt;&gt;"N/A"),'Diags Raw Data'!$T$6:$T$3923)+SUMPRODUCT(--(ISNUMBER(SEARCH($A127,'Diags Raw Data'!$A$6:$A$3923))),--('Diags Raw Data'!$Q$6:$Q$3923&lt;&gt;"N/A"),'Diags Raw Data'!$U$6:$U$3923)</f>
        <v>1</v>
      </c>
      <c r="O127" s="449">
        <f t="shared" si="34"/>
        <v>1</v>
      </c>
      <c r="P127" s="450">
        <f>SUMIF('Diags Raw Data'!$A$6:$A$3923,"*"&amp;$A127&amp;"*",'Diags Raw Data'!$Z$6:$Z$3923)</f>
        <v>0</v>
      </c>
      <c r="Q127" s="451">
        <f>SUM(SUMIF('Diags Raw Data'!$A$6:$A$3923,"*"&amp;$A127&amp;"*",'Diags Raw Data'!$AA$6:$AA$3923),SUMIF('Diags Raw Data'!$A$6:$A$3923,"*"&amp;$A127&amp;"*",'Diags Raw Data'!$AB$6:$AB$3923))</f>
        <v>0</v>
      </c>
      <c r="R127" s="452">
        <f t="shared" si="35"/>
        <v>0</v>
      </c>
      <c r="S127" s="452">
        <f t="shared" si="36"/>
        <v>0</v>
      </c>
      <c r="T127" s="453">
        <f t="shared" si="37"/>
        <v>0</v>
      </c>
      <c r="U127" s="416" t="s">
        <v>926</v>
      </c>
      <c r="V127" s="182"/>
    </row>
    <row r="128" spans="1:22" x14ac:dyDescent="0.25">
      <c r="A128" s="363"/>
      <c r="B128" s="391"/>
      <c r="C128" s="330"/>
      <c r="D128" s="82"/>
      <c r="E128" s="181"/>
      <c r="F128" s="181"/>
      <c r="G128" s="181"/>
      <c r="H128" s="181"/>
      <c r="I128" s="330"/>
      <c r="J128" s="192"/>
      <c r="K128" s="454"/>
      <c r="L128" s="455"/>
      <c r="M128" s="456"/>
      <c r="N128" s="457"/>
      <c r="O128" s="458"/>
      <c r="P128" s="459"/>
      <c r="Q128" s="460"/>
      <c r="R128" s="461"/>
      <c r="S128" s="461"/>
      <c r="T128" s="462"/>
      <c r="U128" s="364"/>
      <c r="V128" s="182"/>
    </row>
    <row r="129" spans="1:22" x14ac:dyDescent="0.25">
      <c r="A129" s="363"/>
      <c r="B129" s="391"/>
      <c r="C129" s="330"/>
      <c r="D129" s="82"/>
      <c r="E129" s="181"/>
      <c r="F129" s="181"/>
      <c r="G129" s="181"/>
      <c r="H129" s="181"/>
      <c r="I129" s="330"/>
      <c r="J129" s="192"/>
      <c r="K129" s="454"/>
      <c r="L129" s="455"/>
      <c r="M129" s="456"/>
      <c r="N129" s="457"/>
      <c r="O129" s="458"/>
      <c r="P129" s="459"/>
      <c r="Q129" s="460"/>
      <c r="R129" s="461"/>
      <c r="S129" s="461"/>
      <c r="T129" s="462"/>
      <c r="U129" s="364"/>
      <c r="V129" s="182"/>
    </row>
    <row r="130" spans="1:22" ht="15.75" thickBot="1" x14ac:dyDescent="0.3">
      <c r="A130" s="371"/>
      <c r="B130" s="392"/>
      <c r="C130" s="372"/>
      <c r="D130" s="373"/>
      <c r="E130" s="374"/>
      <c r="F130" s="374"/>
      <c r="G130" s="374"/>
      <c r="H130" s="374"/>
      <c r="I130" s="372"/>
      <c r="J130" s="375"/>
      <c r="K130" s="463"/>
      <c r="L130" s="464"/>
      <c r="M130" s="465"/>
      <c r="N130" s="466"/>
      <c r="O130" s="467"/>
      <c r="P130" s="468"/>
      <c r="Q130" s="469"/>
      <c r="R130" s="470"/>
      <c r="S130" s="470"/>
      <c r="T130" s="471"/>
      <c r="U130" s="376"/>
      <c r="V130" s="182"/>
    </row>
    <row r="131" spans="1:22" x14ac:dyDescent="0.25">
      <c r="A131" s="626" t="s">
        <v>931</v>
      </c>
      <c r="B131" s="627"/>
      <c r="C131" s="627"/>
      <c r="D131" s="627"/>
      <c r="E131" s="627"/>
      <c r="F131" s="627"/>
      <c r="G131" s="627"/>
      <c r="H131" s="627"/>
      <c r="I131" s="627"/>
      <c r="J131" s="627"/>
      <c r="K131" s="627"/>
      <c r="L131" s="627"/>
      <c r="M131" s="627"/>
      <c r="N131" s="627"/>
      <c r="O131" s="627"/>
      <c r="P131" s="627"/>
      <c r="Q131" s="627"/>
      <c r="R131" s="627"/>
      <c r="S131" s="627"/>
      <c r="T131" s="627"/>
      <c r="U131" s="628"/>
      <c r="V131" s="182"/>
    </row>
    <row r="132" spans="1:22" ht="15.75" thickBot="1" x14ac:dyDescent="0.3">
      <c r="A132" s="629"/>
      <c r="B132" s="630"/>
      <c r="C132" s="630"/>
      <c r="D132" s="630"/>
      <c r="E132" s="630"/>
      <c r="F132" s="630"/>
      <c r="G132" s="630"/>
      <c r="H132" s="630"/>
      <c r="I132" s="630"/>
      <c r="J132" s="630"/>
      <c r="K132" s="630"/>
      <c r="L132" s="630"/>
      <c r="M132" s="630"/>
      <c r="N132" s="630"/>
      <c r="O132" s="630"/>
      <c r="P132" s="630"/>
      <c r="Q132" s="630"/>
      <c r="R132" s="630"/>
      <c r="S132" s="630"/>
      <c r="T132" s="630"/>
      <c r="U132" s="631"/>
      <c r="V132" s="182"/>
    </row>
    <row r="133" spans="1:22" s="186" customFormat="1" ht="18.75" x14ac:dyDescent="0.25">
      <c r="A133" s="620" t="s">
        <v>630</v>
      </c>
      <c r="B133" s="621"/>
      <c r="C133" s="621"/>
      <c r="D133" s="621"/>
      <c r="E133" s="621"/>
      <c r="F133" s="622"/>
      <c r="G133" s="385">
        <f>COUNTIF(G7:G130,"Yes")</f>
        <v>116</v>
      </c>
      <c r="H133" s="385">
        <f>COUNTIF(H7:H130,"Yes")</f>
        <v>116</v>
      </c>
      <c r="I133" s="655">
        <f>'Diags Raw Data'!K313</f>
        <v>506</v>
      </c>
      <c r="J133" s="657">
        <f>'Diags Raw Data'!L313</f>
        <v>4786</v>
      </c>
      <c r="K133" s="643">
        <f>'Diags Raw Data'!N313</f>
        <v>1</v>
      </c>
      <c r="L133" s="645">
        <f>'Diags Raw Data'!P313</f>
        <v>0.99407114624505932</v>
      </c>
      <c r="M133" s="647">
        <f>'Diags Raw Data'!R313</f>
        <v>3966</v>
      </c>
      <c r="N133" s="636">
        <f>SUM('Diags Raw Data'!T313+'Diags Raw Data'!U313)</f>
        <v>3620</v>
      </c>
      <c r="O133" s="632">
        <f>IF((M133=0),0,N133/M133)</f>
        <v>0.91275844679778118</v>
      </c>
      <c r="P133" s="634">
        <f>'Diags Raw Data'!Z313</f>
        <v>0</v>
      </c>
      <c r="Q133" s="653">
        <f>SUM('Diags Raw Data'!AA313+'Diags Raw Data'!AB313)</f>
        <v>0</v>
      </c>
      <c r="R133" s="649">
        <f>IF((J133=0),0,P133/J133)</f>
        <v>0</v>
      </c>
      <c r="S133" s="649">
        <f>IF((P133=0),0,Q133/P133)</f>
        <v>0</v>
      </c>
      <c r="T133" s="649">
        <f>R133*S133</f>
        <v>0</v>
      </c>
      <c r="U133" s="651"/>
      <c r="V133" s="185"/>
    </row>
    <row r="134" spans="1:22" ht="19.5" thickBot="1" x14ac:dyDescent="0.3">
      <c r="A134" s="623"/>
      <c r="B134" s="624"/>
      <c r="C134" s="624"/>
      <c r="D134" s="624"/>
      <c r="E134" s="624"/>
      <c r="F134" s="625"/>
      <c r="G134" s="386">
        <f>COUNTIF(G7:G130,"Yes")/COUNTA(A7:A130)</f>
        <v>0.95867768595041325</v>
      </c>
      <c r="H134" s="386">
        <f>(COUNTIF(H7:H130,"Yes")/G133)</f>
        <v>1</v>
      </c>
      <c r="I134" s="656"/>
      <c r="J134" s="658"/>
      <c r="K134" s="644"/>
      <c r="L134" s="646"/>
      <c r="M134" s="648"/>
      <c r="N134" s="637"/>
      <c r="O134" s="633"/>
      <c r="P134" s="635"/>
      <c r="Q134" s="654"/>
      <c r="R134" s="650"/>
      <c r="S134" s="650"/>
      <c r="T134" s="650"/>
      <c r="U134" s="652"/>
      <c r="V134" s="182"/>
    </row>
    <row r="135" spans="1:22" x14ac:dyDescent="0.25">
      <c r="A135" s="187"/>
      <c r="B135" s="188"/>
      <c r="C135" s="188"/>
      <c r="D135" s="187"/>
      <c r="E135" s="188"/>
      <c r="F135" s="188"/>
      <c r="G135" s="367"/>
      <c r="H135" s="188"/>
      <c r="I135" s="377"/>
      <c r="J135" s="377"/>
      <c r="K135" s="193"/>
      <c r="L135" s="193"/>
      <c r="M135" s="194"/>
      <c r="N135" s="194"/>
      <c r="O135" s="193"/>
      <c r="P135" s="190"/>
      <c r="Q135" s="190"/>
      <c r="R135" s="197"/>
      <c r="S135" s="197"/>
      <c r="T135" s="198"/>
      <c r="U135" s="187"/>
    </row>
  </sheetData>
  <sheetProtection insertColumns="0" insertRows="0" deleteRows="0" sort="0"/>
  <autoFilter ref="A6:W127" xr:uid="{00000000-0001-0000-0400-000000000000}">
    <filterColumn colId="20">
      <filters>
        <filter val="w1"/>
        <filter val="w2"/>
        <filter val="w3"/>
        <filter val="w4"/>
        <filter val="w5"/>
      </filters>
    </filterColumn>
  </autoFilter>
  <mergeCells count="36">
    <mergeCell ref="A1:U1"/>
    <mergeCell ref="I2:I3"/>
    <mergeCell ref="A2:F3"/>
    <mergeCell ref="O2:O3"/>
    <mergeCell ref="P2:P3"/>
    <mergeCell ref="Q2:Q3"/>
    <mergeCell ref="J2:J3"/>
    <mergeCell ref="K2:K3"/>
    <mergeCell ref="L2:L3"/>
    <mergeCell ref="M2:M3"/>
    <mergeCell ref="N2:N3"/>
    <mergeCell ref="V2:V3"/>
    <mergeCell ref="A4:U4"/>
    <mergeCell ref="K133:K134"/>
    <mergeCell ref="L133:L134"/>
    <mergeCell ref="M133:M134"/>
    <mergeCell ref="T2:T3"/>
    <mergeCell ref="U2:U3"/>
    <mergeCell ref="R2:R3"/>
    <mergeCell ref="S2:S3"/>
    <mergeCell ref="S133:S134"/>
    <mergeCell ref="T133:T134"/>
    <mergeCell ref="U133:U134"/>
    <mergeCell ref="Q133:Q134"/>
    <mergeCell ref="R133:R134"/>
    <mergeCell ref="I133:I134"/>
    <mergeCell ref="J133:J134"/>
    <mergeCell ref="K5:L5"/>
    <mergeCell ref="A5:J5"/>
    <mergeCell ref="M5:O5"/>
    <mergeCell ref="P5:U5"/>
    <mergeCell ref="A133:F134"/>
    <mergeCell ref="A131:U132"/>
    <mergeCell ref="O133:O134"/>
    <mergeCell ref="P133:P134"/>
    <mergeCell ref="N133:N134"/>
  </mergeCells>
  <phoneticPr fontId="30" type="noConversion"/>
  <pageMargins left="0.7" right="0.7" top="0.75" bottom="0.75" header="0.3" footer="0.3"/>
  <pageSetup orientation="portrait" r:id="rId1"/>
  <headerFooter>
    <oddHeader>&amp;L&amp;"Arial"&amp;10&amp;K0000FF[AMD Official Use Only]&amp;1#</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E9859-7EBE-4638-809A-217D1E466CE5}">
  <sheetPr codeName="Sheet7"/>
  <dimension ref="A1:V4989"/>
  <sheetViews>
    <sheetView zoomScaleNormal="100" workbookViewId="0">
      <pane xSplit="1" ySplit="3" topLeftCell="B4" activePane="bottomRight" state="frozen"/>
      <selection pane="topRight" activeCell="B1" sqref="B1"/>
      <selection pane="bottomLeft" activeCell="A4" sqref="A4"/>
      <selection pane="bottomRight" activeCell="F30" sqref="F30"/>
    </sheetView>
  </sheetViews>
  <sheetFormatPr defaultRowHeight="15" x14ac:dyDescent="0.25"/>
  <cols>
    <col min="1" max="1" width="27.7109375" customWidth="1"/>
    <col min="2" max="2" width="15.7109375" bestFit="1" customWidth="1"/>
    <col min="3" max="3" width="27.85546875" bestFit="1" customWidth="1"/>
    <col min="4" max="4" width="6" bestFit="1" customWidth="1"/>
    <col min="5" max="5" width="14.5703125" bestFit="1" customWidth="1"/>
    <col min="6" max="6" width="15.140625" bestFit="1" customWidth="1"/>
    <col min="7" max="7" width="9.28515625" customWidth="1"/>
    <col min="8" max="8" width="9.140625" customWidth="1"/>
    <col min="9" max="9" width="9.140625" hidden="1" customWidth="1"/>
    <col min="10" max="10" width="9.140625" customWidth="1"/>
    <col min="11" max="11" width="9.140625" hidden="1" customWidth="1"/>
    <col min="12" max="13" width="11.28515625" customWidth="1"/>
    <col min="14" max="14" width="11.5703125" customWidth="1"/>
    <col min="15" max="15" width="9.28515625" customWidth="1"/>
    <col min="20" max="21" width="11.28515625" bestFit="1" customWidth="1"/>
    <col min="22" max="22" width="11.5703125" bestFit="1" customWidth="1"/>
  </cols>
  <sheetData>
    <row r="1" spans="1:22" ht="39" customHeight="1" thickBot="1" x14ac:dyDescent="0.3">
      <c r="A1" s="673" t="s">
        <v>932</v>
      </c>
      <c r="B1" s="674"/>
      <c r="C1" s="674"/>
      <c r="D1" s="674"/>
      <c r="E1" s="674"/>
      <c r="F1" s="674"/>
      <c r="G1" s="674"/>
      <c r="H1" s="674"/>
      <c r="I1" s="674"/>
      <c r="J1" s="674"/>
      <c r="K1" s="674"/>
      <c r="L1" s="674"/>
      <c r="M1" s="674"/>
      <c r="N1" s="674"/>
      <c r="O1" s="674"/>
      <c r="P1" s="674"/>
      <c r="Q1" s="674"/>
      <c r="R1" s="674"/>
      <c r="S1" s="674"/>
      <c r="T1" s="674"/>
      <c r="U1" s="674"/>
      <c r="V1" s="675"/>
    </row>
    <row r="2" spans="1:22" ht="15.75" thickBot="1" x14ac:dyDescent="0.3">
      <c r="A2" s="216" t="s">
        <v>933</v>
      </c>
      <c r="B2" s="676" t="s">
        <v>166</v>
      </c>
      <c r="C2" s="676"/>
      <c r="D2" s="676"/>
      <c r="E2" s="676"/>
      <c r="F2" s="676"/>
      <c r="G2" s="677" t="s">
        <v>177</v>
      </c>
      <c r="H2" s="678"/>
      <c r="I2" s="678"/>
      <c r="J2" s="678"/>
      <c r="K2" s="678"/>
      <c r="L2" s="678"/>
      <c r="M2" s="678"/>
      <c r="N2" s="679"/>
      <c r="O2" s="680" t="s">
        <v>144</v>
      </c>
      <c r="P2" s="681"/>
      <c r="Q2" s="681"/>
      <c r="R2" s="681"/>
      <c r="S2" s="681"/>
      <c r="T2" s="681"/>
      <c r="U2" s="681"/>
      <c r="V2" s="682"/>
    </row>
    <row r="3" spans="1:22" s="249" customFormat="1" ht="15.75" thickBot="1" x14ac:dyDescent="0.3">
      <c r="A3" s="253" t="s">
        <v>88</v>
      </c>
      <c r="B3" s="309" t="s">
        <v>167</v>
      </c>
      <c r="C3" s="310" t="s">
        <v>128</v>
      </c>
      <c r="D3" s="311" t="s">
        <v>105</v>
      </c>
      <c r="E3" s="311" t="s">
        <v>173</v>
      </c>
      <c r="F3" s="312" t="s">
        <v>175</v>
      </c>
      <c r="G3" s="313" t="s">
        <v>132</v>
      </c>
      <c r="H3" s="314" t="s">
        <v>30</v>
      </c>
      <c r="I3" s="314" t="s">
        <v>135</v>
      </c>
      <c r="J3" s="314" t="s">
        <v>36</v>
      </c>
      <c r="K3" s="314" t="s">
        <v>138</v>
      </c>
      <c r="L3" s="314" t="s">
        <v>184</v>
      </c>
      <c r="M3" s="314" t="s">
        <v>140</v>
      </c>
      <c r="N3" s="315" t="s">
        <v>187</v>
      </c>
      <c r="O3" s="316" t="s">
        <v>132</v>
      </c>
      <c r="P3" s="317" t="s">
        <v>30</v>
      </c>
      <c r="Q3" s="317" t="s">
        <v>135</v>
      </c>
      <c r="R3" s="317" t="s">
        <v>36</v>
      </c>
      <c r="S3" s="317" t="s">
        <v>138</v>
      </c>
      <c r="T3" s="317" t="s">
        <v>184</v>
      </c>
      <c r="U3" s="317" t="s">
        <v>140</v>
      </c>
      <c r="V3" s="318" t="s">
        <v>187</v>
      </c>
    </row>
    <row r="4" spans="1:22" x14ac:dyDescent="0.25">
      <c r="A4" s="328" t="s">
        <v>718</v>
      </c>
      <c r="B4" s="250">
        <f>SUMIFS('Diags Raw Data'!$L$6:$L$4927,'Diags Raw Data'!$D$6:$D$4927,$A4)</f>
        <v>32</v>
      </c>
      <c r="C4" s="240">
        <f>SUMIFS('Diags Raw Data'!$R$6:$R$4927,'Diags Raw Data'!$D$6:$D$4927,$A4)</f>
        <v>32</v>
      </c>
      <c r="D4" s="240">
        <f>SUMIFS('Diags Raw Data'!$K$6:$K$4927,'Diags Raw Data'!$D$6:$D$4927,$A4)</f>
        <v>4</v>
      </c>
      <c r="E4" s="240">
        <f>SUMIFS('Diags Raw Data'!$O$6:$O$4927,'Diags Raw Data'!$D$6:$D$4927,$A4)</f>
        <v>32</v>
      </c>
      <c r="F4" s="246">
        <f>IF(NOT($B4=0), E4/$B4, "---")</f>
        <v>1</v>
      </c>
      <c r="G4" s="218">
        <f>SUMIFS('Diags Raw Data'!$S$6:$S$4927,'Diags Raw Data'!$D$6:$D$4927,$A4)</f>
        <v>32</v>
      </c>
      <c r="H4" s="219">
        <f>SUMIFS('Diags Raw Data'!$T$6:$T$4927,'Diags Raw Data'!$D$6:$D$4927,$A4)</f>
        <v>32</v>
      </c>
      <c r="I4" s="221">
        <f>SUMIFS('Diags Raw Data'!$U$6:$U$4927,'Diags Raw Data'!$D$6:$D$4927,$A4)</f>
        <v>0</v>
      </c>
      <c r="J4" s="219">
        <f>SUMIFS('Diags Raw Data'!$V$6:$V$4927,'Diags Raw Data'!$D$6:$D$4927,$A4)</f>
        <v>0</v>
      </c>
      <c r="K4" s="221">
        <f>SUMIFS('Diags Raw Data'!$W$6:$W$4927,'Diags Raw Data'!$D$6:$D$4927,$A4)</f>
        <v>0</v>
      </c>
      <c r="L4" s="220">
        <f>IF(NOT($C4=0), G4/$C4, "---")</f>
        <v>1</v>
      </c>
      <c r="M4" s="222">
        <f>IF(NOT($G4=0), (H4+I4)/$G4, "---")</f>
        <v>1</v>
      </c>
      <c r="N4" s="224">
        <f>IF(NOT($C4=0), (H4+I4)/$C4, "---")</f>
        <v>1</v>
      </c>
      <c r="O4" s="211">
        <f>SUMIFS('Diags Raw Data'!$Z$6:$Z$4927,'Diags Raw Data'!$D$6:$D$4927,$A4)</f>
        <v>0</v>
      </c>
      <c r="P4" s="208">
        <f>SUMIFS('Diags Raw Data'!$AA$6:$AA$4927,'Diags Raw Data'!$D$6:$D$4927,$A4)</f>
        <v>0</v>
      </c>
      <c r="Q4" s="210">
        <f>SUMIFS('Diags Raw Data'!$AB$6:$AB$4927,'Diags Raw Data'!$D$6:$D$4927,$A4)</f>
        <v>0</v>
      </c>
      <c r="R4" s="208">
        <f>SUMIFS('Diags Raw Data'!$AC$6:$AC$4927,'Diags Raw Data'!$D$6:$D$4927,$A4)</f>
        <v>0</v>
      </c>
      <c r="S4" s="210">
        <f>SUMIFS('Diags Raw Data'!$AD$6:$AD$4927,'Diags Raw Data'!$D$6:$D$4927,$A4)</f>
        <v>0</v>
      </c>
      <c r="T4" s="209">
        <f>IF(NOT($B4=0), O4/$B4, "---")</f>
        <v>0</v>
      </c>
      <c r="U4" s="223" t="str">
        <f>IF(NOT($O4=0), (P4+Q4)/$O4, "---")</f>
        <v>---</v>
      </c>
      <c r="V4" s="239">
        <f>IF(NOT($B4=0), (P4+Q4)/$B4, "---")</f>
        <v>0</v>
      </c>
    </row>
    <row r="5" spans="1:22" x14ac:dyDescent="0.25">
      <c r="A5" s="328" t="s">
        <v>880</v>
      </c>
      <c r="B5" s="251">
        <f>SUMIFS('Diags Raw Data'!$L$6:$L$4927,'Diags Raw Data'!$D$6:$D$4927,$A5)</f>
        <v>6</v>
      </c>
      <c r="C5" s="241">
        <f>SUMIFS('Diags Raw Data'!$R$6:$R$4927,'Diags Raw Data'!$D$6:$D$4927,$A5)</f>
        <v>0</v>
      </c>
      <c r="D5" s="241">
        <f>SUMIFS('Diags Raw Data'!$K$6:$K$4927,'Diags Raw Data'!$D$6:$D$4927,$A5)</f>
        <v>3</v>
      </c>
      <c r="E5" s="241">
        <f>SUMIFS('Diags Raw Data'!$O$6:$O$4927,'Diags Raw Data'!$D$6:$D$4927,$A5)</f>
        <v>6</v>
      </c>
      <c r="F5" s="247">
        <f t="shared" ref="F5:F15" si="0">IF(NOT($B5=0), E5/$B5, "---")</f>
        <v>1</v>
      </c>
      <c r="G5" s="229">
        <f>SUMIFS('Diags Raw Data'!$S$6:$S$4927,'Diags Raw Data'!$D$6:$D$4927,$A5)</f>
        <v>0</v>
      </c>
      <c r="H5" s="225">
        <f>SUMIFS('Diags Raw Data'!$T$6:$T$4927,'Diags Raw Data'!$D$6:$D$4927,$A5)</f>
        <v>0</v>
      </c>
      <c r="I5" s="226">
        <f>SUMIFS('Diags Raw Data'!$U$6:$U$4927,'Diags Raw Data'!$D$6:$D$4927,$A5)</f>
        <v>0</v>
      </c>
      <c r="J5" s="225">
        <f>SUMIFS('Diags Raw Data'!$V$6:$V$4927,'Diags Raw Data'!$D$6:$D$4927,$A5)</f>
        <v>0</v>
      </c>
      <c r="K5" s="226">
        <f>SUMIFS('Diags Raw Data'!$W$6:$W$4927,'Diags Raw Data'!$D$6:$D$4927,$A5)</f>
        <v>0</v>
      </c>
      <c r="L5" s="242" t="str">
        <f t="shared" ref="L5:L19" si="1">IF(NOT($C5=0), G5/$C5, "---")</f>
        <v>---</v>
      </c>
      <c r="M5" s="227" t="str">
        <f t="shared" ref="M5:M19" si="2">IF(NOT($G5=0), (H5+I5)/$G5, "---")</f>
        <v>---</v>
      </c>
      <c r="N5" s="236" t="str">
        <f t="shared" ref="N5:N15" si="3">IF(NOT($C5=0), (H5+I5)/$C5, "---")</f>
        <v>---</v>
      </c>
      <c r="O5" s="212">
        <f>SUMIFS('Diags Raw Data'!$Z$6:$Z$4927,'Diags Raw Data'!$D$6:$D$4927,$A5)</f>
        <v>0</v>
      </c>
      <c r="P5" s="202">
        <f>SUMIFS('Diags Raw Data'!$AA$6:$AA$4927,'Diags Raw Data'!$D$6:$D$4927,$A5)</f>
        <v>0</v>
      </c>
      <c r="Q5" s="204">
        <f>SUMIFS('Diags Raw Data'!$AB$6:$AB$4927,'Diags Raw Data'!$D$6:$D$4927,$A5)</f>
        <v>0</v>
      </c>
      <c r="R5" s="202">
        <f>SUMIFS('Diags Raw Data'!$AC$6:$AC$4927,'Diags Raw Data'!$D$6:$D$4927,$A5)</f>
        <v>0</v>
      </c>
      <c r="S5" s="204">
        <f>SUMIFS('Diags Raw Data'!$AD$6:$AD$4927,'Diags Raw Data'!$D$6:$D$4927,$A5)</f>
        <v>0</v>
      </c>
      <c r="T5" s="203">
        <f t="shared" ref="T5:T19" si="4">IF(NOT($B5=0), O5/$B5, "---")</f>
        <v>0</v>
      </c>
      <c r="U5" s="228" t="str">
        <f t="shared" ref="U5:U8" si="5">IF(NOT($O5=0), (P5+Q5)/$O5, "---")</f>
        <v>---</v>
      </c>
      <c r="V5" s="230">
        <f t="shared" ref="V5:V19" si="6">IF(NOT($B5=0), (P5+Q5)/$B5, "---")</f>
        <v>0</v>
      </c>
    </row>
    <row r="6" spans="1:22" x14ac:dyDescent="0.25">
      <c r="A6" s="328" t="s">
        <v>264</v>
      </c>
      <c r="B6" s="251">
        <f>SUMIFS('Diags Raw Data'!$L$6:$L$4927,'Diags Raw Data'!$D$6:$D$4927,$A6)</f>
        <v>900</v>
      </c>
      <c r="C6" s="241">
        <f>SUMIFS('Diags Raw Data'!$R$6:$R$4927,'Diags Raw Data'!$D$6:$D$4927,$A6)</f>
        <v>779</v>
      </c>
      <c r="D6" s="241">
        <f>SUMIFS('Diags Raw Data'!$K$6:$K$4927,'Diags Raw Data'!$D$6:$D$4927,$A6)</f>
        <v>54</v>
      </c>
      <c r="E6" s="241">
        <f>SUMIFS('Diags Raw Data'!$O$6:$O$4927,'Diags Raw Data'!$D$6:$D$4927,$A6)</f>
        <v>898</v>
      </c>
      <c r="F6" s="247">
        <f t="shared" si="0"/>
        <v>0.99777777777777776</v>
      </c>
      <c r="G6" s="229">
        <f>SUMIFS('Diags Raw Data'!$S$6:$S$4927,'Diags Raw Data'!$D$6:$D$4927,$A6)</f>
        <v>779</v>
      </c>
      <c r="H6" s="225">
        <f>SUMIFS('Diags Raw Data'!$T$6:$T$4927,'Diags Raw Data'!$D$6:$D$4927,$A6)</f>
        <v>735</v>
      </c>
      <c r="I6" s="226">
        <f>SUMIFS('Diags Raw Data'!$U$6:$U$4927,'Diags Raw Data'!$D$6:$D$4927,$A6)</f>
        <v>0</v>
      </c>
      <c r="J6" s="225">
        <f>SUMIFS('Diags Raw Data'!$V$6:$V$4927,'Diags Raw Data'!$D$6:$D$4927,$A6)</f>
        <v>38</v>
      </c>
      <c r="K6" s="226">
        <f>SUMIFS('Diags Raw Data'!$W$6:$W$4927,'Diags Raw Data'!$D$6:$D$4927,$A6)</f>
        <v>0</v>
      </c>
      <c r="L6" s="242">
        <f t="shared" si="1"/>
        <v>1</v>
      </c>
      <c r="M6" s="227">
        <f t="shared" si="2"/>
        <v>0.94351732991014126</v>
      </c>
      <c r="N6" s="236">
        <f t="shared" si="3"/>
        <v>0.94351732991014126</v>
      </c>
      <c r="O6" s="212">
        <f>SUMIFS('Diags Raw Data'!$Z$6:$Z$4927,'Diags Raw Data'!$D$6:$D$4927,$A6)</f>
        <v>0</v>
      </c>
      <c r="P6" s="202">
        <f>SUMIFS('Diags Raw Data'!$AA$6:$AA$4927,'Diags Raw Data'!$D$6:$D$4927,$A6)</f>
        <v>0</v>
      </c>
      <c r="Q6" s="204">
        <f>SUMIFS('Diags Raw Data'!$AB$6:$AB$4927,'Diags Raw Data'!$D$6:$D$4927,$A6)</f>
        <v>0</v>
      </c>
      <c r="R6" s="202">
        <f>SUMIFS('Diags Raw Data'!$AC$6:$AC$4927,'Diags Raw Data'!$D$6:$D$4927,$A6)</f>
        <v>0</v>
      </c>
      <c r="S6" s="204">
        <f>SUMIFS('Diags Raw Data'!$AD$6:$AD$4927,'Diags Raw Data'!$D$6:$D$4927,$A6)</f>
        <v>0</v>
      </c>
      <c r="T6" s="203">
        <f t="shared" si="4"/>
        <v>0</v>
      </c>
      <c r="U6" s="228" t="str">
        <f t="shared" si="5"/>
        <v>---</v>
      </c>
      <c r="V6" s="230">
        <f t="shared" si="6"/>
        <v>0</v>
      </c>
    </row>
    <row r="7" spans="1:22" x14ac:dyDescent="0.25">
      <c r="A7" s="328" t="s">
        <v>257</v>
      </c>
      <c r="B7" s="251">
        <f>SUMIFS('Diags Raw Data'!$L$6:$L$4927,'Diags Raw Data'!$D$6:$D$4927,$A7)</f>
        <v>1586</v>
      </c>
      <c r="C7" s="241">
        <f>SUMIFS('Diags Raw Data'!$R$6:$R$4927,'Diags Raw Data'!$D$6:$D$4927,$A7)</f>
        <v>1574</v>
      </c>
      <c r="D7" s="241">
        <f>SUMIFS('Diags Raw Data'!$K$6:$K$4927,'Diags Raw Data'!$D$6:$D$4927,$A7)</f>
        <v>107</v>
      </c>
      <c r="E7" s="241">
        <f>SUMIFS('Diags Raw Data'!$O$6:$O$4927,'Diags Raw Data'!$D$6:$D$4927,$A7)</f>
        <v>1586</v>
      </c>
      <c r="F7" s="247">
        <f t="shared" si="0"/>
        <v>1</v>
      </c>
      <c r="G7" s="229">
        <f>SUMIFS('Diags Raw Data'!$S$6:$S$4927,'Diags Raw Data'!$D$6:$D$4927,$A7)</f>
        <v>1453</v>
      </c>
      <c r="H7" s="225">
        <f>SUMIFS('Diags Raw Data'!$T$6:$T$4927,'Diags Raw Data'!$D$6:$D$4927,$A7)</f>
        <v>1382</v>
      </c>
      <c r="I7" s="226">
        <f>SUMIFS('Diags Raw Data'!$U$6:$U$4927,'Diags Raw Data'!$D$6:$D$4927,$A7)</f>
        <v>0</v>
      </c>
      <c r="J7" s="225">
        <f>SUMIFS('Diags Raw Data'!$V$6:$V$4927,'Diags Raw Data'!$D$6:$D$4927,$A7)</f>
        <v>47</v>
      </c>
      <c r="K7" s="226">
        <f>SUMIFS('Diags Raw Data'!$W$6:$W$4927,'Diags Raw Data'!$D$6:$D$4927,$A7)</f>
        <v>24</v>
      </c>
      <c r="L7" s="242">
        <f t="shared" si="1"/>
        <v>0.92312579415501905</v>
      </c>
      <c r="M7" s="227">
        <f t="shared" si="2"/>
        <v>0.95113558155540257</v>
      </c>
      <c r="N7" s="236">
        <f t="shared" si="3"/>
        <v>0.87801778907242689</v>
      </c>
      <c r="O7" s="212">
        <f>SUMIFS('Diags Raw Data'!$Z$6:$Z$4927,'Diags Raw Data'!$D$6:$D$4927,$A7)</f>
        <v>0</v>
      </c>
      <c r="P7" s="202">
        <f>SUMIFS('Diags Raw Data'!$AA$6:$AA$4927,'Diags Raw Data'!$D$6:$D$4927,$A7)</f>
        <v>0</v>
      </c>
      <c r="Q7" s="204">
        <f>SUMIFS('Diags Raw Data'!$AB$6:$AB$4927,'Diags Raw Data'!$D$6:$D$4927,$A7)</f>
        <v>0</v>
      </c>
      <c r="R7" s="202">
        <f>SUMIFS('Diags Raw Data'!$AC$6:$AC$4927,'Diags Raw Data'!$D$6:$D$4927,$A7)</f>
        <v>0</v>
      </c>
      <c r="S7" s="204">
        <f>SUMIFS('Diags Raw Data'!$AD$6:$AD$4927,'Diags Raw Data'!$D$6:$D$4927,$A7)</f>
        <v>0</v>
      </c>
      <c r="T7" s="203">
        <f t="shared" si="4"/>
        <v>0</v>
      </c>
      <c r="U7" s="228" t="str">
        <f t="shared" si="5"/>
        <v>---</v>
      </c>
      <c r="V7" s="230">
        <f t="shared" si="6"/>
        <v>0</v>
      </c>
    </row>
    <row r="8" spans="1:22" x14ac:dyDescent="0.25">
      <c r="A8" s="328" t="s">
        <v>892</v>
      </c>
      <c r="B8" s="251">
        <f>SUMIFS('Diags Raw Data'!$L$6:$L$4927,'Diags Raw Data'!$D$6:$D$4927,$A8)</f>
        <v>13</v>
      </c>
      <c r="C8" s="241">
        <f>SUMIFS('Diags Raw Data'!$R$6:$R$4927,'Diags Raw Data'!$D$6:$D$4927,$A8)</f>
        <v>8</v>
      </c>
      <c r="D8" s="241">
        <f>SUMIFS('Diags Raw Data'!$K$6:$K$4927,'Diags Raw Data'!$D$6:$D$4927,$A8)</f>
        <v>9</v>
      </c>
      <c r="E8" s="241">
        <f>SUMIFS('Diags Raw Data'!$O$6:$O$4927,'Diags Raw Data'!$D$6:$D$4927,$A8)</f>
        <v>13</v>
      </c>
      <c r="F8" s="247">
        <f t="shared" si="0"/>
        <v>1</v>
      </c>
      <c r="G8" s="229">
        <f>SUMIFS('Diags Raw Data'!$S$6:$S$4927,'Diags Raw Data'!$D$6:$D$4927,$A8)</f>
        <v>0</v>
      </c>
      <c r="H8" s="225">
        <f>SUMIFS('Diags Raw Data'!$T$6:$T$4927,'Diags Raw Data'!$D$6:$D$4927,$A8)</f>
        <v>0</v>
      </c>
      <c r="I8" s="226">
        <f>SUMIFS('Diags Raw Data'!$U$6:$U$4927,'Diags Raw Data'!$D$6:$D$4927,$A8)</f>
        <v>0</v>
      </c>
      <c r="J8" s="225">
        <f>SUMIFS('Diags Raw Data'!$V$6:$V$4927,'Diags Raw Data'!$D$6:$D$4927,$A8)</f>
        <v>0</v>
      </c>
      <c r="K8" s="226">
        <f>SUMIFS('Diags Raw Data'!$W$6:$W$4927,'Diags Raw Data'!$D$6:$D$4927,$A8)</f>
        <v>0</v>
      </c>
      <c r="L8" s="242">
        <f t="shared" si="1"/>
        <v>0</v>
      </c>
      <c r="M8" s="227" t="str">
        <f t="shared" si="2"/>
        <v>---</v>
      </c>
      <c r="N8" s="236">
        <f t="shared" si="3"/>
        <v>0</v>
      </c>
      <c r="O8" s="212">
        <f>SUMIFS('Diags Raw Data'!$Z$6:$Z$4927,'Diags Raw Data'!$D$6:$D$4927,$A8)</f>
        <v>0</v>
      </c>
      <c r="P8" s="202">
        <f>SUMIFS('Diags Raw Data'!$AA$6:$AA$4927,'Diags Raw Data'!$D$6:$D$4927,$A8)</f>
        <v>0</v>
      </c>
      <c r="Q8" s="204">
        <f>SUMIFS('Diags Raw Data'!$AB$6:$AB$4927,'Diags Raw Data'!$D$6:$D$4927,$A8)</f>
        <v>0</v>
      </c>
      <c r="R8" s="202">
        <f>SUMIFS('Diags Raw Data'!$AC$6:$AC$4927,'Diags Raw Data'!$D$6:$D$4927,$A8)</f>
        <v>0</v>
      </c>
      <c r="S8" s="204">
        <f>SUMIFS('Diags Raw Data'!$AD$6:$AD$4927,'Diags Raw Data'!$D$6:$D$4927,$A8)</f>
        <v>0</v>
      </c>
      <c r="T8" s="203">
        <f t="shared" si="4"/>
        <v>0</v>
      </c>
      <c r="U8" s="228" t="str">
        <f t="shared" si="5"/>
        <v>---</v>
      </c>
      <c r="V8" s="230">
        <f t="shared" si="6"/>
        <v>0</v>
      </c>
    </row>
    <row r="9" spans="1:22" x14ac:dyDescent="0.25">
      <c r="A9" s="328" t="s">
        <v>885</v>
      </c>
      <c r="B9" s="251">
        <f>SUMIFS('Diags Raw Data'!$L$6:$L$4927,'Diags Raw Data'!$D$6:$D$4927,$A9)</f>
        <v>16</v>
      </c>
      <c r="C9" s="241">
        <f>SUMIFS('Diags Raw Data'!$R$6:$R$4927,'Diags Raw Data'!$D$6:$D$4927,$A9)</f>
        <v>5</v>
      </c>
      <c r="D9" s="241">
        <f>SUMIFS('Diags Raw Data'!$K$6:$K$4927,'Diags Raw Data'!$D$6:$D$4927,$A9)</f>
        <v>5</v>
      </c>
      <c r="E9" s="241">
        <f>SUMIFS('Diags Raw Data'!$O$6:$O$4927,'Diags Raw Data'!$D$6:$D$4927,$A9)</f>
        <v>16</v>
      </c>
      <c r="F9" s="247">
        <f t="shared" si="0"/>
        <v>1</v>
      </c>
      <c r="G9" s="229">
        <f>SUMIFS('Diags Raw Data'!$S$6:$S$4927,'Diags Raw Data'!$D$6:$D$4927,$A9)</f>
        <v>5</v>
      </c>
      <c r="H9" s="225">
        <f>SUMIFS('Diags Raw Data'!$T$6:$T$4927,'Diags Raw Data'!$D$6:$D$4927,$A9)</f>
        <v>2</v>
      </c>
      <c r="I9" s="226">
        <f>SUMIFS('Diags Raw Data'!$U$6:$U$4927,'Diags Raw Data'!$D$6:$D$4927,$A9)</f>
        <v>0</v>
      </c>
      <c r="J9" s="225">
        <f>SUMIFS('Diags Raw Data'!$V$6:$V$4927,'Diags Raw Data'!$D$6:$D$4927,$A9)</f>
        <v>3</v>
      </c>
      <c r="K9" s="226">
        <f>SUMIFS('Diags Raw Data'!$W$6:$W$4927,'Diags Raw Data'!$D$6:$D$4927,$A9)</f>
        <v>0</v>
      </c>
      <c r="L9" s="242">
        <f t="shared" si="1"/>
        <v>1</v>
      </c>
      <c r="M9" s="227">
        <f t="shared" si="2"/>
        <v>0.4</v>
      </c>
      <c r="N9" s="236">
        <f t="shared" si="3"/>
        <v>0.4</v>
      </c>
      <c r="O9" s="212">
        <f>SUMIFS('Diags Raw Data'!$Z$6:$Z$4927,'Diags Raw Data'!$D$6:$D$4927,$A9)</f>
        <v>0</v>
      </c>
      <c r="P9" s="202">
        <f>SUMIFS('Diags Raw Data'!$AA$6:$AA$4927,'Diags Raw Data'!$D$6:$D$4927,$A9)</f>
        <v>0</v>
      </c>
      <c r="Q9" s="204">
        <f>SUMIFS('Diags Raw Data'!$AB$6:$AB$4927,'Diags Raw Data'!$D$6:$D$4927,$A9)</f>
        <v>0</v>
      </c>
      <c r="R9" s="202">
        <f>SUMIFS('Diags Raw Data'!$AC$6:$AC$4927,'Diags Raw Data'!$D$6:$D$4927,$A9)</f>
        <v>0</v>
      </c>
      <c r="S9" s="204">
        <f>SUMIFS('Diags Raw Data'!$AD$6:$AD$4927,'Diags Raw Data'!$D$6:$D$4927,$A9)</f>
        <v>0</v>
      </c>
      <c r="T9" s="203">
        <f t="shared" si="4"/>
        <v>0</v>
      </c>
      <c r="U9" s="228" t="str">
        <f>IF(NOT($O9=0), (P9+Q9)/$O9, "---")</f>
        <v>---</v>
      </c>
      <c r="V9" s="230">
        <f t="shared" si="6"/>
        <v>0</v>
      </c>
    </row>
    <row r="10" spans="1:22" x14ac:dyDescent="0.25">
      <c r="A10" s="328" t="s">
        <v>665</v>
      </c>
      <c r="B10" s="251">
        <f>SUMIFS('Diags Raw Data'!$L$6:$L$4927,'Diags Raw Data'!$D$6:$D$4927,$A10)</f>
        <v>622</v>
      </c>
      <c r="C10" s="241">
        <f>SUMIFS('Diags Raw Data'!$R$6:$R$4927,'Diags Raw Data'!$D$6:$D$4927,$A10)</f>
        <v>447</v>
      </c>
      <c r="D10" s="241">
        <f>SUMIFS('Diags Raw Data'!$K$6:$K$4927,'Diags Raw Data'!$D$6:$D$4927,$A10)</f>
        <v>62</v>
      </c>
      <c r="E10" s="241">
        <f>SUMIFS('Diags Raw Data'!$O$6:$O$4927,'Diags Raw Data'!$D$6:$D$4927,$A10)</f>
        <v>618</v>
      </c>
      <c r="F10" s="247">
        <f t="shared" ref="F10:F12" si="7">IF(NOT($B10=0), E10/$B10, "---")</f>
        <v>0.99356913183279738</v>
      </c>
      <c r="G10" s="229">
        <f>SUMIFS('Diags Raw Data'!$S$6:$S$4927,'Diags Raw Data'!$D$6:$D$4927,$A10)</f>
        <v>446</v>
      </c>
      <c r="H10" s="225">
        <f>SUMIFS('Diags Raw Data'!$T$6:$T$4927,'Diags Raw Data'!$D$6:$D$4927,$A10)</f>
        <v>434</v>
      </c>
      <c r="I10" s="226">
        <f>SUMIFS('Diags Raw Data'!$U$6:$U$4927,'Diags Raw Data'!$D$6:$D$4927,$A10)</f>
        <v>0</v>
      </c>
      <c r="J10" s="225">
        <f>SUMIFS('Diags Raw Data'!$V$6:$V$4927,'Diags Raw Data'!$D$6:$D$4927,$A10)</f>
        <v>12</v>
      </c>
      <c r="K10" s="226">
        <f>SUMIFS('Diags Raw Data'!$W$6:$W$4927,'Diags Raw Data'!$D$6:$D$4927,$A10)</f>
        <v>0</v>
      </c>
      <c r="L10" s="242">
        <f t="shared" ref="L10:L12" si="8">IF(NOT($C10=0), G10/$C10, "---")</f>
        <v>0.99776286353467558</v>
      </c>
      <c r="M10" s="227">
        <f t="shared" ref="M10:M12" si="9">IF(NOT($G10=0), (H10+I10)/$G10, "---")</f>
        <v>0.97309417040358748</v>
      </c>
      <c r="N10" s="236">
        <f t="shared" ref="N10:N12" si="10">IF(NOT($C10=0), (H10+I10)/$C10, "---")</f>
        <v>0.970917225950783</v>
      </c>
      <c r="O10" s="212">
        <f>SUMIFS('Diags Raw Data'!$Z$6:$Z$4927,'Diags Raw Data'!$D$6:$D$4927,$A10)</f>
        <v>0</v>
      </c>
      <c r="P10" s="202">
        <f>SUMIFS('Diags Raw Data'!$AA$6:$AA$4927,'Diags Raw Data'!$D$6:$D$4927,$A10)</f>
        <v>0</v>
      </c>
      <c r="Q10" s="204">
        <f>SUMIFS('Diags Raw Data'!$AB$6:$AB$4927,'Diags Raw Data'!$D$6:$D$4927,$A10)</f>
        <v>0</v>
      </c>
      <c r="R10" s="202">
        <f>SUMIFS('Diags Raw Data'!$AC$6:$AC$4927,'Diags Raw Data'!$D$6:$D$4927,$A10)</f>
        <v>0</v>
      </c>
      <c r="S10" s="204">
        <f>SUMIFS('Diags Raw Data'!$AD$6:$AD$4927,'Diags Raw Data'!$D$6:$D$4927,$A10)</f>
        <v>0</v>
      </c>
      <c r="T10" s="203">
        <f t="shared" ref="T10:T12" si="11">IF(NOT($B10=0), O10/$B10, "---")</f>
        <v>0</v>
      </c>
      <c r="U10" s="228" t="str">
        <f t="shared" ref="U10:U12" si="12">IF(NOT($O10=0), (P10+Q10)/$O10, "---")</f>
        <v>---</v>
      </c>
      <c r="V10" s="230">
        <f t="shared" ref="V10:V12" si="13">IF(NOT($B10=0), (P10+Q10)/$B10, "---")</f>
        <v>0</v>
      </c>
    </row>
    <row r="11" spans="1:22" x14ac:dyDescent="0.25">
      <c r="A11" s="328" t="s">
        <v>743</v>
      </c>
      <c r="B11" s="251">
        <f>SUMIFS('Diags Raw Data'!$L$6:$L$4927,'Diags Raw Data'!$D$6:$D$4927,$A11)</f>
        <v>90</v>
      </c>
      <c r="C11" s="241">
        <f>SUMIFS('Diags Raw Data'!$R$6:$R$4927,'Diags Raw Data'!$D$6:$D$4927,$A11)</f>
        <v>5</v>
      </c>
      <c r="D11" s="241">
        <f>SUMIFS('Diags Raw Data'!$K$6:$K$4927,'Diags Raw Data'!$D$6:$D$4927,$A11)</f>
        <v>5</v>
      </c>
      <c r="E11" s="241">
        <f>SUMIFS('Diags Raw Data'!$O$6:$O$4927,'Diags Raw Data'!$D$6:$D$4927,$A11)</f>
        <v>90</v>
      </c>
      <c r="F11" s="247">
        <f t="shared" si="7"/>
        <v>1</v>
      </c>
      <c r="G11" s="229">
        <f>SUMIFS('Diags Raw Data'!$S$6:$S$4927,'Diags Raw Data'!$D$6:$D$4927,$A11)</f>
        <v>5</v>
      </c>
      <c r="H11" s="225">
        <f>SUMIFS('Diags Raw Data'!$T$6:$T$4927,'Diags Raw Data'!$D$6:$D$4927,$A11)</f>
        <v>5</v>
      </c>
      <c r="I11" s="226">
        <f>SUMIFS('Diags Raw Data'!$U$6:$U$4927,'Diags Raw Data'!$D$6:$D$4927,$A11)</f>
        <v>0</v>
      </c>
      <c r="J11" s="225">
        <f>SUMIFS('Diags Raw Data'!$V$6:$V$4927,'Diags Raw Data'!$D$6:$D$4927,$A11)</f>
        <v>0</v>
      </c>
      <c r="K11" s="226">
        <f>SUMIFS('Diags Raw Data'!$W$6:$W$4927,'Diags Raw Data'!$D$6:$D$4927,$A11)</f>
        <v>0</v>
      </c>
      <c r="L11" s="242">
        <f t="shared" si="8"/>
        <v>1</v>
      </c>
      <c r="M11" s="227">
        <f t="shared" si="9"/>
        <v>1</v>
      </c>
      <c r="N11" s="236">
        <f t="shared" si="10"/>
        <v>1</v>
      </c>
      <c r="O11" s="212">
        <f>SUMIFS('Diags Raw Data'!$Z$6:$Z$4927,'Diags Raw Data'!$D$6:$D$4927,$A11)</f>
        <v>0</v>
      </c>
      <c r="P11" s="202">
        <f>SUMIFS('Diags Raw Data'!$AA$6:$AA$4927,'Diags Raw Data'!$D$6:$D$4927,$A11)</f>
        <v>0</v>
      </c>
      <c r="Q11" s="204">
        <f>SUMIFS('Diags Raw Data'!$AB$6:$AB$4927,'Diags Raw Data'!$D$6:$D$4927,$A11)</f>
        <v>0</v>
      </c>
      <c r="R11" s="202">
        <f>SUMIFS('Diags Raw Data'!$AC$6:$AC$4927,'Diags Raw Data'!$D$6:$D$4927,$A11)</f>
        <v>0</v>
      </c>
      <c r="S11" s="204">
        <f>SUMIFS('Diags Raw Data'!$AD$6:$AD$4927,'Diags Raw Data'!$D$6:$D$4927,$A11)</f>
        <v>0</v>
      </c>
      <c r="T11" s="203">
        <f t="shared" si="11"/>
        <v>0</v>
      </c>
      <c r="U11" s="228" t="str">
        <f t="shared" si="12"/>
        <v>---</v>
      </c>
      <c r="V11" s="230">
        <f t="shared" si="13"/>
        <v>0</v>
      </c>
    </row>
    <row r="12" spans="1:22" x14ac:dyDescent="0.25">
      <c r="A12" s="328" t="s">
        <v>869</v>
      </c>
      <c r="B12" s="251">
        <f>SUMIFS('Diags Raw Data'!$L$6:$L$4927,'Diags Raw Data'!$D$6:$D$4927,$A12)</f>
        <v>2</v>
      </c>
      <c r="C12" s="241">
        <f>SUMIFS('Diags Raw Data'!$R$6:$R$4927,'Diags Raw Data'!$D$6:$D$4927,$A12)</f>
        <v>1</v>
      </c>
      <c r="D12" s="241">
        <f>SUMIFS('Diags Raw Data'!$K$6:$K$4927,'Diags Raw Data'!$D$6:$D$4927,$A12)</f>
        <v>1</v>
      </c>
      <c r="E12" s="241">
        <f>SUMIFS('Diags Raw Data'!$O$6:$O$4927,'Diags Raw Data'!$D$6:$D$4927,$A12)</f>
        <v>2</v>
      </c>
      <c r="F12" s="247">
        <f t="shared" si="7"/>
        <v>1</v>
      </c>
      <c r="G12" s="229">
        <f>SUMIFS('Diags Raw Data'!$S$6:$S$4927,'Diags Raw Data'!$D$6:$D$4927,$A12)</f>
        <v>1</v>
      </c>
      <c r="H12" s="225">
        <f>SUMIFS('Diags Raw Data'!$T$6:$T$4927,'Diags Raw Data'!$D$6:$D$4927,$A12)</f>
        <v>0</v>
      </c>
      <c r="I12" s="226">
        <f>SUMIFS('Diags Raw Data'!$U$6:$U$4927,'Diags Raw Data'!$D$6:$D$4927,$A12)</f>
        <v>0</v>
      </c>
      <c r="J12" s="225">
        <f>SUMIFS('Diags Raw Data'!$V$6:$V$4927,'Diags Raw Data'!$D$6:$D$4927,$A12)</f>
        <v>1</v>
      </c>
      <c r="K12" s="226">
        <f>SUMIFS('Diags Raw Data'!$W$6:$W$4927,'Diags Raw Data'!$D$6:$D$4927,$A12)</f>
        <v>0</v>
      </c>
      <c r="L12" s="242">
        <f t="shared" si="8"/>
        <v>1</v>
      </c>
      <c r="M12" s="227">
        <f t="shared" si="9"/>
        <v>0</v>
      </c>
      <c r="N12" s="236">
        <f t="shared" si="10"/>
        <v>0</v>
      </c>
      <c r="O12" s="212">
        <f>SUMIFS('Diags Raw Data'!$Z$6:$Z$4927,'Diags Raw Data'!$D$6:$D$4927,$A12)</f>
        <v>0</v>
      </c>
      <c r="P12" s="202">
        <f>SUMIFS('Diags Raw Data'!$AA$6:$AA$4927,'Diags Raw Data'!$D$6:$D$4927,$A12)</f>
        <v>0</v>
      </c>
      <c r="Q12" s="204">
        <f>SUMIFS('Diags Raw Data'!$AB$6:$AB$4927,'Diags Raw Data'!$D$6:$D$4927,$A12)</f>
        <v>0</v>
      </c>
      <c r="R12" s="202">
        <f>SUMIFS('Diags Raw Data'!$AC$6:$AC$4927,'Diags Raw Data'!$D$6:$D$4927,$A12)</f>
        <v>0</v>
      </c>
      <c r="S12" s="204">
        <f>SUMIFS('Diags Raw Data'!$AD$6:$AD$4927,'Diags Raw Data'!$D$6:$D$4927,$A12)</f>
        <v>0</v>
      </c>
      <c r="T12" s="203">
        <f t="shared" si="11"/>
        <v>0</v>
      </c>
      <c r="U12" s="228" t="str">
        <f t="shared" si="12"/>
        <v>---</v>
      </c>
      <c r="V12" s="230">
        <f t="shared" si="13"/>
        <v>0</v>
      </c>
    </row>
    <row r="13" spans="1:22" x14ac:dyDescent="0.25">
      <c r="A13" s="328" t="s">
        <v>871</v>
      </c>
      <c r="B13" s="251">
        <f>SUMIFS('Diags Raw Data'!$L$6:$L$4927,'Diags Raw Data'!$D$6:$D$4927,$A13)</f>
        <v>224</v>
      </c>
      <c r="C13" s="241">
        <f>SUMIFS('Diags Raw Data'!$R$6:$R$4927,'Diags Raw Data'!$D$6:$D$4927,$A13)</f>
        <v>0</v>
      </c>
      <c r="D13" s="241">
        <f>SUMIFS('Diags Raw Data'!$K$6:$K$4927,'Diags Raw Data'!$D$6:$D$4927,$A13)</f>
        <v>14</v>
      </c>
      <c r="E13" s="241">
        <f>SUMIFS('Diags Raw Data'!$O$6:$O$4927,'Diags Raw Data'!$D$6:$D$4927,$A13)</f>
        <v>224</v>
      </c>
      <c r="F13" s="247">
        <f>IF(NOT($B13=0), E13/$B13, "---")</f>
        <v>1</v>
      </c>
      <c r="G13" s="229">
        <f>SUMIFS('Diags Raw Data'!$S$6:$S$4927,'Diags Raw Data'!$D$6:$D$4927,$A13)</f>
        <v>0</v>
      </c>
      <c r="H13" s="225">
        <f>SUMIFS('Diags Raw Data'!$T$6:$T$4927,'Diags Raw Data'!$D$6:$D$4927,$A13)</f>
        <v>0</v>
      </c>
      <c r="I13" s="226">
        <f>SUMIFS('Diags Raw Data'!$U$6:$U$4927,'Diags Raw Data'!$D$6:$D$4927,$A13)</f>
        <v>0</v>
      </c>
      <c r="J13" s="225">
        <f>SUMIFS('Diags Raw Data'!$V$6:$V$4927,'Diags Raw Data'!$D$6:$D$4927,$A13)</f>
        <v>0</v>
      </c>
      <c r="K13" s="226">
        <f>SUMIFS('Diags Raw Data'!$W$6:$W$4927,'Diags Raw Data'!$D$6:$D$4927,$A13)</f>
        <v>0</v>
      </c>
      <c r="L13" s="242" t="str">
        <f t="shared" si="1"/>
        <v>---</v>
      </c>
      <c r="M13" s="227" t="str">
        <f t="shared" si="2"/>
        <v>---</v>
      </c>
      <c r="N13" s="236" t="str">
        <f t="shared" si="3"/>
        <v>---</v>
      </c>
      <c r="O13" s="212">
        <f>SUMIFS('Diags Raw Data'!$Z$6:$Z$4927,'Diags Raw Data'!$D$6:$D$4927,$A13)</f>
        <v>0</v>
      </c>
      <c r="P13" s="202">
        <f>SUMIFS('Diags Raw Data'!$AA$6:$AA$4927,'Diags Raw Data'!$D$6:$D$4927,$A13)</f>
        <v>0</v>
      </c>
      <c r="Q13" s="204">
        <f>SUMIFS('Diags Raw Data'!$AB$6:$AB$4927,'Diags Raw Data'!$D$6:$D$4927,$A13)</f>
        <v>0</v>
      </c>
      <c r="R13" s="202">
        <f>SUMIFS('Diags Raw Data'!$AC$6:$AC$4927,'Diags Raw Data'!$D$6:$D$4927,$A13)</f>
        <v>0</v>
      </c>
      <c r="S13" s="204">
        <f>SUMIFS('Diags Raw Data'!$AD$6:$AD$4927,'Diags Raw Data'!$D$6:$D$4927,$A13)</f>
        <v>0</v>
      </c>
      <c r="T13" s="203">
        <f t="shared" si="4"/>
        <v>0</v>
      </c>
      <c r="U13" s="228" t="str">
        <f t="shared" ref="U13:U19" si="14">IF(NOT($O13=0), (P13+Q13)/$O13, "---")</f>
        <v>---</v>
      </c>
      <c r="V13" s="230">
        <f t="shared" si="6"/>
        <v>0</v>
      </c>
    </row>
    <row r="14" spans="1:22" x14ac:dyDescent="0.25">
      <c r="A14" s="328" t="s">
        <v>723</v>
      </c>
      <c r="B14" s="251">
        <f>SUMIFS('Diags Raw Data'!$L$6:$L$4927,'Diags Raw Data'!$D$6:$D$4927,$A14)</f>
        <v>118</v>
      </c>
      <c r="C14" s="241">
        <f>SUMIFS('Diags Raw Data'!$R$6:$R$4927,'Diags Raw Data'!$D$6:$D$4927,$A14)</f>
        <v>78</v>
      </c>
      <c r="D14" s="241">
        <f>SUMIFS('Diags Raw Data'!$K$6:$K$4927,'Diags Raw Data'!$D$6:$D$4927,$A14)</f>
        <v>12</v>
      </c>
      <c r="E14" s="241">
        <f>SUMIFS('Diags Raw Data'!$O$6:$O$4927,'Diags Raw Data'!$D$6:$D$4927,$A14)</f>
        <v>118</v>
      </c>
      <c r="F14" s="247">
        <f t="shared" si="0"/>
        <v>1</v>
      </c>
      <c r="G14" s="229">
        <f>SUMIFS('Diags Raw Data'!$S$6:$S$4927,'Diags Raw Data'!$D$6:$D$4927,$A14)</f>
        <v>78</v>
      </c>
      <c r="H14" s="225">
        <f>SUMIFS('Diags Raw Data'!$T$6:$T$4927,'Diags Raw Data'!$D$6:$D$4927,$A14)</f>
        <v>77</v>
      </c>
      <c r="I14" s="226">
        <f>SUMIFS('Diags Raw Data'!$U$6:$U$4927,'Diags Raw Data'!$D$6:$D$4927,$A14)</f>
        <v>0</v>
      </c>
      <c r="J14" s="225">
        <f>SUMIFS('Diags Raw Data'!$V$6:$V$4927,'Diags Raw Data'!$D$6:$D$4927,$A14)</f>
        <v>1</v>
      </c>
      <c r="K14" s="226">
        <f>SUMIFS('Diags Raw Data'!$W$6:$W$4927,'Diags Raw Data'!$D$6:$D$4927,$A14)</f>
        <v>0</v>
      </c>
      <c r="L14" s="242">
        <f t="shared" si="1"/>
        <v>1</v>
      </c>
      <c r="M14" s="227">
        <f t="shared" si="2"/>
        <v>0.98717948717948723</v>
      </c>
      <c r="N14" s="236">
        <f t="shared" si="3"/>
        <v>0.98717948717948723</v>
      </c>
      <c r="O14" s="212">
        <f>SUMIFS('Diags Raw Data'!$Z$6:$Z$4927,'Diags Raw Data'!$D$6:$D$4927,$A14)</f>
        <v>0</v>
      </c>
      <c r="P14" s="202">
        <f>SUMIFS('Diags Raw Data'!$AA$6:$AA$4927,'Diags Raw Data'!$D$6:$D$4927,$A14)</f>
        <v>0</v>
      </c>
      <c r="Q14" s="204">
        <f>SUMIFS('Diags Raw Data'!$AB$6:$AB$4927,'Diags Raw Data'!$D$6:$D$4927,$A14)</f>
        <v>0</v>
      </c>
      <c r="R14" s="202">
        <f>SUMIFS('Diags Raw Data'!$AC$6:$AC$4927,'Diags Raw Data'!$D$6:$D$4927,$A14)</f>
        <v>0</v>
      </c>
      <c r="S14" s="204">
        <f>SUMIFS('Diags Raw Data'!$AD$6:$AD$4927,'Diags Raw Data'!$D$6:$D$4927,$A14)</f>
        <v>0</v>
      </c>
      <c r="T14" s="203">
        <f t="shared" si="4"/>
        <v>0</v>
      </c>
      <c r="U14" s="228" t="str">
        <f t="shared" si="14"/>
        <v>---</v>
      </c>
      <c r="V14" s="230">
        <f t="shared" si="6"/>
        <v>0</v>
      </c>
    </row>
    <row r="15" spans="1:22" x14ac:dyDescent="0.25">
      <c r="A15" s="328" t="s">
        <v>702</v>
      </c>
      <c r="B15" s="251">
        <f>SUMIFS('Diags Raw Data'!$L$6:$L$4927,'Diags Raw Data'!$D$6:$D$4927,$A15)</f>
        <v>76</v>
      </c>
      <c r="C15" s="241">
        <f>SUMIFS('Diags Raw Data'!$R$6:$R$4927,'Diags Raw Data'!$D$6:$D$4927,$A15)</f>
        <v>63</v>
      </c>
      <c r="D15" s="241">
        <f>SUMIFS('Diags Raw Data'!$K$6:$K$4927,'Diags Raw Data'!$D$6:$D$4927,$A15)</f>
        <v>15</v>
      </c>
      <c r="E15" s="241">
        <f>SUMIFS('Diags Raw Data'!$O$6:$O$4927,'Diags Raw Data'!$D$6:$D$4927,$A15)</f>
        <v>76</v>
      </c>
      <c r="F15" s="247">
        <f t="shared" si="0"/>
        <v>1</v>
      </c>
      <c r="G15" s="229">
        <f>SUMIFS('Diags Raw Data'!$S$6:$S$4927,'Diags Raw Data'!$D$6:$D$4927,$A15)</f>
        <v>62</v>
      </c>
      <c r="H15" s="225">
        <f>SUMIFS('Diags Raw Data'!$T$6:$T$4927,'Diags Raw Data'!$D$6:$D$4927,$A15)</f>
        <v>55</v>
      </c>
      <c r="I15" s="226">
        <f>SUMIFS('Diags Raw Data'!$U$6:$U$4927,'Diags Raw Data'!$D$6:$D$4927,$A15)</f>
        <v>0</v>
      </c>
      <c r="J15" s="225">
        <f>SUMIFS('Diags Raw Data'!$V$6:$V$4927,'Diags Raw Data'!$D$6:$D$4927,$A15)</f>
        <v>3</v>
      </c>
      <c r="K15" s="226">
        <f>SUMIFS('Diags Raw Data'!$W$6:$W$4927,'Diags Raw Data'!$D$6:$D$4927,$A15)</f>
        <v>0</v>
      </c>
      <c r="L15" s="242">
        <f t="shared" si="1"/>
        <v>0.98412698412698407</v>
      </c>
      <c r="M15" s="227">
        <f t="shared" si="2"/>
        <v>0.88709677419354838</v>
      </c>
      <c r="N15" s="236">
        <f t="shared" si="3"/>
        <v>0.87301587301587302</v>
      </c>
      <c r="O15" s="212">
        <f>SUMIFS('Diags Raw Data'!$Z$6:$Z$4927,'Diags Raw Data'!$D$6:$D$4927,$A15)</f>
        <v>0</v>
      </c>
      <c r="P15" s="202">
        <f>SUMIFS('Diags Raw Data'!$AA$6:$AA$4927,'Diags Raw Data'!$D$6:$D$4927,$A15)</f>
        <v>0</v>
      </c>
      <c r="Q15" s="204">
        <f>SUMIFS('Diags Raw Data'!$AB$6:$AB$4927,'Diags Raw Data'!$D$6:$D$4927,$A15)</f>
        <v>0</v>
      </c>
      <c r="R15" s="202">
        <f>SUMIFS('Diags Raw Data'!$AC$6:$AC$4927,'Diags Raw Data'!$D$6:$D$4927,$A15)</f>
        <v>0</v>
      </c>
      <c r="S15" s="204">
        <f>SUMIFS('Diags Raw Data'!$AD$6:$AD$4927,'Diags Raw Data'!$D$6:$D$4927,$A15)</f>
        <v>0</v>
      </c>
      <c r="T15" s="203">
        <f t="shared" si="4"/>
        <v>0</v>
      </c>
      <c r="U15" s="228" t="str">
        <f t="shared" si="14"/>
        <v>---</v>
      </c>
      <c r="V15" s="230">
        <f t="shared" si="6"/>
        <v>0</v>
      </c>
    </row>
    <row r="16" spans="1:22" x14ac:dyDescent="0.25">
      <c r="A16" s="328" t="s">
        <v>745</v>
      </c>
      <c r="B16" s="251">
        <f>SUMIFS('Diags Raw Data'!$L$6:$L$4927,'Diags Raw Data'!$D$6:$D$4927,$A16)</f>
        <v>123</v>
      </c>
      <c r="C16" s="241">
        <f>SUMIFS('Diags Raw Data'!$R$6:$R$4927,'Diags Raw Data'!$D$6:$D$4927,$A16)</f>
        <v>123</v>
      </c>
      <c r="D16" s="241">
        <f>SUMIFS('Diags Raw Data'!$K$6:$K$4927,'Diags Raw Data'!$D$6:$D$4927,$A16)</f>
        <v>12</v>
      </c>
      <c r="E16" s="241">
        <f>SUMIFS('Diags Raw Data'!$O$6:$O$4927,'Diags Raw Data'!$D$6:$D$4927,$A16)</f>
        <v>123</v>
      </c>
      <c r="F16" s="247">
        <f t="shared" ref="F16" si="15">IF(NOT($B16=0), E16/$B16, "---")</f>
        <v>1</v>
      </c>
      <c r="G16" s="229">
        <f>SUMIFS('Diags Raw Data'!$S$6:$S$4927,'Diags Raw Data'!$D$6:$D$4927,$A16)</f>
        <v>76</v>
      </c>
      <c r="H16" s="225">
        <f>SUMIFS('Diags Raw Data'!$T$6:$T$4927,'Diags Raw Data'!$D$6:$D$4927,$A16)</f>
        <v>76</v>
      </c>
      <c r="I16" s="226">
        <f>SUMIFS('Diags Raw Data'!$U$6:$U$4927,'Diags Raw Data'!$D$6:$D$4927,$A16)</f>
        <v>0</v>
      </c>
      <c r="J16" s="225">
        <f>SUMIFS('Diags Raw Data'!$V$6:$V$4927,'Diags Raw Data'!$D$6:$D$4927,$A16)</f>
        <v>0</v>
      </c>
      <c r="K16" s="226">
        <f>SUMIFS('Diags Raw Data'!$W$6:$W$4927,'Diags Raw Data'!$D$6:$D$4927,$A16)</f>
        <v>0</v>
      </c>
      <c r="L16" s="242">
        <f t="shared" ref="L16" si="16">IF(NOT($C16=0), G16/$C16, "---")</f>
        <v>0.61788617886178865</v>
      </c>
      <c r="M16" s="227">
        <f t="shared" ref="M16" si="17">IF(NOT($G16=0), (H16+I16)/$G16, "---")</f>
        <v>1</v>
      </c>
      <c r="N16" s="236">
        <f t="shared" ref="N16" si="18">IF(NOT($C16=0), (H16+I16)/$C16, "---")</f>
        <v>0.61788617886178865</v>
      </c>
      <c r="O16" s="212">
        <f>SUMIFS('Diags Raw Data'!$Z$6:$Z$4927,'Diags Raw Data'!$D$6:$D$4927,$A16)</f>
        <v>0</v>
      </c>
      <c r="P16" s="202">
        <f>SUMIFS('Diags Raw Data'!$AA$6:$AA$4927,'Diags Raw Data'!$D$6:$D$4927,$A16)</f>
        <v>0</v>
      </c>
      <c r="Q16" s="204">
        <f>SUMIFS('Diags Raw Data'!$AB$6:$AB$4927,'Diags Raw Data'!$D$6:$D$4927,$A16)</f>
        <v>0</v>
      </c>
      <c r="R16" s="202">
        <f>SUMIFS('Diags Raw Data'!$AC$6:$AC$4927,'Diags Raw Data'!$D$6:$D$4927,$A16)</f>
        <v>0</v>
      </c>
      <c r="S16" s="204">
        <f>SUMIFS('Diags Raw Data'!$AD$6:$AD$4927,'Diags Raw Data'!$D$6:$D$4927,$A16)</f>
        <v>0</v>
      </c>
      <c r="T16" s="203">
        <f t="shared" ref="T16" si="19">IF(NOT($B16=0), O16/$B16, "---")</f>
        <v>0</v>
      </c>
      <c r="U16" s="228" t="str">
        <f t="shared" ref="U16" si="20">IF(NOT($O16=0), (P16+Q16)/$O16, "---")</f>
        <v>---</v>
      </c>
      <c r="V16" s="230">
        <f t="shared" ref="V16" si="21">IF(NOT($B16=0), (P16+Q16)/$B16, "---")</f>
        <v>0</v>
      </c>
    </row>
    <row r="17" spans="1:22" x14ac:dyDescent="0.25">
      <c r="A17" s="328" t="s">
        <v>901</v>
      </c>
      <c r="B17" s="251">
        <f>SUMIFS('Diags Raw Data'!$L$6:$L$4927,'Diags Raw Data'!$D$6:$D$4927,$A17)</f>
        <v>4</v>
      </c>
      <c r="C17" s="241">
        <f>SUMIFS('Diags Raw Data'!$R$6:$R$4927,'Diags Raw Data'!$D$6:$D$4927,$A17)</f>
        <v>4</v>
      </c>
      <c r="D17" s="241">
        <f>SUMIFS('Diags Raw Data'!$K$6:$K$4927,'Diags Raw Data'!$D$6:$D$4927,$A17)</f>
        <v>160</v>
      </c>
      <c r="E17" s="241">
        <f>SUMIFS('Diags Raw Data'!$O$6:$O$4927,'Diags Raw Data'!$D$6:$D$4927,$A17)</f>
        <v>4</v>
      </c>
      <c r="F17" s="247">
        <f t="shared" ref="F17" si="22">IF(NOT($B17=0), E17/$B17, "---")</f>
        <v>1</v>
      </c>
      <c r="G17" s="229">
        <f>SUMIFS('Diags Raw Data'!$S$6:$S$4927,'Diags Raw Data'!$D$6:$D$4927,$A17)</f>
        <v>0</v>
      </c>
      <c r="H17" s="225">
        <f>SUMIFS('Diags Raw Data'!$T$6:$T$4927,'Diags Raw Data'!$D$6:$D$4927,$A17)</f>
        <v>0</v>
      </c>
      <c r="I17" s="226">
        <f>SUMIFS('Diags Raw Data'!$U$6:$U$4927,'Diags Raw Data'!$D$6:$D$4927,$A17)</f>
        <v>0</v>
      </c>
      <c r="J17" s="225">
        <f>SUMIFS('Diags Raw Data'!$V$6:$V$4927,'Diags Raw Data'!$D$6:$D$4927,$A17)</f>
        <v>0</v>
      </c>
      <c r="K17" s="226">
        <f>SUMIFS('Diags Raw Data'!$W$6:$W$4927,'Diags Raw Data'!$D$6:$D$4927,$A17)</f>
        <v>0</v>
      </c>
      <c r="L17" s="242">
        <f t="shared" ref="L17" si="23">IF(NOT($C17=0), G17/$C17, "---")</f>
        <v>0</v>
      </c>
      <c r="M17" s="227" t="str">
        <f t="shared" ref="M17" si="24">IF(NOT($G17=0), (H17+I17)/$G17, "---")</f>
        <v>---</v>
      </c>
      <c r="N17" s="236">
        <f t="shared" ref="N17" si="25">IF(NOT($C17=0), (H17+I17)/$C17, "---")</f>
        <v>0</v>
      </c>
      <c r="O17" s="212">
        <f>SUMIFS('Diags Raw Data'!$Z$6:$Z$4927,'Diags Raw Data'!$D$6:$D$4927,$A17)</f>
        <v>0</v>
      </c>
      <c r="P17" s="202">
        <f>SUMIFS('Diags Raw Data'!$AA$6:$AA$4927,'Diags Raw Data'!$D$6:$D$4927,$A17)</f>
        <v>0</v>
      </c>
      <c r="Q17" s="204">
        <f>SUMIFS('Diags Raw Data'!$AB$6:$AB$4927,'Diags Raw Data'!$D$6:$D$4927,$A17)</f>
        <v>0</v>
      </c>
      <c r="R17" s="202">
        <f>SUMIFS('Diags Raw Data'!$AC$6:$AC$4927,'Diags Raw Data'!$D$6:$D$4927,$A17)</f>
        <v>0</v>
      </c>
      <c r="S17" s="204">
        <f>SUMIFS('Diags Raw Data'!$AD$6:$AD$4927,'Diags Raw Data'!$D$6:$D$4927,$A17)</f>
        <v>0</v>
      </c>
      <c r="T17" s="203">
        <f t="shared" ref="T17" si="26">IF(NOT($B17=0), O17/$B17, "---")</f>
        <v>0</v>
      </c>
      <c r="U17" s="228" t="str">
        <f t="shared" ref="U17" si="27">IF(NOT($O17=0), (P17+Q17)/$O17, "---")</f>
        <v>---</v>
      </c>
      <c r="V17" s="230">
        <f t="shared" ref="V17" si="28">IF(NOT($B17=0), (P17+Q17)/$B17, "---")</f>
        <v>0</v>
      </c>
    </row>
    <row r="18" spans="1:22" x14ac:dyDescent="0.25">
      <c r="A18" s="328" t="s">
        <v>909</v>
      </c>
      <c r="B18" s="251">
        <f>SUMIFS('Diags Raw Data'!$L$6:$L$4927,'Diags Raw Data'!$D$6:$D$4927,$A18)</f>
        <v>60</v>
      </c>
      <c r="C18" s="241">
        <f>SUMIFS('Diags Raw Data'!$R$6:$R$4927,'Diags Raw Data'!$D$6:$D$4927,$A18)</f>
        <v>0</v>
      </c>
      <c r="D18" s="241">
        <f>SUMIFS('Diags Raw Data'!$K$6:$K$4927,'Diags Raw Data'!$D$6:$D$4927,$A18)</f>
        <v>20</v>
      </c>
      <c r="E18" s="241">
        <f>SUMIFS('Diags Raw Data'!$O$6:$O$4927,'Diags Raw Data'!$D$6:$D$4927,$A18)</f>
        <v>60</v>
      </c>
      <c r="F18" s="247">
        <f t="shared" ref="F18" si="29">IF(NOT($B18=0), E18/$B18, "---")</f>
        <v>1</v>
      </c>
      <c r="G18" s="229">
        <f>SUMIFS('Diags Raw Data'!$S$6:$S$4927,'Diags Raw Data'!$D$6:$D$4927,$A18)</f>
        <v>0</v>
      </c>
      <c r="H18" s="225">
        <f>SUMIFS('Diags Raw Data'!$T$6:$T$4927,'Diags Raw Data'!$D$6:$D$4927,$A18)</f>
        <v>0</v>
      </c>
      <c r="I18" s="226">
        <f>SUMIFS('Diags Raw Data'!$U$6:$U$4927,'Diags Raw Data'!$D$6:$D$4927,$A18)</f>
        <v>0</v>
      </c>
      <c r="J18" s="225">
        <f>SUMIFS('Diags Raw Data'!$V$6:$V$4927,'Diags Raw Data'!$D$6:$D$4927,$A18)</f>
        <v>0</v>
      </c>
      <c r="K18" s="226">
        <f>SUMIFS('Diags Raw Data'!$W$6:$W$4927,'Diags Raw Data'!$D$6:$D$4927,$A18)</f>
        <v>0</v>
      </c>
      <c r="L18" s="242" t="str">
        <f t="shared" ref="L18" si="30">IF(NOT($C18=0), G18/$C18, "---")</f>
        <v>---</v>
      </c>
      <c r="M18" s="227" t="str">
        <f t="shared" ref="M18" si="31">IF(NOT($G18=0), (H18+I18)/$G18, "---")</f>
        <v>---</v>
      </c>
      <c r="N18" s="236" t="str">
        <f t="shared" ref="N18" si="32">IF(NOT($C18=0), (H18+I18)/$C18, "---")</f>
        <v>---</v>
      </c>
      <c r="O18" s="212">
        <f>SUMIFS('Diags Raw Data'!$Z$6:$Z$4927,'Diags Raw Data'!$D$6:$D$4927,$A18)</f>
        <v>0</v>
      </c>
      <c r="P18" s="202">
        <f>SUMIFS('Diags Raw Data'!$AA$6:$AA$4927,'Diags Raw Data'!$D$6:$D$4927,$A18)</f>
        <v>0</v>
      </c>
      <c r="Q18" s="204">
        <f>SUMIFS('Diags Raw Data'!$AB$6:$AB$4927,'Diags Raw Data'!$D$6:$D$4927,$A18)</f>
        <v>0</v>
      </c>
      <c r="R18" s="202">
        <f>SUMIFS('Diags Raw Data'!$AC$6:$AC$4927,'Diags Raw Data'!$D$6:$D$4927,$A18)</f>
        <v>0</v>
      </c>
      <c r="S18" s="204">
        <f>SUMIFS('Diags Raw Data'!$AD$6:$AD$4927,'Diags Raw Data'!$D$6:$D$4927,$A18)</f>
        <v>0</v>
      </c>
      <c r="T18" s="203">
        <f t="shared" ref="T18" si="33">IF(NOT($B18=0), O18/$B18, "---")</f>
        <v>0</v>
      </c>
      <c r="U18" s="228" t="str">
        <f t="shared" ref="U18" si="34">IF(NOT($O18=0), (P18+Q18)/$O18, "---")</f>
        <v>---</v>
      </c>
      <c r="V18" s="230">
        <f t="shared" ref="V18" si="35">IF(NOT($B18=0), (P18+Q18)/$B18, "---")</f>
        <v>0</v>
      </c>
    </row>
    <row r="19" spans="1:22" ht="15.75" thickBot="1" x14ac:dyDescent="0.3">
      <c r="A19" s="328" t="s">
        <v>757</v>
      </c>
      <c r="B19" s="252">
        <f>SUMIFS('Diags Raw Data'!$L$6:$L$4927,'Diags Raw Data'!$D$6:$D$4927,$A19)</f>
        <v>914</v>
      </c>
      <c r="C19" s="243">
        <f>SUMIFS('Diags Raw Data'!$R$6:$R$4927,'Diags Raw Data'!$D$6:$D$4927,$A19)</f>
        <v>847</v>
      </c>
      <c r="D19" s="243">
        <f>SUMIFS('Diags Raw Data'!$K$6:$K$4927,'Diags Raw Data'!$D$6:$D$4927,$A19)</f>
        <v>23</v>
      </c>
      <c r="E19" s="243">
        <f>SUMIFS('Diags Raw Data'!$O$6:$O$4927,'Diags Raw Data'!$D$6:$D$4927,$A19)</f>
        <v>914</v>
      </c>
      <c r="F19" s="248">
        <f>IF(NOT($B19=0), E19/$B19, "---")</f>
        <v>1</v>
      </c>
      <c r="G19" s="231">
        <f>SUMIFS('Diags Raw Data'!$S$6:$S$4927,'Diags Raw Data'!$D$6:$D$4927,$A19)</f>
        <v>836</v>
      </c>
      <c r="H19" s="232">
        <f>SUMIFS('Diags Raw Data'!$T$6:$T$4927,'Diags Raw Data'!$D$6:$D$4927,$A19)</f>
        <v>822</v>
      </c>
      <c r="I19" s="233">
        <f>SUMIFS('Diags Raw Data'!$U$6:$U$4927,'Diags Raw Data'!$D$6:$D$4927,$A19)</f>
        <v>0</v>
      </c>
      <c r="J19" s="232">
        <f>SUMIFS('Diags Raw Data'!$V$6:$V$4927,'Diags Raw Data'!$D$6:$D$4927,$A19)</f>
        <v>5</v>
      </c>
      <c r="K19" s="233">
        <f>SUMIFS('Diags Raw Data'!$W$6:$W$4927,'Diags Raw Data'!$D$6:$D$4927,$A19)</f>
        <v>9</v>
      </c>
      <c r="L19" s="244">
        <f t="shared" si="1"/>
        <v>0.98701298701298701</v>
      </c>
      <c r="M19" s="234">
        <f t="shared" si="2"/>
        <v>0.98325358851674638</v>
      </c>
      <c r="N19" s="237">
        <f>IF(NOT($C19=0), (H19+I19)/$C19, "---")</f>
        <v>0.97048406139315235</v>
      </c>
      <c r="O19" s="213">
        <f>SUMIFS('Diags Raw Data'!$Z$6:$Z$4927,'Diags Raw Data'!$D$6:$D$4927,$A19)</f>
        <v>0</v>
      </c>
      <c r="P19" s="205">
        <f>SUMIFS('Diags Raw Data'!$AA$6:$AA$4927,'Diags Raw Data'!$D$6:$D$4927,$A19)</f>
        <v>0</v>
      </c>
      <c r="Q19" s="207">
        <f>SUMIFS('Diags Raw Data'!$AB$6:$AB$4927,'Diags Raw Data'!$D$6:$D$4927,$A19)</f>
        <v>0</v>
      </c>
      <c r="R19" s="205">
        <f>SUMIFS('Diags Raw Data'!$AC$6:$AC$4927,'Diags Raw Data'!$D$6:$D$4927,$A19)</f>
        <v>0</v>
      </c>
      <c r="S19" s="207">
        <f>SUMIFS('Diags Raw Data'!$AD$6:$AD$4927,'Diags Raw Data'!$D$6:$D$4927,$A19)</f>
        <v>0</v>
      </c>
      <c r="T19" s="206">
        <f t="shared" si="4"/>
        <v>0</v>
      </c>
      <c r="U19" s="238" t="str">
        <f t="shared" si="14"/>
        <v>---</v>
      </c>
      <c r="V19" s="235">
        <f t="shared" si="6"/>
        <v>0</v>
      </c>
    </row>
    <row r="20" spans="1:22" ht="16.5" thickBot="1" x14ac:dyDescent="0.3">
      <c r="A20" s="271" t="s">
        <v>934</v>
      </c>
      <c r="B20" s="255">
        <f>SUM(B4:B19)</f>
        <v>4786</v>
      </c>
      <c r="C20" s="256">
        <f>SUM(C4:C19)</f>
        <v>3966</v>
      </c>
      <c r="D20" s="256">
        <f>SUM(D4:D19)</f>
        <v>506</v>
      </c>
      <c r="E20" s="256">
        <f>SUM(E4:E19)</f>
        <v>4780</v>
      </c>
      <c r="F20" s="257" cm="1">
        <f t="array" ref="F20">SUMPRODUCT(--(ISNUMBER(SEARCH("New",'Diags Raw Data'!$M$6:$M$4927))),'Diags Raw Data'!$K$6:$K$4927,'Diags Raw Data'!$P$6:$P$4927)/D20+SUMPRODUCT(--(ISNUMBER(SEARCH("Delta",'Diags Raw Data'!$M$6:$M$4927))),'Diags Raw Data'!$K$6:$K$4927,'Diags Raw Data'!$P$6:$P$4927)/D20+SUMPRODUCT(--(ISNUMBER(SEARCH("Legacy",'Diags Raw Data'!$M$6:$M$4927))),'Diags Raw Data'!$K$6:$K$4927,'Diags Raw Data'!$P$6:$P$4927)/D20</f>
        <v>0.99407114624505932</v>
      </c>
      <c r="G20" s="258">
        <f>SUM(G4:G19)</f>
        <v>3773</v>
      </c>
      <c r="H20" s="259">
        <f>SUM(H4:H19)</f>
        <v>3620</v>
      </c>
      <c r="I20" s="260">
        <f>SUM(I4:I19)</f>
        <v>0</v>
      </c>
      <c r="J20" s="259">
        <f>SUM(J4:J19)</f>
        <v>110</v>
      </c>
      <c r="K20" s="260">
        <f>SUM(K4:K19)</f>
        <v>33</v>
      </c>
      <c r="L20" s="261">
        <f>IF(NOT($C20=0), G20/$C20, "---")</f>
        <v>0.95133635905194147</v>
      </c>
      <c r="M20" s="262">
        <f>IF(NOT($G20=0), (H20+I20)/$G20, "---")</f>
        <v>0.95944871455075542</v>
      </c>
      <c r="N20" s="263">
        <f>IF(NOT($C20=0), (H20+I20)/$C20, "---")</f>
        <v>0.91275844679778118</v>
      </c>
      <c r="O20" s="264">
        <f>SUM(O4:O19)</f>
        <v>0</v>
      </c>
      <c r="P20" s="265">
        <f>SUM(P4:P19)</f>
        <v>0</v>
      </c>
      <c r="Q20" s="266">
        <f>SUM(Q4:Q19)</f>
        <v>0</v>
      </c>
      <c r="R20" s="265">
        <f>SUM(R4:R19)</f>
        <v>0</v>
      </c>
      <c r="S20" s="266">
        <f>SUM(S4:S19)</f>
        <v>0</v>
      </c>
      <c r="T20" s="267">
        <f>IF(NOT($B20=0), O20/$B20, "---")</f>
        <v>0</v>
      </c>
      <c r="U20" s="268" t="str">
        <f>IF(NOT($O20=0), (P20+Q20)/$O20, "---")</f>
        <v>---</v>
      </c>
      <c r="V20" s="269">
        <f>IF(NOT($B20=0), (P20+Q20)/$B20, "---")</f>
        <v>0</v>
      </c>
    </row>
    <row r="21" spans="1:22" ht="15.75" thickBot="1" x14ac:dyDescent="0.3"/>
    <row r="22" spans="1:22" ht="15.75" thickBot="1" x14ac:dyDescent="0.3">
      <c r="A22" s="214" t="s">
        <v>935</v>
      </c>
      <c r="B22" s="676" t="s">
        <v>166</v>
      </c>
      <c r="C22" s="676"/>
      <c r="D22" s="676"/>
      <c r="E22" s="676"/>
      <c r="F22" s="676"/>
      <c r="G22" s="677" t="s">
        <v>177</v>
      </c>
      <c r="H22" s="678"/>
      <c r="I22" s="678"/>
      <c r="J22" s="678"/>
      <c r="K22" s="678"/>
      <c r="L22" s="678"/>
      <c r="M22" s="678"/>
      <c r="N22" s="679"/>
      <c r="O22" s="680" t="s">
        <v>144</v>
      </c>
      <c r="P22" s="681"/>
      <c r="Q22" s="681"/>
      <c r="R22" s="681"/>
      <c r="S22" s="681"/>
      <c r="T22" s="681"/>
      <c r="U22" s="681"/>
      <c r="V22" s="682"/>
    </row>
    <row r="23" spans="1:22" s="249" customFormat="1" ht="15.75" thickBot="1" x14ac:dyDescent="0.3">
      <c r="A23" s="253" t="s">
        <v>88</v>
      </c>
      <c r="B23" s="309" t="s">
        <v>167</v>
      </c>
      <c r="C23" s="310" t="s">
        <v>128</v>
      </c>
      <c r="D23" s="311" t="s">
        <v>105</v>
      </c>
      <c r="E23" s="311" t="s">
        <v>173</v>
      </c>
      <c r="F23" s="312" t="s">
        <v>175</v>
      </c>
      <c r="G23" s="313" t="s">
        <v>132</v>
      </c>
      <c r="H23" s="314" t="s">
        <v>30</v>
      </c>
      <c r="I23" s="314" t="s">
        <v>135</v>
      </c>
      <c r="J23" s="314" t="s">
        <v>36</v>
      </c>
      <c r="K23" s="314" t="s">
        <v>138</v>
      </c>
      <c r="L23" s="314" t="s">
        <v>184</v>
      </c>
      <c r="M23" s="314" t="s">
        <v>140</v>
      </c>
      <c r="N23" s="315" t="s">
        <v>187</v>
      </c>
      <c r="O23" s="316" t="s">
        <v>132</v>
      </c>
      <c r="P23" s="317" t="s">
        <v>30</v>
      </c>
      <c r="Q23" s="317" t="s">
        <v>135</v>
      </c>
      <c r="R23" s="317" t="s">
        <v>36</v>
      </c>
      <c r="S23" s="317" t="s">
        <v>138</v>
      </c>
      <c r="T23" s="317" t="s">
        <v>184</v>
      </c>
      <c r="U23" s="317" t="s">
        <v>140</v>
      </c>
      <c r="V23" s="318" t="s">
        <v>187</v>
      </c>
    </row>
    <row r="24" spans="1:22" ht="15.75" thickBot="1" x14ac:dyDescent="0.3">
      <c r="A24" s="328" t="s">
        <v>718</v>
      </c>
      <c r="B24" s="250">
        <f>SUMIFS('Diags Raw Data'!$L$6:$L$4927,'Diags Raw Data'!$D$6:$D$4927,$A24,'Diags Raw Data'!$M$6:$M$4927,"New")+SUMIFS('Diags Raw Data'!$L$6:$L$4927,'Diags Raw Data'!$D$6:$D$4927,$A24,'Diags Raw Data'!$M$6:$M$4927,"Delta")</f>
        <v>32</v>
      </c>
      <c r="C24" s="240">
        <f>SUMIFS('Diags Raw Data'!$R$6:$R$4927,'Diags Raw Data'!$D$6:$D$4927,$A24,'Diags Raw Data'!$M$6:$M$4927,"New")+SUMIFS('Diags Raw Data'!$R$6:$R$4927,'Diags Raw Data'!$D$6:$D$4927,$A24,'Diags Raw Data'!$M$6:$M$4927,"Delta")</f>
        <v>32</v>
      </c>
      <c r="D24" s="240">
        <f>SUMIFS('Diags Raw Data'!$K$6:$K$4927,'Diags Raw Data'!$D$6:$D$4927,$A24,'Diags Raw Data'!$M$6:$M$4927,"New")+SUMIFS('Diags Raw Data'!$K$6:$K$4927,'Diags Raw Data'!$D$6:$D$4927,$A24,'Diags Raw Data'!$M$6:$M$4927,"Delta")</f>
        <v>4</v>
      </c>
      <c r="E24" s="240">
        <f>SUMIFS('Diags Raw Data'!$O$6:$O$4927,'Diags Raw Data'!$D$6:$D$4927,$A24,'Diags Raw Data'!$M$6:$M$4927,"New")+SUMIFS('Diags Raw Data'!$O$6:$O$4927,'Diags Raw Data'!$D$6:$D$4927,$A24,'Diags Raw Data'!$M$6:$M$4927,"Delta")</f>
        <v>32</v>
      </c>
      <c r="F24" s="246">
        <f t="shared" ref="F24" si="36">IF(NOT($B24=0), E24/$B24, "---")</f>
        <v>1</v>
      </c>
      <c r="G24" s="218">
        <f>SUMIFS('Diags Raw Data'!$S$6:$S$4927,'Diags Raw Data'!$D$6:$D$4927,$A24,'Diags Raw Data'!$M$6:$M$4927,"New")+SUMIFS('Diags Raw Data'!$S$6:$S$4927,'Diags Raw Data'!$D$6:$D$4927,$A24,'Diags Raw Data'!$M$6:$M$4927,"Delta")</f>
        <v>32</v>
      </c>
      <c r="H24" s="219">
        <f>SUMIFS('Diags Raw Data'!$T$6:$T$4927,'Diags Raw Data'!$D$6:$D$4927,$A24,'Diags Raw Data'!$M$6:$M$4927,"New")+SUMIFS('Diags Raw Data'!$T$6:$T$4927,'Diags Raw Data'!$D$6:$D$4927,$A24,'Diags Raw Data'!$M$6:$M$4927,"Delta")</f>
        <v>32</v>
      </c>
      <c r="I24" s="219">
        <f>SUMIFS('Diags Raw Data'!$U$6:$U$4927,'Diags Raw Data'!$D$6:$D$4927,$A24,'Diags Raw Data'!$M$6:$M$4927,"New")+SUMIFS('Diags Raw Data'!$U$6:$U$4927,'Diags Raw Data'!$D$6:$D$4927,$A24,'Diags Raw Data'!$M$6:$M$4927,"Delta")</f>
        <v>0</v>
      </c>
      <c r="J24" s="219">
        <f>SUMIFS('Diags Raw Data'!$V$6:$V$4927,'Diags Raw Data'!$D$6:$D$4927,$A24,'Diags Raw Data'!$M$6:$M$4927,"New")+SUMIFS('Diags Raw Data'!$V$6:$V$4927,'Diags Raw Data'!$D$6:$D$4927,$A24,'Diags Raw Data'!$M$6:$M$4927,"Delta")</f>
        <v>0</v>
      </c>
      <c r="K24" s="219">
        <f>SUMIFS('Diags Raw Data'!$W$6:$W$4927,'Diags Raw Data'!$D$6:$D$4927,$A24,'Diags Raw Data'!$M$6:$M$4927,"New")+SUMIFS('Diags Raw Data'!$W$6:$W$4927,'Diags Raw Data'!$D$6:$D$4927,$A24,'Diags Raw Data'!$M$6:$M$4927,"Delta")</f>
        <v>0</v>
      </c>
      <c r="L24" s="220">
        <f>IF(NOT($C24=0), G24/$C24, "---")</f>
        <v>1</v>
      </c>
      <c r="M24" s="222">
        <f>IF(NOT($G24=0), (H24+I24)/$G24, "---")</f>
        <v>1</v>
      </c>
      <c r="N24" s="224">
        <f>IF(NOT($C24=0), (H24+I24)/$C24, "---")</f>
        <v>1</v>
      </c>
      <c r="O24" s="211">
        <f>SUMIFS('Diags Raw Data'!$Z$6:$Z$4927,'Diags Raw Data'!$D$6:$D$4927,$A24,'Diags Raw Data'!$M$6:$M$4927,"New")+SUMIFS('Diags Raw Data'!$Z$6:$Z$4927,'Diags Raw Data'!$D$6:$D$4927,$A24,'Diags Raw Data'!$M$6:$M$4927,"Delta")</f>
        <v>0</v>
      </c>
      <c r="P24" s="208">
        <f>SUMIFS('Diags Raw Data'!$AA$6:$AA$4927,'Diags Raw Data'!$D$6:$D$4927,$A24,'Diags Raw Data'!$M$6:$M$4927,"New")+SUMIFS('Diags Raw Data'!$AA$6:$AA$4927,'Diags Raw Data'!$D$6:$D$4927,$A24,'Diags Raw Data'!$M$6:$M$4927,"Delta")</f>
        <v>0</v>
      </c>
      <c r="Q24" s="208">
        <f>SUMIFS('Diags Raw Data'!$AB$6:$AB$4927,'Diags Raw Data'!$D$6:$D$4927,$A24,'Diags Raw Data'!$M$6:$M$4927,"New")+SUMIFS('Diags Raw Data'!$AB$6:$AB$4927,'Diags Raw Data'!$D$6:$D$4927,$A24,'Diags Raw Data'!$M$6:$M$4927,"Delta")</f>
        <v>0</v>
      </c>
      <c r="R24" s="208">
        <f>SUMIFS('Diags Raw Data'!$AC$6:$AC$4927,'Diags Raw Data'!$D$6:$D$4927,$A24,'Diags Raw Data'!$M$6:$M$4927,"New")+SUMIFS('Diags Raw Data'!$AC$6:$AC$4927,'Diags Raw Data'!$D$6:$D$4927,$A24,'Diags Raw Data'!$M$6:$M$4927,"Delta")</f>
        <v>0</v>
      </c>
      <c r="S24" s="208">
        <f>SUMIFS('Diags Raw Data'!$AD$6:$AD$4927,'Diags Raw Data'!$D$6:$D$4927,$A24,'Diags Raw Data'!$M$6:$M$4927,"New")+SUMIFS('Diags Raw Data'!$AD$6:$AD$4927,'Diags Raw Data'!$D$6:$D$4927,$A24,'Diags Raw Data'!$M$6:$M$4927,"Delta")</f>
        <v>0</v>
      </c>
      <c r="T24" s="209">
        <f>IF(NOT($B24=0), O24/$B24, "---")</f>
        <v>0</v>
      </c>
      <c r="U24" s="223" t="str">
        <f>IF(NOT($O24=0), (P24+Q24)/$O24, "---")</f>
        <v>---</v>
      </c>
      <c r="V24" s="239">
        <f>IF(NOT($B24=0), (P24+Q24)/$B24, "---")</f>
        <v>0</v>
      </c>
    </row>
    <row r="25" spans="1:22" ht="15.75" thickBot="1" x14ac:dyDescent="0.3">
      <c r="A25" s="328" t="s">
        <v>880</v>
      </c>
      <c r="B25" s="250">
        <f>SUMIFS('Diags Raw Data'!$L$6:$L$4927,'Diags Raw Data'!$D$6:$D$4927,$A25,'Diags Raw Data'!$M$6:$M$4927,"New")+SUMIFS('Diags Raw Data'!$L$6:$L$4927,'Diags Raw Data'!$D$6:$D$4927,$A25,'Diags Raw Data'!$M$6:$M$4927,"Delta")</f>
        <v>0</v>
      </c>
      <c r="C25" s="240">
        <f>SUMIFS('Diags Raw Data'!$R$6:$R$4927,'Diags Raw Data'!$D$6:$D$4927,$A25,'Diags Raw Data'!$M$6:$M$4927,"New")+SUMIFS('Diags Raw Data'!$R$6:$R$4927,'Diags Raw Data'!$D$6:$D$4927,$A25,'Diags Raw Data'!$M$6:$M$4927,"Delta")</f>
        <v>0</v>
      </c>
      <c r="D25" s="240">
        <f>SUMIFS('Diags Raw Data'!$K$6:$K$4927,'Diags Raw Data'!$D$6:$D$4927,$A25,'Diags Raw Data'!$M$6:$M$4927,"New")+SUMIFS('Diags Raw Data'!$K$6:$K$4927,'Diags Raw Data'!$D$6:$D$4927,$A25,'Diags Raw Data'!$M$6:$M$4927,"Delta")</f>
        <v>0</v>
      </c>
      <c r="E25" s="240">
        <f>SUMIFS('Diags Raw Data'!$O$6:$O$4927,'Diags Raw Data'!$D$6:$D$4927,$A25,'Diags Raw Data'!$M$6:$M$4927,"New")+SUMIFS('Diags Raw Data'!$O$6:$O$4927,'Diags Raw Data'!$D$6:$D$4927,$A25,'Diags Raw Data'!$M$6:$M$4927,"Delta")</f>
        <v>0</v>
      </c>
      <c r="F25" s="246" t="str">
        <f t="shared" ref="F25:F39" si="37">IF(NOT($B25=0), E25/$B25, "---")</f>
        <v>---</v>
      </c>
      <c r="G25" s="218">
        <f>SUMIFS('Diags Raw Data'!$S$6:$S$4927,'Diags Raw Data'!$D$6:$D$4927,$A25,'Diags Raw Data'!$M$6:$M$4927,"New")+SUMIFS('Diags Raw Data'!$S$6:$S$4927,'Diags Raw Data'!$D$6:$D$4927,$A25,'Diags Raw Data'!$M$6:$M$4927,"Delta")</f>
        <v>0</v>
      </c>
      <c r="H25" s="219">
        <f>SUMIFS('Diags Raw Data'!$T$6:$T$4927,'Diags Raw Data'!$D$6:$D$4927,$A25,'Diags Raw Data'!$M$6:$M$4927,"New")+SUMIFS('Diags Raw Data'!$T$6:$T$4927,'Diags Raw Data'!$D$6:$D$4927,$A25,'Diags Raw Data'!$M$6:$M$4927,"Delta")</f>
        <v>0</v>
      </c>
      <c r="I25" s="219">
        <f>SUMIFS('Diags Raw Data'!$U$6:$U$4927,'Diags Raw Data'!$D$6:$D$4927,$A25,'Diags Raw Data'!$M$6:$M$4927,"New")+SUMIFS('Diags Raw Data'!$U$6:$U$4927,'Diags Raw Data'!$D$6:$D$4927,$A25,'Diags Raw Data'!$M$6:$M$4927,"Delta")</f>
        <v>0</v>
      </c>
      <c r="J25" s="219">
        <f>SUMIFS('Diags Raw Data'!$V$6:$V$4927,'Diags Raw Data'!$D$6:$D$4927,$A25,'Diags Raw Data'!$M$6:$M$4927,"New")+SUMIFS('Diags Raw Data'!$V$6:$V$4927,'Diags Raw Data'!$D$6:$D$4927,$A25,'Diags Raw Data'!$M$6:$M$4927,"Delta")</f>
        <v>0</v>
      </c>
      <c r="K25" s="219">
        <f>SUMIFS('Diags Raw Data'!$W$6:$W$4927,'Diags Raw Data'!$D$6:$D$4927,$A25,'Diags Raw Data'!$M$6:$M$4927,"New")+SUMIFS('Diags Raw Data'!$W$6:$W$4927,'Diags Raw Data'!$D$6:$D$4927,$A25,'Diags Raw Data'!$M$6:$M$4927,"Delta")</f>
        <v>0</v>
      </c>
      <c r="L25" s="220" t="str">
        <f t="shared" ref="L25:L39" si="38">IF(NOT($C25=0), G25/$C25, "---")</f>
        <v>---</v>
      </c>
      <c r="M25" s="222" t="str">
        <f t="shared" ref="M25:M39" si="39">IF(NOT($G25=0), (H25+I25)/$G25, "---")</f>
        <v>---</v>
      </c>
      <c r="N25" s="224" t="str">
        <f t="shared" ref="N25:N39" si="40">IF(NOT($C25=0), (H25+I25)/$C25, "---")</f>
        <v>---</v>
      </c>
      <c r="O25" s="211">
        <f>SUMIFS('Diags Raw Data'!$Z$6:$Z$4927,'Diags Raw Data'!$D$6:$D$4927,$A25,'Diags Raw Data'!$M$6:$M$4927,"New")+SUMIFS('Diags Raw Data'!$Z$6:$Z$4927,'Diags Raw Data'!$D$6:$D$4927,$A25,'Diags Raw Data'!$M$6:$M$4927,"Delta")</f>
        <v>0</v>
      </c>
      <c r="P25" s="208">
        <f>SUMIFS('Diags Raw Data'!$AA$6:$AA$4927,'Diags Raw Data'!$D$6:$D$4927,$A25,'Diags Raw Data'!$M$6:$M$4927,"New")+SUMIFS('Diags Raw Data'!$AA$6:$AA$4927,'Diags Raw Data'!$D$6:$D$4927,$A25,'Diags Raw Data'!$M$6:$M$4927,"Delta")</f>
        <v>0</v>
      </c>
      <c r="Q25" s="208">
        <f>SUMIFS('Diags Raw Data'!$AB$6:$AB$4927,'Diags Raw Data'!$D$6:$D$4927,$A25,'Diags Raw Data'!$M$6:$M$4927,"New")+SUMIFS('Diags Raw Data'!$AB$6:$AB$4927,'Diags Raw Data'!$D$6:$D$4927,$A25,'Diags Raw Data'!$M$6:$M$4927,"Delta")</f>
        <v>0</v>
      </c>
      <c r="R25" s="208">
        <f>SUMIFS('Diags Raw Data'!$AC$6:$AC$4927,'Diags Raw Data'!$D$6:$D$4927,$A25,'Diags Raw Data'!$M$6:$M$4927,"New")+SUMIFS('Diags Raw Data'!$AC$6:$AC$4927,'Diags Raw Data'!$D$6:$D$4927,$A25,'Diags Raw Data'!$M$6:$M$4927,"Delta")</f>
        <v>0</v>
      </c>
      <c r="S25" s="208">
        <f>SUMIFS('Diags Raw Data'!$AD$6:$AD$4927,'Diags Raw Data'!$D$6:$D$4927,$A25,'Diags Raw Data'!$M$6:$M$4927,"New")+SUMIFS('Diags Raw Data'!$AD$6:$AD$4927,'Diags Raw Data'!$D$6:$D$4927,$A25,'Diags Raw Data'!$M$6:$M$4927,"Delta")</f>
        <v>0</v>
      </c>
      <c r="T25" s="209" t="str">
        <f t="shared" ref="T25:T39" si="41">IF(NOT($B25=0), O25/$B25, "---")</f>
        <v>---</v>
      </c>
      <c r="U25" s="223" t="str">
        <f t="shared" ref="U25:U39" si="42">IF(NOT($O25=0), (P25+Q25)/$O25, "---")</f>
        <v>---</v>
      </c>
      <c r="V25" s="239" t="str">
        <f t="shared" ref="V25:V39" si="43">IF(NOT($B25=0), (P25+Q25)/$B25, "---")</f>
        <v>---</v>
      </c>
    </row>
    <row r="26" spans="1:22" ht="15.75" thickBot="1" x14ac:dyDescent="0.3">
      <c r="A26" s="328" t="s">
        <v>264</v>
      </c>
      <c r="B26" s="250">
        <f>SUMIFS('Diags Raw Data'!$L$6:$L$4927,'Diags Raw Data'!$D$6:$D$4927,$A26,'Diags Raw Data'!$M$6:$M$4927,"New")+SUMIFS('Diags Raw Data'!$L$6:$L$4927,'Diags Raw Data'!$D$6:$D$4927,$A26,'Diags Raw Data'!$M$6:$M$4927,"Delta")</f>
        <v>110</v>
      </c>
      <c r="C26" s="240">
        <f>SUMIFS('Diags Raw Data'!$R$6:$R$4927,'Diags Raw Data'!$D$6:$D$4927,$A26,'Diags Raw Data'!$M$6:$M$4927,"New")+SUMIFS('Diags Raw Data'!$R$6:$R$4927,'Diags Raw Data'!$D$6:$D$4927,$A26,'Diags Raw Data'!$M$6:$M$4927,"Delta")</f>
        <v>3</v>
      </c>
      <c r="D26" s="240">
        <f>SUMIFS('Diags Raw Data'!$K$6:$K$4927,'Diags Raw Data'!$D$6:$D$4927,$A26,'Diags Raw Data'!$M$6:$M$4927,"New")+SUMIFS('Diags Raw Data'!$K$6:$K$4927,'Diags Raw Data'!$D$6:$D$4927,$A26,'Diags Raw Data'!$M$6:$M$4927,"Delta")</f>
        <v>5</v>
      </c>
      <c r="E26" s="240">
        <f>SUMIFS('Diags Raw Data'!$O$6:$O$4927,'Diags Raw Data'!$D$6:$D$4927,$A26,'Diags Raw Data'!$M$6:$M$4927,"New")+SUMIFS('Diags Raw Data'!$O$6:$O$4927,'Diags Raw Data'!$D$6:$D$4927,$A26,'Diags Raw Data'!$M$6:$M$4927,"Delta")</f>
        <v>108</v>
      </c>
      <c r="F26" s="246">
        <f t="shared" si="37"/>
        <v>0.98181818181818181</v>
      </c>
      <c r="G26" s="218">
        <f>SUMIFS('Diags Raw Data'!$S$6:$S$4927,'Diags Raw Data'!$D$6:$D$4927,$A26,'Diags Raw Data'!$M$6:$M$4927,"New")+SUMIFS('Diags Raw Data'!$S$6:$S$4927,'Diags Raw Data'!$D$6:$D$4927,$A26,'Diags Raw Data'!$M$6:$M$4927,"Delta")</f>
        <v>3</v>
      </c>
      <c r="H26" s="219">
        <f>SUMIFS('Diags Raw Data'!$T$6:$T$4927,'Diags Raw Data'!$D$6:$D$4927,$A26,'Diags Raw Data'!$M$6:$M$4927,"New")+SUMIFS('Diags Raw Data'!$T$6:$T$4927,'Diags Raw Data'!$D$6:$D$4927,$A26,'Diags Raw Data'!$M$6:$M$4927,"Delta")</f>
        <v>3</v>
      </c>
      <c r="I26" s="219">
        <f>SUMIFS('Diags Raw Data'!$U$6:$U$4927,'Diags Raw Data'!$D$6:$D$4927,$A26,'Diags Raw Data'!$M$6:$M$4927,"New")+SUMIFS('Diags Raw Data'!$U$6:$U$4927,'Diags Raw Data'!$D$6:$D$4927,$A26,'Diags Raw Data'!$M$6:$M$4927,"Delta")</f>
        <v>0</v>
      </c>
      <c r="J26" s="219">
        <f>SUMIFS('Diags Raw Data'!$V$6:$V$4927,'Diags Raw Data'!$D$6:$D$4927,$A26,'Diags Raw Data'!$M$6:$M$4927,"New")+SUMIFS('Diags Raw Data'!$V$6:$V$4927,'Diags Raw Data'!$D$6:$D$4927,$A26,'Diags Raw Data'!$M$6:$M$4927,"Delta")</f>
        <v>0</v>
      </c>
      <c r="K26" s="219">
        <f>SUMIFS('Diags Raw Data'!$W$6:$W$4927,'Diags Raw Data'!$D$6:$D$4927,$A26,'Diags Raw Data'!$M$6:$M$4927,"New")+SUMIFS('Diags Raw Data'!$W$6:$W$4927,'Diags Raw Data'!$D$6:$D$4927,$A26,'Diags Raw Data'!$M$6:$M$4927,"Delta")</f>
        <v>0</v>
      </c>
      <c r="L26" s="220">
        <f t="shared" si="38"/>
        <v>1</v>
      </c>
      <c r="M26" s="222">
        <f t="shared" si="39"/>
        <v>1</v>
      </c>
      <c r="N26" s="224">
        <f t="shared" si="40"/>
        <v>1</v>
      </c>
      <c r="O26" s="211">
        <f>SUMIFS('Diags Raw Data'!$Z$6:$Z$4927,'Diags Raw Data'!$D$6:$D$4927,$A26,'Diags Raw Data'!$M$6:$M$4927,"New")+SUMIFS('Diags Raw Data'!$Z$6:$Z$4927,'Diags Raw Data'!$D$6:$D$4927,$A26,'Diags Raw Data'!$M$6:$M$4927,"Delta")</f>
        <v>0</v>
      </c>
      <c r="P26" s="208">
        <f>SUMIFS('Diags Raw Data'!$AA$6:$AA$4927,'Diags Raw Data'!$D$6:$D$4927,$A26,'Diags Raw Data'!$M$6:$M$4927,"New")+SUMIFS('Diags Raw Data'!$AA$6:$AA$4927,'Diags Raw Data'!$D$6:$D$4927,$A26,'Diags Raw Data'!$M$6:$M$4927,"Delta")</f>
        <v>0</v>
      </c>
      <c r="Q26" s="208">
        <f>SUMIFS('Diags Raw Data'!$AB$6:$AB$4927,'Diags Raw Data'!$D$6:$D$4927,$A26,'Diags Raw Data'!$M$6:$M$4927,"New")+SUMIFS('Diags Raw Data'!$AB$6:$AB$4927,'Diags Raw Data'!$D$6:$D$4927,$A26,'Diags Raw Data'!$M$6:$M$4927,"Delta")</f>
        <v>0</v>
      </c>
      <c r="R26" s="208">
        <f>SUMIFS('Diags Raw Data'!$AC$6:$AC$4927,'Diags Raw Data'!$D$6:$D$4927,$A26,'Diags Raw Data'!$M$6:$M$4927,"New")+SUMIFS('Diags Raw Data'!$AC$6:$AC$4927,'Diags Raw Data'!$D$6:$D$4927,$A26,'Diags Raw Data'!$M$6:$M$4927,"Delta")</f>
        <v>0</v>
      </c>
      <c r="S26" s="208">
        <f>SUMIFS('Diags Raw Data'!$AD$6:$AD$4927,'Diags Raw Data'!$D$6:$D$4927,$A26,'Diags Raw Data'!$M$6:$M$4927,"New")+SUMIFS('Diags Raw Data'!$AD$6:$AD$4927,'Diags Raw Data'!$D$6:$D$4927,$A26,'Diags Raw Data'!$M$6:$M$4927,"Delta")</f>
        <v>0</v>
      </c>
      <c r="T26" s="209">
        <f t="shared" si="41"/>
        <v>0</v>
      </c>
      <c r="U26" s="223" t="str">
        <f t="shared" si="42"/>
        <v>---</v>
      </c>
      <c r="V26" s="239">
        <f t="shared" si="43"/>
        <v>0</v>
      </c>
    </row>
    <row r="27" spans="1:22" ht="15.75" thickBot="1" x14ac:dyDescent="0.3">
      <c r="A27" s="328" t="s">
        <v>257</v>
      </c>
      <c r="B27" s="250">
        <f>SUMIFS('Diags Raw Data'!$L$6:$L$4927,'Diags Raw Data'!$D$6:$D$4927,$A27,'Diags Raw Data'!$M$6:$M$4927,"New")+SUMIFS('Diags Raw Data'!$L$6:$L$4927,'Diags Raw Data'!$D$6:$D$4927,$A27,'Diags Raw Data'!$M$6:$M$4927,"Delta")</f>
        <v>2</v>
      </c>
      <c r="C27" s="240">
        <f>SUMIFS('Diags Raw Data'!$R$6:$R$4927,'Diags Raw Data'!$D$6:$D$4927,$A27,'Diags Raw Data'!$M$6:$M$4927,"New")+SUMIFS('Diags Raw Data'!$R$6:$R$4927,'Diags Raw Data'!$D$6:$D$4927,$A27,'Diags Raw Data'!$M$6:$M$4927,"Delta")</f>
        <v>2</v>
      </c>
      <c r="D27" s="240">
        <f>SUMIFS('Diags Raw Data'!$K$6:$K$4927,'Diags Raw Data'!$D$6:$D$4927,$A27,'Diags Raw Data'!$M$6:$M$4927,"New")+SUMIFS('Diags Raw Data'!$K$6:$K$4927,'Diags Raw Data'!$D$6:$D$4927,$A27,'Diags Raw Data'!$M$6:$M$4927,"Delta")</f>
        <v>1</v>
      </c>
      <c r="E27" s="240">
        <f>SUMIFS('Diags Raw Data'!$O$6:$O$4927,'Diags Raw Data'!$D$6:$D$4927,$A27,'Diags Raw Data'!$M$6:$M$4927,"New")+SUMIFS('Diags Raw Data'!$O$6:$O$4927,'Diags Raw Data'!$D$6:$D$4927,$A27,'Diags Raw Data'!$M$6:$M$4927,"Delta")</f>
        <v>2</v>
      </c>
      <c r="F27" s="246">
        <f t="shared" si="37"/>
        <v>1</v>
      </c>
      <c r="G27" s="218">
        <f>SUMIFS('Diags Raw Data'!$S$6:$S$4927,'Diags Raw Data'!$D$6:$D$4927,$A27,'Diags Raw Data'!$M$6:$M$4927,"New")+SUMIFS('Diags Raw Data'!$S$6:$S$4927,'Diags Raw Data'!$D$6:$D$4927,$A27,'Diags Raw Data'!$M$6:$M$4927,"Delta")</f>
        <v>0</v>
      </c>
      <c r="H27" s="219">
        <f>SUMIFS('Diags Raw Data'!$T$6:$T$4927,'Diags Raw Data'!$D$6:$D$4927,$A27,'Diags Raw Data'!$M$6:$M$4927,"New")+SUMIFS('Diags Raw Data'!$T$6:$T$4927,'Diags Raw Data'!$D$6:$D$4927,$A27,'Diags Raw Data'!$M$6:$M$4927,"Delta")</f>
        <v>0</v>
      </c>
      <c r="I27" s="219">
        <f>SUMIFS('Diags Raw Data'!$U$6:$U$4927,'Diags Raw Data'!$D$6:$D$4927,$A27,'Diags Raw Data'!$M$6:$M$4927,"New")+SUMIFS('Diags Raw Data'!$U$6:$U$4927,'Diags Raw Data'!$D$6:$D$4927,$A27,'Diags Raw Data'!$M$6:$M$4927,"Delta")</f>
        <v>0</v>
      </c>
      <c r="J27" s="219">
        <f>SUMIFS('Diags Raw Data'!$V$6:$V$4927,'Diags Raw Data'!$D$6:$D$4927,$A27,'Diags Raw Data'!$M$6:$M$4927,"New")+SUMIFS('Diags Raw Data'!$V$6:$V$4927,'Diags Raw Data'!$D$6:$D$4927,$A27,'Diags Raw Data'!$M$6:$M$4927,"Delta")</f>
        <v>0</v>
      </c>
      <c r="K27" s="219">
        <f>SUMIFS('Diags Raw Data'!$W$6:$W$4927,'Diags Raw Data'!$D$6:$D$4927,$A27,'Diags Raw Data'!$M$6:$M$4927,"New")+SUMIFS('Diags Raw Data'!$W$6:$W$4927,'Diags Raw Data'!$D$6:$D$4927,$A27,'Diags Raw Data'!$M$6:$M$4927,"Delta")</f>
        <v>0</v>
      </c>
      <c r="L27" s="220">
        <f t="shared" si="38"/>
        <v>0</v>
      </c>
      <c r="M27" s="222" t="str">
        <f t="shared" si="39"/>
        <v>---</v>
      </c>
      <c r="N27" s="224">
        <f t="shared" si="40"/>
        <v>0</v>
      </c>
      <c r="O27" s="211">
        <f>SUMIFS('Diags Raw Data'!$Z$6:$Z$4927,'Diags Raw Data'!$D$6:$D$4927,$A27,'Diags Raw Data'!$M$6:$M$4927,"New")+SUMIFS('Diags Raw Data'!$Z$6:$Z$4927,'Diags Raw Data'!$D$6:$D$4927,$A27,'Diags Raw Data'!$M$6:$M$4927,"Delta")</f>
        <v>0</v>
      </c>
      <c r="P27" s="208">
        <f>SUMIFS('Diags Raw Data'!$AA$6:$AA$4927,'Diags Raw Data'!$D$6:$D$4927,$A27,'Diags Raw Data'!$M$6:$M$4927,"New")+SUMIFS('Diags Raw Data'!$AA$6:$AA$4927,'Diags Raw Data'!$D$6:$D$4927,$A27,'Diags Raw Data'!$M$6:$M$4927,"Delta")</f>
        <v>0</v>
      </c>
      <c r="Q27" s="208">
        <f>SUMIFS('Diags Raw Data'!$AB$6:$AB$4927,'Diags Raw Data'!$D$6:$D$4927,$A27,'Diags Raw Data'!$M$6:$M$4927,"New")+SUMIFS('Diags Raw Data'!$AB$6:$AB$4927,'Diags Raw Data'!$D$6:$D$4927,$A27,'Diags Raw Data'!$M$6:$M$4927,"Delta")</f>
        <v>0</v>
      </c>
      <c r="R27" s="208">
        <f>SUMIFS('Diags Raw Data'!$AC$6:$AC$4927,'Diags Raw Data'!$D$6:$D$4927,$A27,'Diags Raw Data'!$M$6:$M$4927,"New")+SUMIFS('Diags Raw Data'!$AC$6:$AC$4927,'Diags Raw Data'!$D$6:$D$4927,$A27,'Diags Raw Data'!$M$6:$M$4927,"Delta")</f>
        <v>0</v>
      </c>
      <c r="S27" s="208">
        <f>SUMIFS('Diags Raw Data'!$AD$6:$AD$4927,'Diags Raw Data'!$D$6:$D$4927,$A27,'Diags Raw Data'!$M$6:$M$4927,"New")+SUMIFS('Diags Raw Data'!$AD$6:$AD$4927,'Diags Raw Data'!$D$6:$D$4927,$A27,'Diags Raw Data'!$M$6:$M$4927,"Delta")</f>
        <v>0</v>
      </c>
      <c r="T27" s="209">
        <f t="shared" si="41"/>
        <v>0</v>
      </c>
      <c r="U27" s="223" t="str">
        <f t="shared" si="42"/>
        <v>---</v>
      </c>
      <c r="V27" s="239">
        <f t="shared" si="43"/>
        <v>0</v>
      </c>
    </row>
    <row r="28" spans="1:22" ht="15.75" thickBot="1" x14ac:dyDescent="0.3">
      <c r="A28" s="328" t="s">
        <v>892</v>
      </c>
      <c r="B28" s="250">
        <f>SUMIFS('Diags Raw Data'!$L$6:$L$4927,'Diags Raw Data'!$D$6:$D$4927,$A28,'Diags Raw Data'!$M$6:$M$4927,"New")+SUMIFS('Diags Raw Data'!$L$6:$L$4927,'Diags Raw Data'!$D$6:$D$4927,$A28,'Diags Raw Data'!$M$6:$M$4927,"Delta")</f>
        <v>2</v>
      </c>
      <c r="C28" s="240">
        <f>SUMIFS('Diags Raw Data'!$R$6:$R$4927,'Diags Raw Data'!$D$6:$D$4927,$A28,'Diags Raw Data'!$M$6:$M$4927,"New")+SUMIFS('Diags Raw Data'!$R$6:$R$4927,'Diags Raw Data'!$D$6:$D$4927,$A28,'Diags Raw Data'!$M$6:$M$4927,"Delta")</f>
        <v>2</v>
      </c>
      <c r="D28" s="240">
        <f>SUMIFS('Diags Raw Data'!$K$6:$K$4927,'Diags Raw Data'!$D$6:$D$4927,$A28,'Diags Raw Data'!$M$6:$M$4927,"New")+SUMIFS('Diags Raw Data'!$K$6:$K$4927,'Diags Raw Data'!$D$6:$D$4927,$A28,'Diags Raw Data'!$M$6:$M$4927,"Delta")</f>
        <v>2</v>
      </c>
      <c r="E28" s="240">
        <f>SUMIFS('Diags Raw Data'!$O$6:$O$4927,'Diags Raw Data'!$D$6:$D$4927,$A28,'Diags Raw Data'!$M$6:$M$4927,"New")+SUMIFS('Diags Raw Data'!$O$6:$O$4927,'Diags Raw Data'!$D$6:$D$4927,$A28,'Diags Raw Data'!$M$6:$M$4927,"Delta")</f>
        <v>2</v>
      </c>
      <c r="F28" s="246">
        <f t="shared" si="37"/>
        <v>1</v>
      </c>
      <c r="G28" s="218">
        <f>SUMIFS('Diags Raw Data'!$S$6:$S$4927,'Diags Raw Data'!$D$6:$D$4927,$A28,'Diags Raw Data'!$M$6:$M$4927,"New")+SUMIFS('Diags Raw Data'!$S$6:$S$4927,'Diags Raw Data'!$D$6:$D$4927,$A28,'Diags Raw Data'!$M$6:$M$4927,"Delta")</f>
        <v>0</v>
      </c>
      <c r="H28" s="219">
        <f>SUMIFS('Diags Raw Data'!$T$6:$T$4927,'Diags Raw Data'!$D$6:$D$4927,$A28,'Diags Raw Data'!$M$6:$M$4927,"New")+SUMIFS('Diags Raw Data'!$T$6:$T$4927,'Diags Raw Data'!$D$6:$D$4927,$A28,'Diags Raw Data'!$M$6:$M$4927,"Delta")</f>
        <v>0</v>
      </c>
      <c r="I28" s="219">
        <f>SUMIFS('Diags Raw Data'!$U$6:$U$4927,'Diags Raw Data'!$D$6:$D$4927,$A28,'Diags Raw Data'!$M$6:$M$4927,"New")+SUMIFS('Diags Raw Data'!$U$6:$U$4927,'Diags Raw Data'!$D$6:$D$4927,$A28,'Diags Raw Data'!$M$6:$M$4927,"Delta")</f>
        <v>0</v>
      </c>
      <c r="J28" s="219">
        <f>SUMIFS('Diags Raw Data'!$V$6:$V$4927,'Diags Raw Data'!$D$6:$D$4927,$A28,'Diags Raw Data'!$M$6:$M$4927,"New")+SUMIFS('Diags Raw Data'!$V$6:$V$4927,'Diags Raw Data'!$D$6:$D$4927,$A28,'Diags Raw Data'!$M$6:$M$4927,"Delta")</f>
        <v>0</v>
      </c>
      <c r="K28" s="219">
        <f>SUMIFS('Diags Raw Data'!$W$6:$W$4927,'Diags Raw Data'!$D$6:$D$4927,$A28,'Diags Raw Data'!$M$6:$M$4927,"New")+SUMIFS('Diags Raw Data'!$W$6:$W$4927,'Diags Raw Data'!$D$6:$D$4927,$A28,'Diags Raw Data'!$M$6:$M$4927,"Delta")</f>
        <v>0</v>
      </c>
      <c r="L28" s="220">
        <f t="shared" si="38"/>
        <v>0</v>
      </c>
      <c r="M28" s="222" t="str">
        <f t="shared" si="39"/>
        <v>---</v>
      </c>
      <c r="N28" s="224">
        <f t="shared" si="40"/>
        <v>0</v>
      </c>
      <c r="O28" s="211">
        <f>SUMIFS('Diags Raw Data'!$Z$6:$Z$4927,'Diags Raw Data'!$D$6:$D$4927,$A28,'Diags Raw Data'!$M$6:$M$4927,"New")+SUMIFS('Diags Raw Data'!$Z$6:$Z$4927,'Diags Raw Data'!$D$6:$D$4927,$A28,'Diags Raw Data'!$M$6:$M$4927,"Delta")</f>
        <v>0</v>
      </c>
      <c r="P28" s="208">
        <f>SUMIFS('Diags Raw Data'!$AA$6:$AA$4927,'Diags Raw Data'!$D$6:$D$4927,$A28,'Diags Raw Data'!$M$6:$M$4927,"New")+SUMIFS('Diags Raw Data'!$AA$6:$AA$4927,'Diags Raw Data'!$D$6:$D$4927,$A28,'Diags Raw Data'!$M$6:$M$4927,"Delta")</f>
        <v>0</v>
      </c>
      <c r="Q28" s="208">
        <f>SUMIFS('Diags Raw Data'!$AB$6:$AB$4927,'Diags Raw Data'!$D$6:$D$4927,$A28,'Diags Raw Data'!$M$6:$M$4927,"New")+SUMIFS('Diags Raw Data'!$AB$6:$AB$4927,'Diags Raw Data'!$D$6:$D$4927,$A28,'Diags Raw Data'!$M$6:$M$4927,"Delta")</f>
        <v>0</v>
      </c>
      <c r="R28" s="208">
        <f>SUMIFS('Diags Raw Data'!$AC$6:$AC$4927,'Diags Raw Data'!$D$6:$D$4927,$A28,'Diags Raw Data'!$M$6:$M$4927,"New")+SUMIFS('Diags Raw Data'!$AC$6:$AC$4927,'Diags Raw Data'!$D$6:$D$4927,$A28,'Diags Raw Data'!$M$6:$M$4927,"Delta")</f>
        <v>0</v>
      </c>
      <c r="S28" s="208">
        <f>SUMIFS('Diags Raw Data'!$AD$6:$AD$4927,'Diags Raw Data'!$D$6:$D$4927,$A28,'Diags Raw Data'!$M$6:$M$4927,"New")+SUMIFS('Diags Raw Data'!$AD$6:$AD$4927,'Diags Raw Data'!$D$6:$D$4927,$A28,'Diags Raw Data'!$M$6:$M$4927,"Delta")</f>
        <v>0</v>
      </c>
      <c r="T28" s="209">
        <f t="shared" si="41"/>
        <v>0</v>
      </c>
      <c r="U28" s="223" t="str">
        <f t="shared" si="42"/>
        <v>---</v>
      </c>
      <c r="V28" s="239">
        <f t="shared" si="43"/>
        <v>0</v>
      </c>
    </row>
    <row r="29" spans="1:22" ht="15.75" thickBot="1" x14ac:dyDescent="0.3">
      <c r="A29" s="328" t="s">
        <v>885</v>
      </c>
      <c r="B29" s="250">
        <f>SUMIFS('Diags Raw Data'!$L$6:$L$4927,'Diags Raw Data'!$D$6:$D$4927,$A29,'Diags Raw Data'!$M$6:$M$4927,"New")+SUMIFS('Diags Raw Data'!$L$6:$L$4927,'Diags Raw Data'!$D$6:$D$4927,$A29,'Diags Raw Data'!$M$6:$M$4927,"Delta")</f>
        <v>0</v>
      </c>
      <c r="C29" s="240">
        <f>SUMIFS('Diags Raw Data'!$R$6:$R$4927,'Diags Raw Data'!$D$6:$D$4927,$A29,'Diags Raw Data'!$M$6:$M$4927,"New")+SUMIFS('Diags Raw Data'!$R$6:$R$4927,'Diags Raw Data'!$D$6:$D$4927,$A29,'Diags Raw Data'!$M$6:$M$4927,"Delta")</f>
        <v>0</v>
      </c>
      <c r="D29" s="240">
        <f>SUMIFS('Diags Raw Data'!$K$6:$K$4927,'Diags Raw Data'!$D$6:$D$4927,$A29,'Diags Raw Data'!$M$6:$M$4927,"New")+SUMIFS('Diags Raw Data'!$K$6:$K$4927,'Diags Raw Data'!$D$6:$D$4927,$A29,'Diags Raw Data'!$M$6:$M$4927,"Delta")</f>
        <v>0</v>
      </c>
      <c r="E29" s="240">
        <f>SUMIFS('Diags Raw Data'!$O$6:$O$4927,'Diags Raw Data'!$D$6:$D$4927,$A29,'Diags Raw Data'!$M$6:$M$4927,"New")+SUMIFS('Diags Raw Data'!$O$6:$O$4927,'Diags Raw Data'!$D$6:$D$4927,$A29,'Diags Raw Data'!$M$6:$M$4927,"Delta")</f>
        <v>0</v>
      </c>
      <c r="F29" s="246" t="str">
        <f t="shared" si="37"/>
        <v>---</v>
      </c>
      <c r="G29" s="218">
        <f>SUMIFS('Diags Raw Data'!$S$6:$S$4927,'Diags Raw Data'!$D$6:$D$4927,$A29,'Diags Raw Data'!$M$6:$M$4927,"New")+SUMIFS('Diags Raw Data'!$S$6:$S$4927,'Diags Raw Data'!$D$6:$D$4927,$A29,'Diags Raw Data'!$M$6:$M$4927,"Delta")</f>
        <v>0</v>
      </c>
      <c r="H29" s="219">
        <f>SUMIFS('Diags Raw Data'!$T$6:$T$4927,'Diags Raw Data'!$D$6:$D$4927,$A29,'Diags Raw Data'!$M$6:$M$4927,"New")+SUMIFS('Diags Raw Data'!$T$6:$T$4927,'Diags Raw Data'!$D$6:$D$4927,$A29,'Diags Raw Data'!$M$6:$M$4927,"Delta")</f>
        <v>0</v>
      </c>
      <c r="I29" s="219">
        <f>SUMIFS('Diags Raw Data'!$U$6:$U$4927,'Diags Raw Data'!$D$6:$D$4927,$A29,'Diags Raw Data'!$M$6:$M$4927,"New")+SUMIFS('Diags Raw Data'!$U$6:$U$4927,'Diags Raw Data'!$D$6:$D$4927,$A29,'Diags Raw Data'!$M$6:$M$4927,"Delta")</f>
        <v>0</v>
      </c>
      <c r="J29" s="219">
        <f>SUMIFS('Diags Raw Data'!$V$6:$V$4927,'Diags Raw Data'!$D$6:$D$4927,$A29,'Diags Raw Data'!$M$6:$M$4927,"New")+SUMIFS('Diags Raw Data'!$V$6:$V$4927,'Diags Raw Data'!$D$6:$D$4927,$A29,'Diags Raw Data'!$M$6:$M$4927,"Delta")</f>
        <v>0</v>
      </c>
      <c r="K29" s="219">
        <f>SUMIFS('Diags Raw Data'!$W$6:$W$4927,'Diags Raw Data'!$D$6:$D$4927,$A29,'Diags Raw Data'!$M$6:$M$4927,"New")+SUMIFS('Diags Raw Data'!$W$6:$W$4927,'Diags Raw Data'!$D$6:$D$4927,$A29,'Diags Raw Data'!$M$6:$M$4927,"Delta")</f>
        <v>0</v>
      </c>
      <c r="L29" s="220" t="str">
        <f t="shared" si="38"/>
        <v>---</v>
      </c>
      <c r="M29" s="222" t="str">
        <f t="shared" si="39"/>
        <v>---</v>
      </c>
      <c r="N29" s="224" t="str">
        <f t="shared" si="40"/>
        <v>---</v>
      </c>
      <c r="O29" s="211">
        <f>SUMIFS('Diags Raw Data'!$Z$6:$Z$4927,'Diags Raw Data'!$D$6:$D$4927,$A29,'Diags Raw Data'!$M$6:$M$4927,"New")+SUMIFS('Diags Raw Data'!$Z$6:$Z$4927,'Diags Raw Data'!$D$6:$D$4927,$A29,'Diags Raw Data'!$M$6:$M$4927,"Delta")</f>
        <v>0</v>
      </c>
      <c r="P29" s="208">
        <f>SUMIFS('Diags Raw Data'!$AA$6:$AA$4927,'Diags Raw Data'!$D$6:$D$4927,$A29,'Diags Raw Data'!$M$6:$M$4927,"New")+SUMIFS('Diags Raw Data'!$AA$6:$AA$4927,'Diags Raw Data'!$D$6:$D$4927,$A29,'Diags Raw Data'!$M$6:$M$4927,"Delta")</f>
        <v>0</v>
      </c>
      <c r="Q29" s="208">
        <f>SUMIFS('Diags Raw Data'!$AB$6:$AB$4927,'Diags Raw Data'!$D$6:$D$4927,$A29,'Diags Raw Data'!$M$6:$M$4927,"New")+SUMIFS('Diags Raw Data'!$AB$6:$AB$4927,'Diags Raw Data'!$D$6:$D$4927,$A29,'Diags Raw Data'!$M$6:$M$4927,"Delta")</f>
        <v>0</v>
      </c>
      <c r="R29" s="208">
        <f>SUMIFS('Diags Raw Data'!$AC$6:$AC$4927,'Diags Raw Data'!$D$6:$D$4927,$A29,'Diags Raw Data'!$M$6:$M$4927,"New")+SUMIFS('Diags Raw Data'!$AC$6:$AC$4927,'Diags Raw Data'!$D$6:$D$4927,$A29,'Diags Raw Data'!$M$6:$M$4927,"Delta")</f>
        <v>0</v>
      </c>
      <c r="S29" s="208">
        <f>SUMIFS('Diags Raw Data'!$AD$6:$AD$4927,'Diags Raw Data'!$D$6:$D$4927,$A29,'Diags Raw Data'!$M$6:$M$4927,"New")+SUMIFS('Diags Raw Data'!$AD$6:$AD$4927,'Diags Raw Data'!$D$6:$D$4927,$A29,'Diags Raw Data'!$M$6:$M$4927,"Delta")</f>
        <v>0</v>
      </c>
      <c r="T29" s="209" t="str">
        <f t="shared" si="41"/>
        <v>---</v>
      </c>
      <c r="U29" s="223" t="str">
        <f t="shared" si="42"/>
        <v>---</v>
      </c>
      <c r="V29" s="239" t="str">
        <f t="shared" si="43"/>
        <v>---</v>
      </c>
    </row>
    <row r="30" spans="1:22" ht="15.75" thickBot="1" x14ac:dyDescent="0.3">
      <c r="A30" s="328" t="s">
        <v>665</v>
      </c>
      <c r="B30" s="250">
        <f>SUMIFS('Diags Raw Data'!$L$6:$L$4927,'Diags Raw Data'!$D$6:$D$4927,$A30,'Diags Raw Data'!$M$6:$M$4927,"New")+SUMIFS('Diags Raw Data'!$L$6:$L$4927,'Diags Raw Data'!$D$6:$D$4927,$A30,'Diags Raw Data'!$M$6:$M$4927,"Delta")</f>
        <v>476</v>
      </c>
      <c r="C30" s="240">
        <f>SUMIFS('Diags Raw Data'!$R$6:$R$4927,'Diags Raw Data'!$D$6:$D$4927,$A30,'Diags Raw Data'!$M$6:$M$4927,"New")+SUMIFS('Diags Raw Data'!$R$6:$R$4927,'Diags Raw Data'!$D$6:$D$4927,$A30,'Diags Raw Data'!$M$6:$M$4927,"Delta")</f>
        <v>352</v>
      </c>
      <c r="D30" s="240">
        <f>SUMIFS('Diags Raw Data'!$K$6:$K$4927,'Diags Raw Data'!$D$6:$D$4927,$A30,'Diags Raw Data'!$M$6:$M$4927,"New")+SUMIFS('Diags Raw Data'!$K$6:$K$4927,'Diags Raw Data'!$D$6:$D$4927,$A30,'Diags Raw Data'!$M$6:$M$4927,"Delta")</f>
        <v>41</v>
      </c>
      <c r="E30" s="240">
        <f>SUMIFS('Diags Raw Data'!$O$6:$O$4927,'Diags Raw Data'!$D$6:$D$4927,$A30,'Diags Raw Data'!$M$6:$M$4927,"New")+SUMIFS('Diags Raw Data'!$O$6:$O$4927,'Diags Raw Data'!$D$6:$D$4927,$A30,'Diags Raw Data'!$M$6:$M$4927,"Delta")</f>
        <v>472</v>
      </c>
      <c r="F30" s="246">
        <f t="shared" si="37"/>
        <v>0.99159663865546221</v>
      </c>
      <c r="G30" s="218">
        <f>SUMIFS('Diags Raw Data'!$S$6:$S$4927,'Diags Raw Data'!$D$6:$D$4927,$A30,'Diags Raw Data'!$M$6:$M$4927,"New")+SUMIFS('Diags Raw Data'!$S$6:$S$4927,'Diags Raw Data'!$D$6:$D$4927,$A30,'Diags Raw Data'!$M$6:$M$4927,"Delta")</f>
        <v>352</v>
      </c>
      <c r="H30" s="219">
        <f>SUMIFS('Diags Raw Data'!$T$6:$T$4927,'Diags Raw Data'!$D$6:$D$4927,$A30,'Diags Raw Data'!$M$6:$M$4927,"New")+SUMIFS('Diags Raw Data'!$T$6:$T$4927,'Diags Raw Data'!$D$6:$D$4927,$A30,'Diags Raw Data'!$M$6:$M$4927,"Delta")</f>
        <v>344</v>
      </c>
      <c r="I30" s="219">
        <f>SUMIFS('Diags Raw Data'!$U$6:$U$4927,'Diags Raw Data'!$D$6:$D$4927,$A30,'Diags Raw Data'!$M$6:$M$4927,"New")+SUMIFS('Diags Raw Data'!$U$6:$U$4927,'Diags Raw Data'!$D$6:$D$4927,$A30,'Diags Raw Data'!$M$6:$M$4927,"Delta")</f>
        <v>0</v>
      </c>
      <c r="J30" s="219">
        <f>SUMIFS('Diags Raw Data'!$V$6:$V$4927,'Diags Raw Data'!$D$6:$D$4927,$A30,'Diags Raw Data'!$M$6:$M$4927,"New")+SUMIFS('Diags Raw Data'!$V$6:$V$4927,'Diags Raw Data'!$D$6:$D$4927,$A30,'Diags Raw Data'!$M$6:$M$4927,"Delta")</f>
        <v>8</v>
      </c>
      <c r="K30" s="219">
        <f>SUMIFS('Diags Raw Data'!$W$6:$W$4927,'Diags Raw Data'!$D$6:$D$4927,$A30,'Diags Raw Data'!$M$6:$M$4927,"New")+SUMIFS('Diags Raw Data'!$W$6:$W$4927,'Diags Raw Data'!$D$6:$D$4927,$A30,'Diags Raw Data'!$M$6:$M$4927,"Delta")</f>
        <v>0</v>
      </c>
      <c r="L30" s="220">
        <f t="shared" si="38"/>
        <v>1</v>
      </c>
      <c r="M30" s="222">
        <f t="shared" si="39"/>
        <v>0.97727272727272729</v>
      </c>
      <c r="N30" s="224">
        <f t="shared" si="40"/>
        <v>0.97727272727272729</v>
      </c>
      <c r="O30" s="211">
        <f>SUMIFS('Diags Raw Data'!$Z$6:$Z$4927,'Diags Raw Data'!$D$6:$D$4927,$A30,'Diags Raw Data'!$M$6:$M$4927,"New")+SUMIFS('Diags Raw Data'!$Z$6:$Z$4927,'Diags Raw Data'!$D$6:$D$4927,$A30,'Diags Raw Data'!$M$6:$M$4927,"Delta")</f>
        <v>0</v>
      </c>
      <c r="P30" s="208">
        <f>SUMIFS('Diags Raw Data'!$AA$6:$AA$4927,'Diags Raw Data'!$D$6:$D$4927,$A30,'Diags Raw Data'!$M$6:$M$4927,"New")+SUMIFS('Diags Raw Data'!$AA$6:$AA$4927,'Diags Raw Data'!$D$6:$D$4927,$A30,'Diags Raw Data'!$M$6:$M$4927,"Delta")</f>
        <v>0</v>
      </c>
      <c r="Q30" s="208">
        <f>SUMIFS('Diags Raw Data'!$AB$6:$AB$4927,'Diags Raw Data'!$D$6:$D$4927,$A30,'Diags Raw Data'!$M$6:$M$4927,"New")+SUMIFS('Diags Raw Data'!$AB$6:$AB$4927,'Diags Raw Data'!$D$6:$D$4927,$A30,'Diags Raw Data'!$M$6:$M$4927,"Delta")</f>
        <v>0</v>
      </c>
      <c r="R30" s="208">
        <f>SUMIFS('Diags Raw Data'!$AC$6:$AC$4927,'Diags Raw Data'!$D$6:$D$4927,$A30,'Diags Raw Data'!$M$6:$M$4927,"New")+SUMIFS('Diags Raw Data'!$AC$6:$AC$4927,'Diags Raw Data'!$D$6:$D$4927,$A30,'Diags Raw Data'!$M$6:$M$4927,"Delta")</f>
        <v>0</v>
      </c>
      <c r="S30" s="208">
        <f>SUMIFS('Diags Raw Data'!$AD$6:$AD$4927,'Diags Raw Data'!$D$6:$D$4927,$A30,'Diags Raw Data'!$M$6:$M$4927,"New")+SUMIFS('Diags Raw Data'!$AD$6:$AD$4927,'Diags Raw Data'!$D$6:$D$4927,$A30,'Diags Raw Data'!$M$6:$M$4927,"Delta")</f>
        <v>0</v>
      </c>
      <c r="T30" s="209">
        <f t="shared" si="41"/>
        <v>0</v>
      </c>
      <c r="U30" s="223" t="str">
        <f t="shared" si="42"/>
        <v>---</v>
      </c>
      <c r="V30" s="239">
        <f t="shared" si="43"/>
        <v>0</v>
      </c>
    </row>
    <row r="31" spans="1:22" ht="15.75" thickBot="1" x14ac:dyDescent="0.3">
      <c r="A31" s="328" t="s">
        <v>743</v>
      </c>
      <c r="B31" s="250">
        <f>SUMIFS('Diags Raw Data'!$L$6:$L$4927,'Diags Raw Data'!$D$6:$D$4927,$A31,'Diags Raw Data'!$M$6:$M$4927,"New")+SUMIFS('Diags Raw Data'!$L$6:$L$4927,'Diags Raw Data'!$D$6:$D$4927,$A31,'Diags Raw Data'!$M$6:$M$4927,"Delta")</f>
        <v>90</v>
      </c>
      <c r="C31" s="240">
        <f>SUMIFS('Diags Raw Data'!$R$6:$R$4927,'Diags Raw Data'!$D$6:$D$4927,$A31,'Diags Raw Data'!$M$6:$M$4927,"New")+SUMIFS('Diags Raw Data'!$R$6:$R$4927,'Diags Raw Data'!$D$6:$D$4927,$A31,'Diags Raw Data'!$M$6:$M$4927,"Delta")</f>
        <v>5</v>
      </c>
      <c r="D31" s="240">
        <f>SUMIFS('Diags Raw Data'!$K$6:$K$4927,'Diags Raw Data'!$D$6:$D$4927,$A31,'Diags Raw Data'!$M$6:$M$4927,"New")+SUMIFS('Diags Raw Data'!$K$6:$K$4927,'Diags Raw Data'!$D$6:$D$4927,$A31,'Diags Raw Data'!$M$6:$M$4927,"Delta")</f>
        <v>5</v>
      </c>
      <c r="E31" s="240">
        <f>SUMIFS('Diags Raw Data'!$O$6:$O$4927,'Diags Raw Data'!$D$6:$D$4927,$A31,'Diags Raw Data'!$M$6:$M$4927,"New")+SUMIFS('Diags Raw Data'!$O$6:$O$4927,'Diags Raw Data'!$D$6:$D$4927,$A31,'Diags Raw Data'!$M$6:$M$4927,"Delta")</f>
        <v>90</v>
      </c>
      <c r="F31" s="246">
        <f t="shared" si="37"/>
        <v>1</v>
      </c>
      <c r="G31" s="218">
        <f>SUMIFS('Diags Raw Data'!$S$6:$S$4927,'Diags Raw Data'!$D$6:$D$4927,$A31,'Diags Raw Data'!$M$6:$M$4927,"New")+SUMIFS('Diags Raw Data'!$S$6:$S$4927,'Diags Raw Data'!$D$6:$D$4927,$A31,'Diags Raw Data'!$M$6:$M$4927,"Delta")</f>
        <v>5</v>
      </c>
      <c r="H31" s="219">
        <f>SUMIFS('Diags Raw Data'!$T$6:$T$4927,'Diags Raw Data'!$D$6:$D$4927,$A31,'Diags Raw Data'!$M$6:$M$4927,"New")+SUMIFS('Diags Raw Data'!$T$6:$T$4927,'Diags Raw Data'!$D$6:$D$4927,$A31,'Diags Raw Data'!$M$6:$M$4927,"Delta")</f>
        <v>5</v>
      </c>
      <c r="I31" s="219">
        <f>SUMIFS('Diags Raw Data'!$U$6:$U$4927,'Diags Raw Data'!$D$6:$D$4927,$A31,'Diags Raw Data'!$M$6:$M$4927,"New")+SUMIFS('Diags Raw Data'!$U$6:$U$4927,'Diags Raw Data'!$D$6:$D$4927,$A31,'Diags Raw Data'!$M$6:$M$4927,"Delta")</f>
        <v>0</v>
      </c>
      <c r="J31" s="219">
        <f>SUMIFS('Diags Raw Data'!$V$6:$V$4927,'Diags Raw Data'!$D$6:$D$4927,$A31,'Diags Raw Data'!$M$6:$M$4927,"New")+SUMIFS('Diags Raw Data'!$V$6:$V$4927,'Diags Raw Data'!$D$6:$D$4927,$A31,'Diags Raw Data'!$M$6:$M$4927,"Delta")</f>
        <v>0</v>
      </c>
      <c r="K31" s="219">
        <f>SUMIFS('Diags Raw Data'!$W$6:$W$4927,'Diags Raw Data'!$D$6:$D$4927,$A31,'Diags Raw Data'!$M$6:$M$4927,"New")+SUMIFS('Diags Raw Data'!$W$6:$W$4927,'Diags Raw Data'!$D$6:$D$4927,$A31,'Diags Raw Data'!$M$6:$M$4927,"Delta")</f>
        <v>0</v>
      </c>
      <c r="L31" s="220">
        <f t="shared" si="38"/>
        <v>1</v>
      </c>
      <c r="M31" s="222">
        <f t="shared" si="39"/>
        <v>1</v>
      </c>
      <c r="N31" s="224">
        <f t="shared" si="40"/>
        <v>1</v>
      </c>
      <c r="O31" s="211">
        <f>SUMIFS('Diags Raw Data'!$Z$6:$Z$4927,'Diags Raw Data'!$D$6:$D$4927,$A31,'Diags Raw Data'!$M$6:$M$4927,"New")+SUMIFS('Diags Raw Data'!$Z$6:$Z$4927,'Diags Raw Data'!$D$6:$D$4927,$A31,'Diags Raw Data'!$M$6:$M$4927,"Delta")</f>
        <v>0</v>
      </c>
      <c r="P31" s="208">
        <f>SUMIFS('Diags Raw Data'!$AA$6:$AA$4927,'Diags Raw Data'!$D$6:$D$4927,$A31,'Diags Raw Data'!$M$6:$M$4927,"New")+SUMIFS('Diags Raw Data'!$AA$6:$AA$4927,'Diags Raw Data'!$D$6:$D$4927,$A31,'Diags Raw Data'!$M$6:$M$4927,"Delta")</f>
        <v>0</v>
      </c>
      <c r="Q31" s="208">
        <f>SUMIFS('Diags Raw Data'!$AB$6:$AB$4927,'Diags Raw Data'!$D$6:$D$4927,$A31,'Diags Raw Data'!$M$6:$M$4927,"New")+SUMIFS('Diags Raw Data'!$AB$6:$AB$4927,'Diags Raw Data'!$D$6:$D$4927,$A31,'Diags Raw Data'!$M$6:$M$4927,"Delta")</f>
        <v>0</v>
      </c>
      <c r="R31" s="208">
        <f>SUMIFS('Diags Raw Data'!$AC$6:$AC$4927,'Diags Raw Data'!$D$6:$D$4927,$A31,'Diags Raw Data'!$M$6:$M$4927,"New")+SUMIFS('Diags Raw Data'!$AC$6:$AC$4927,'Diags Raw Data'!$D$6:$D$4927,$A31,'Diags Raw Data'!$M$6:$M$4927,"Delta")</f>
        <v>0</v>
      </c>
      <c r="S31" s="208">
        <f>SUMIFS('Diags Raw Data'!$AD$6:$AD$4927,'Diags Raw Data'!$D$6:$D$4927,$A31,'Diags Raw Data'!$M$6:$M$4927,"New")+SUMIFS('Diags Raw Data'!$AD$6:$AD$4927,'Diags Raw Data'!$D$6:$D$4927,$A31,'Diags Raw Data'!$M$6:$M$4927,"Delta")</f>
        <v>0</v>
      </c>
      <c r="T31" s="209">
        <f t="shared" si="41"/>
        <v>0</v>
      </c>
      <c r="U31" s="223" t="str">
        <f t="shared" si="42"/>
        <v>---</v>
      </c>
      <c r="V31" s="239">
        <f t="shared" si="43"/>
        <v>0</v>
      </c>
    </row>
    <row r="32" spans="1:22" ht="15.75" thickBot="1" x14ac:dyDescent="0.3">
      <c r="A32" s="328" t="s">
        <v>869</v>
      </c>
      <c r="B32" s="250">
        <f>SUMIFS('Diags Raw Data'!$L$6:$L$4927,'Diags Raw Data'!$D$6:$D$4927,$A32,'Diags Raw Data'!$M$6:$M$4927,"New")+SUMIFS('Diags Raw Data'!$L$6:$L$4927,'Diags Raw Data'!$D$6:$D$4927,$A32,'Diags Raw Data'!$M$6:$M$4927,"Delta")</f>
        <v>0</v>
      </c>
      <c r="C32" s="240">
        <f>SUMIFS('Diags Raw Data'!$R$6:$R$4927,'Diags Raw Data'!$D$6:$D$4927,$A32,'Diags Raw Data'!$M$6:$M$4927,"New")+SUMIFS('Diags Raw Data'!$R$6:$R$4927,'Diags Raw Data'!$D$6:$D$4927,$A32,'Diags Raw Data'!$M$6:$M$4927,"Delta")</f>
        <v>0</v>
      </c>
      <c r="D32" s="240">
        <f>SUMIFS('Diags Raw Data'!$K$6:$K$4927,'Diags Raw Data'!$D$6:$D$4927,$A32,'Diags Raw Data'!$M$6:$M$4927,"New")+SUMIFS('Diags Raw Data'!$K$6:$K$4927,'Diags Raw Data'!$D$6:$D$4927,$A32,'Diags Raw Data'!$M$6:$M$4927,"Delta")</f>
        <v>0</v>
      </c>
      <c r="E32" s="240">
        <f>SUMIFS('Diags Raw Data'!$O$6:$O$4927,'Diags Raw Data'!$D$6:$D$4927,$A32,'Diags Raw Data'!$M$6:$M$4927,"New")+SUMIFS('Diags Raw Data'!$O$6:$O$4927,'Diags Raw Data'!$D$6:$D$4927,$A32,'Diags Raw Data'!$M$6:$M$4927,"Delta")</f>
        <v>0</v>
      </c>
      <c r="F32" s="246" t="str">
        <f t="shared" si="37"/>
        <v>---</v>
      </c>
      <c r="G32" s="218">
        <f>SUMIFS('Diags Raw Data'!$S$6:$S$4927,'Diags Raw Data'!$D$6:$D$4927,$A32,'Diags Raw Data'!$M$6:$M$4927,"New")+SUMIFS('Diags Raw Data'!$S$6:$S$4927,'Diags Raw Data'!$D$6:$D$4927,$A32,'Diags Raw Data'!$M$6:$M$4927,"Delta")</f>
        <v>0</v>
      </c>
      <c r="H32" s="219">
        <f>SUMIFS('Diags Raw Data'!$T$6:$T$4927,'Diags Raw Data'!$D$6:$D$4927,$A32,'Diags Raw Data'!$M$6:$M$4927,"New")+SUMIFS('Diags Raw Data'!$T$6:$T$4927,'Diags Raw Data'!$D$6:$D$4927,$A32,'Diags Raw Data'!$M$6:$M$4927,"Delta")</f>
        <v>0</v>
      </c>
      <c r="I32" s="219">
        <f>SUMIFS('Diags Raw Data'!$U$6:$U$4927,'Diags Raw Data'!$D$6:$D$4927,$A32,'Diags Raw Data'!$M$6:$M$4927,"New")+SUMIFS('Diags Raw Data'!$U$6:$U$4927,'Diags Raw Data'!$D$6:$D$4927,$A32,'Diags Raw Data'!$M$6:$M$4927,"Delta")</f>
        <v>0</v>
      </c>
      <c r="J32" s="219">
        <f>SUMIFS('Diags Raw Data'!$V$6:$V$4927,'Diags Raw Data'!$D$6:$D$4927,$A32,'Diags Raw Data'!$M$6:$M$4927,"New")+SUMIFS('Diags Raw Data'!$V$6:$V$4927,'Diags Raw Data'!$D$6:$D$4927,$A32,'Diags Raw Data'!$M$6:$M$4927,"Delta")</f>
        <v>0</v>
      </c>
      <c r="K32" s="219">
        <f>SUMIFS('Diags Raw Data'!$W$6:$W$4927,'Diags Raw Data'!$D$6:$D$4927,$A32,'Diags Raw Data'!$M$6:$M$4927,"New")+SUMIFS('Diags Raw Data'!$W$6:$W$4927,'Diags Raw Data'!$D$6:$D$4927,$A32,'Diags Raw Data'!$M$6:$M$4927,"Delta")</f>
        <v>0</v>
      </c>
      <c r="L32" s="220" t="str">
        <f t="shared" si="38"/>
        <v>---</v>
      </c>
      <c r="M32" s="222" t="str">
        <f t="shared" si="39"/>
        <v>---</v>
      </c>
      <c r="N32" s="224" t="str">
        <f t="shared" si="40"/>
        <v>---</v>
      </c>
      <c r="O32" s="211">
        <f>SUMIFS('Diags Raw Data'!$Z$6:$Z$4927,'Diags Raw Data'!$D$6:$D$4927,$A32,'Diags Raw Data'!$M$6:$M$4927,"New")+SUMIFS('Diags Raw Data'!$Z$6:$Z$4927,'Diags Raw Data'!$D$6:$D$4927,$A32,'Diags Raw Data'!$M$6:$M$4927,"Delta")</f>
        <v>0</v>
      </c>
      <c r="P32" s="208">
        <f>SUMIFS('Diags Raw Data'!$AA$6:$AA$4927,'Diags Raw Data'!$D$6:$D$4927,$A32,'Diags Raw Data'!$M$6:$M$4927,"New")+SUMIFS('Diags Raw Data'!$AA$6:$AA$4927,'Diags Raw Data'!$D$6:$D$4927,$A32,'Diags Raw Data'!$M$6:$M$4927,"Delta")</f>
        <v>0</v>
      </c>
      <c r="Q32" s="208">
        <f>SUMIFS('Diags Raw Data'!$AB$6:$AB$4927,'Diags Raw Data'!$D$6:$D$4927,$A32,'Diags Raw Data'!$M$6:$M$4927,"New")+SUMIFS('Diags Raw Data'!$AB$6:$AB$4927,'Diags Raw Data'!$D$6:$D$4927,$A32,'Diags Raw Data'!$M$6:$M$4927,"Delta")</f>
        <v>0</v>
      </c>
      <c r="R32" s="208">
        <f>SUMIFS('Diags Raw Data'!$AC$6:$AC$4927,'Diags Raw Data'!$D$6:$D$4927,$A32,'Diags Raw Data'!$M$6:$M$4927,"New")+SUMIFS('Diags Raw Data'!$AC$6:$AC$4927,'Diags Raw Data'!$D$6:$D$4927,$A32,'Diags Raw Data'!$M$6:$M$4927,"Delta")</f>
        <v>0</v>
      </c>
      <c r="S32" s="208">
        <f>SUMIFS('Diags Raw Data'!$AD$6:$AD$4927,'Diags Raw Data'!$D$6:$D$4927,$A32,'Diags Raw Data'!$M$6:$M$4927,"New")+SUMIFS('Diags Raw Data'!$AD$6:$AD$4927,'Diags Raw Data'!$D$6:$D$4927,$A32,'Diags Raw Data'!$M$6:$M$4927,"Delta")</f>
        <v>0</v>
      </c>
      <c r="T32" s="209" t="str">
        <f t="shared" si="41"/>
        <v>---</v>
      </c>
      <c r="U32" s="223" t="str">
        <f t="shared" si="42"/>
        <v>---</v>
      </c>
      <c r="V32" s="239" t="str">
        <f t="shared" si="43"/>
        <v>---</v>
      </c>
    </row>
    <row r="33" spans="1:22" ht="15.75" thickBot="1" x14ac:dyDescent="0.3">
      <c r="A33" s="328" t="s">
        <v>871</v>
      </c>
      <c r="B33" s="250">
        <f>SUMIFS('Diags Raw Data'!$L$6:$L$4927,'Diags Raw Data'!$D$6:$D$4927,$A33,'Diags Raw Data'!$M$6:$M$4927,"New")+SUMIFS('Diags Raw Data'!$L$6:$L$4927,'Diags Raw Data'!$D$6:$D$4927,$A33,'Diags Raw Data'!$M$6:$M$4927,"Delta")</f>
        <v>224</v>
      </c>
      <c r="C33" s="240">
        <f>SUMIFS('Diags Raw Data'!$R$6:$R$4927,'Diags Raw Data'!$D$6:$D$4927,$A33,'Diags Raw Data'!$M$6:$M$4927,"New")+SUMIFS('Diags Raw Data'!$R$6:$R$4927,'Diags Raw Data'!$D$6:$D$4927,$A33,'Diags Raw Data'!$M$6:$M$4927,"Delta")</f>
        <v>0</v>
      </c>
      <c r="D33" s="240">
        <f>SUMIFS('Diags Raw Data'!$K$6:$K$4927,'Diags Raw Data'!$D$6:$D$4927,$A33,'Diags Raw Data'!$M$6:$M$4927,"New")+SUMIFS('Diags Raw Data'!$K$6:$K$4927,'Diags Raw Data'!$D$6:$D$4927,$A33,'Diags Raw Data'!$M$6:$M$4927,"Delta")</f>
        <v>14</v>
      </c>
      <c r="E33" s="240">
        <f>SUMIFS('Diags Raw Data'!$O$6:$O$4927,'Diags Raw Data'!$D$6:$D$4927,$A33,'Diags Raw Data'!$M$6:$M$4927,"New")+SUMIFS('Diags Raw Data'!$O$6:$O$4927,'Diags Raw Data'!$D$6:$D$4927,$A33,'Diags Raw Data'!$M$6:$M$4927,"Delta")</f>
        <v>224</v>
      </c>
      <c r="F33" s="246">
        <f t="shared" si="37"/>
        <v>1</v>
      </c>
      <c r="G33" s="218">
        <f>SUMIFS('Diags Raw Data'!$S$6:$S$4927,'Diags Raw Data'!$D$6:$D$4927,$A33,'Diags Raw Data'!$M$6:$M$4927,"New")+SUMIFS('Diags Raw Data'!$S$6:$S$4927,'Diags Raw Data'!$D$6:$D$4927,$A33,'Diags Raw Data'!$M$6:$M$4927,"Delta")</f>
        <v>0</v>
      </c>
      <c r="H33" s="219">
        <f>SUMIFS('Diags Raw Data'!$T$6:$T$4927,'Diags Raw Data'!$D$6:$D$4927,$A33,'Diags Raw Data'!$M$6:$M$4927,"New")+SUMIFS('Diags Raw Data'!$T$6:$T$4927,'Diags Raw Data'!$D$6:$D$4927,$A33,'Diags Raw Data'!$M$6:$M$4927,"Delta")</f>
        <v>0</v>
      </c>
      <c r="I33" s="219">
        <f>SUMIFS('Diags Raw Data'!$U$6:$U$4927,'Diags Raw Data'!$D$6:$D$4927,$A33,'Diags Raw Data'!$M$6:$M$4927,"New")+SUMIFS('Diags Raw Data'!$U$6:$U$4927,'Diags Raw Data'!$D$6:$D$4927,$A33,'Diags Raw Data'!$M$6:$M$4927,"Delta")</f>
        <v>0</v>
      </c>
      <c r="J33" s="219">
        <f>SUMIFS('Diags Raw Data'!$V$6:$V$4927,'Diags Raw Data'!$D$6:$D$4927,$A33,'Diags Raw Data'!$M$6:$M$4927,"New")+SUMIFS('Diags Raw Data'!$V$6:$V$4927,'Diags Raw Data'!$D$6:$D$4927,$A33,'Diags Raw Data'!$M$6:$M$4927,"Delta")</f>
        <v>0</v>
      </c>
      <c r="K33" s="219">
        <f>SUMIFS('Diags Raw Data'!$W$6:$W$4927,'Diags Raw Data'!$D$6:$D$4927,$A33,'Diags Raw Data'!$M$6:$M$4927,"New")+SUMIFS('Diags Raw Data'!$W$6:$W$4927,'Diags Raw Data'!$D$6:$D$4927,$A33,'Diags Raw Data'!$M$6:$M$4927,"Delta")</f>
        <v>0</v>
      </c>
      <c r="L33" s="220" t="str">
        <f t="shared" si="38"/>
        <v>---</v>
      </c>
      <c r="M33" s="222" t="str">
        <f t="shared" si="39"/>
        <v>---</v>
      </c>
      <c r="N33" s="224" t="str">
        <f t="shared" si="40"/>
        <v>---</v>
      </c>
      <c r="O33" s="211">
        <f>SUMIFS('Diags Raw Data'!$Z$6:$Z$4927,'Diags Raw Data'!$D$6:$D$4927,$A33,'Diags Raw Data'!$M$6:$M$4927,"New")+SUMIFS('Diags Raw Data'!$Z$6:$Z$4927,'Diags Raw Data'!$D$6:$D$4927,$A33,'Diags Raw Data'!$M$6:$M$4927,"Delta")</f>
        <v>0</v>
      </c>
      <c r="P33" s="208">
        <f>SUMIFS('Diags Raw Data'!$AA$6:$AA$4927,'Diags Raw Data'!$D$6:$D$4927,$A33,'Diags Raw Data'!$M$6:$M$4927,"New")+SUMIFS('Diags Raw Data'!$AA$6:$AA$4927,'Diags Raw Data'!$D$6:$D$4927,$A33,'Diags Raw Data'!$M$6:$M$4927,"Delta")</f>
        <v>0</v>
      </c>
      <c r="Q33" s="208">
        <f>SUMIFS('Diags Raw Data'!$AB$6:$AB$4927,'Diags Raw Data'!$D$6:$D$4927,$A33,'Diags Raw Data'!$M$6:$M$4927,"New")+SUMIFS('Diags Raw Data'!$AB$6:$AB$4927,'Diags Raw Data'!$D$6:$D$4927,$A33,'Diags Raw Data'!$M$6:$M$4927,"Delta")</f>
        <v>0</v>
      </c>
      <c r="R33" s="208">
        <f>SUMIFS('Diags Raw Data'!$AC$6:$AC$4927,'Diags Raw Data'!$D$6:$D$4927,$A33,'Diags Raw Data'!$M$6:$M$4927,"New")+SUMIFS('Diags Raw Data'!$AC$6:$AC$4927,'Diags Raw Data'!$D$6:$D$4927,$A33,'Diags Raw Data'!$M$6:$M$4927,"Delta")</f>
        <v>0</v>
      </c>
      <c r="S33" s="208">
        <f>SUMIFS('Diags Raw Data'!$AD$6:$AD$4927,'Diags Raw Data'!$D$6:$D$4927,$A33,'Diags Raw Data'!$M$6:$M$4927,"New")+SUMIFS('Diags Raw Data'!$AD$6:$AD$4927,'Diags Raw Data'!$D$6:$D$4927,$A33,'Diags Raw Data'!$M$6:$M$4927,"Delta")</f>
        <v>0</v>
      </c>
      <c r="T33" s="209">
        <f t="shared" si="41"/>
        <v>0</v>
      </c>
      <c r="U33" s="223" t="str">
        <f t="shared" si="42"/>
        <v>---</v>
      </c>
      <c r="V33" s="239">
        <f t="shared" si="43"/>
        <v>0</v>
      </c>
    </row>
    <row r="34" spans="1:22" ht="15.75" thickBot="1" x14ac:dyDescent="0.3">
      <c r="A34" s="328" t="s">
        <v>723</v>
      </c>
      <c r="B34" s="250">
        <f>SUMIFS('Diags Raw Data'!$L$6:$L$4927,'Diags Raw Data'!$D$6:$D$4927,$A34,'Diags Raw Data'!$M$6:$M$4927,"New")+SUMIFS('Diags Raw Data'!$L$6:$L$4927,'Diags Raw Data'!$D$6:$D$4927,$A34,'Diags Raw Data'!$M$6:$M$4927,"Delta")</f>
        <v>0</v>
      </c>
      <c r="C34" s="240">
        <f>SUMIFS('Diags Raw Data'!$R$6:$R$4927,'Diags Raw Data'!$D$6:$D$4927,$A34,'Diags Raw Data'!$M$6:$M$4927,"New")+SUMIFS('Diags Raw Data'!$R$6:$R$4927,'Diags Raw Data'!$D$6:$D$4927,$A34,'Diags Raw Data'!$M$6:$M$4927,"Delta")</f>
        <v>0</v>
      </c>
      <c r="D34" s="240">
        <f>SUMIFS('Diags Raw Data'!$K$6:$K$4927,'Diags Raw Data'!$D$6:$D$4927,$A34,'Diags Raw Data'!$M$6:$M$4927,"New")+SUMIFS('Diags Raw Data'!$K$6:$K$4927,'Diags Raw Data'!$D$6:$D$4927,$A34,'Diags Raw Data'!$M$6:$M$4927,"Delta")</f>
        <v>0</v>
      </c>
      <c r="E34" s="240">
        <f>SUMIFS('Diags Raw Data'!$O$6:$O$4927,'Diags Raw Data'!$D$6:$D$4927,$A34,'Diags Raw Data'!$M$6:$M$4927,"New")+SUMIFS('Diags Raw Data'!$O$6:$O$4927,'Diags Raw Data'!$D$6:$D$4927,$A34,'Diags Raw Data'!$M$6:$M$4927,"Delta")</f>
        <v>0</v>
      </c>
      <c r="F34" s="246" t="str">
        <f t="shared" si="37"/>
        <v>---</v>
      </c>
      <c r="G34" s="218">
        <f>SUMIFS('Diags Raw Data'!$S$6:$S$4927,'Diags Raw Data'!$D$6:$D$4927,$A34,'Diags Raw Data'!$M$6:$M$4927,"New")+SUMIFS('Diags Raw Data'!$S$6:$S$4927,'Diags Raw Data'!$D$6:$D$4927,$A34,'Diags Raw Data'!$M$6:$M$4927,"Delta")</f>
        <v>0</v>
      </c>
      <c r="H34" s="219">
        <f>SUMIFS('Diags Raw Data'!$T$6:$T$4927,'Diags Raw Data'!$D$6:$D$4927,$A34,'Diags Raw Data'!$M$6:$M$4927,"New")+SUMIFS('Diags Raw Data'!$T$6:$T$4927,'Diags Raw Data'!$D$6:$D$4927,$A34,'Diags Raw Data'!$M$6:$M$4927,"Delta")</f>
        <v>0</v>
      </c>
      <c r="I34" s="219">
        <f>SUMIFS('Diags Raw Data'!$U$6:$U$4927,'Diags Raw Data'!$D$6:$D$4927,$A34,'Diags Raw Data'!$M$6:$M$4927,"New")+SUMIFS('Diags Raw Data'!$U$6:$U$4927,'Diags Raw Data'!$D$6:$D$4927,$A34,'Diags Raw Data'!$M$6:$M$4927,"Delta")</f>
        <v>0</v>
      </c>
      <c r="J34" s="219">
        <f>SUMIFS('Diags Raw Data'!$V$6:$V$4927,'Diags Raw Data'!$D$6:$D$4927,$A34,'Diags Raw Data'!$M$6:$M$4927,"New")+SUMIFS('Diags Raw Data'!$V$6:$V$4927,'Diags Raw Data'!$D$6:$D$4927,$A34,'Diags Raw Data'!$M$6:$M$4927,"Delta")</f>
        <v>0</v>
      </c>
      <c r="K34" s="219">
        <f>SUMIFS('Diags Raw Data'!$W$6:$W$4927,'Diags Raw Data'!$D$6:$D$4927,$A34,'Diags Raw Data'!$M$6:$M$4927,"New")+SUMIFS('Diags Raw Data'!$W$6:$W$4927,'Diags Raw Data'!$D$6:$D$4927,$A34,'Diags Raw Data'!$M$6:$M$4927,"Delta")</f>
        <v>0</v>
      </c>
      <c r="L34" s="220" t="str">
        <f t="shared" si="38"/>
        <v>---</v>
      </c>
      <c r="M34" s="222" t="str">
        <f t="shared" si="39"/>
        <v>---</v>
      </c>
      <c r="N34" s="224" t="str">
        <f t="shared" si="40"/>
        <v>---</v>
      </c>
      <c r="O34" s="211">
        <f>SUMIFS('Diags Raw Data'!$Z$6:$Z$4927,'Diags Raw Data'!$D$6:$D$4927,$A34,'Diags Raw Data'!$M$6:$M$4927,"New")+SUMIFS('Diags Raw Data'!$Z$6:$Z$4927,'Diags Raw Data'!$D$6:$D$4927,$A34,'Diags Raw Data'!$M$6:$M$4927,"Delta")</f>
        <v>0</v>
      </c>
      <c r="P34" s="208">
        <f>SUMIFS('Diags Raw Data'!$AA$6:$AA$4927,'Diags Raw Data'!$D$6:$D$4927,$A34,'Diags Raw Data'!$M$6:$M$4927,"New")+SUMIFS('Diags Raw Data'!$AA$6:$AA$4927,'Diags Raw Data'!$D$6:$D$4927,$A34,'Diags Raw Data'!$M$6:$M$4927,"Delta")</f>
        <v>0</v>
      </c>
      <c r="Q34" s="208">
        <f>SUMIFS('Diags Raw Data'!$AB$6:$AB$4927,'Diags Raw Data'!$D$6:$D$4927,$A34,'Diags Raw Data'!$M$6:$M$4927,"New")+SUMIFS('Diags Raw Data'!$AB$6:$AB$4927,'Diags Raw Data'!$D$6:$D$4927,$A34,'Diags Raw Data'!$M$6:$M$4927,"Delta")</f>
        <v>0</v>
      </c>
      <c r="R34" s="208">
        <f>SUMIFS('Diags Raw Data'!$AC$6:$AC$4927,'Diags Raw Data'!$D$6:$D$4927,$A34,'Diags Raw Data'!$M$6:$M$4927,"New")+SUMIFS('Diags Raw Data'!$AC$6:$AC$4927,'Diags Raw Data'!$D$6:$D$4927,$A34,'Diags Raw Data'!$M$6:$M$4927,"Delta")</f>
        <v>0</v>
      </c>
      <c r="S34" s="208">
        <f>SUMIFS('Diags Raw Data'!$AD$6:$AD$4927,'Diags Raw Data'!$D$6:$D$4927,$A34,'Diags Raw Data'!$M$6:$M$4927,"New")+SUMIFS('Diags Raw Data'!$AD$6:$AD$4927,'Diags Raw Data'!$D$6:$D$4927,$A34,'Diags Raw Data'!$M$6:$M$4927,"Delta")</f>
        <v>0</v>
      </c>
      <c r="T34" s="209" t="str">
        <f t="shared" si="41"/>
        <v>---</v>
      </c>
      <c r="U34" s="223" t="str">
        <f t="shared" si="42"/>
        <v>---</v>
      </c>
      <c r="V34" s="239" t="str">
        <f t="shared" si="43"/>
        <v>---</v>
      </c>
    </row>
    <row r="35" spans="1:22" ht="15.75" thickBot="1" x14ac:dyDescent="0.3">
      <c r="A35" s="328" t="s">
        <v>702</v>
      </c>
      <c r="B35" s="250">
        <f>SUMIFS('Diags Raw Data'!$L$6:$L$4927,'Diags Raw Data'!$D$6:$D$4927,$A35,'Diags Raw Data'!$M$6:$M$4927,"New")+SUMIFS('Diags Raw Data'!$L$6:$L$4927,'Diags Raw Data'!$D$6:$D$4927,$A35,'Diags Raw Data'!$M$6:$M$4927,"Delta")</f>
        <v>1</v>
      </c>
      <c r="C35" s="240">
        <f>SUMIFS('Diags Raw Data'!$R$6:$R$4927,'Diags Raw Data'!$D$6:$D$4927,$A35,'Diags Raw Data'!$M$6:$M$4927,"New")+SUMIFS('Diags Raw Data'!$R$6:$R$4927,'Diags Raw Data'!$D$6:$D$4927,$A35,'Diags Raw Data'!$M$6:$M$4927,"Delta")</f>
        <v>1</v>
      </c>
      <c r="D35" s="240">
        <f>SUMIFS('Diags Raw Data'!$K$6:$K$4927,'Diags Raw Data'!$D$6:$D$4927,$A35,'Diags Raw Data'!$M$6:$M$4927,"New")+SUMIFS('Diags Raw Data'!$K$6:$K$4927,'Diags Raw Data'!$D$6:$D$4927,$A35,'Diags Raw Data'!$M$6:$M$4927,"Delta")</f>
        <v>1</v>
      </c>
      <c r="E35" s="240">
        <f>SUMIFS('Diags Raw Data'!$O$6:$O$4927,'Diags Raw Data'!$D$6:$D$4927,$A35,'Diags Raw Data'!$M$6:$M$4927,"New")+SUMIFS('Diags Raw Data'!$O$6:$O$4927,'Diags Raw Data'!$D$6:$D$4927,$A35,'Diags Raw Data'!$M$6:$M$4927,"Delta")</f>
        <v>1</v>
      </c>
      <c r="F35" s="246">
        <f t="shared" si="37"/>
        <v>1</v>
      </c>
      <c r="G35" s="218">
        <f>SUMIFS('Diags Raw Data'!$S$6:$S$4927,'Diags Raw Data'!$D$6:$D$4927,$A35,'Diags Raw Data'!$M$6:$M$4927,"New")+SUMIFS('Diags Raw Data'!$S$6:$S$4927,'Diags Raw Data'!$D$6:$D$4927,$A35,'Diags Raw Data'!$M$6:$M$4927,"Delta")</f>
        <v>0</v>
      </c>
      <c r="H35" s="219">
        <f>SUMIFS('Diags Raw Data'!$T$6:$T$4927,'Diags Raw Data'!$D$6:$D$4927,$A35,'Diags Raw Data'!$M$6:$M$4927,"New")+SUMIFS('Diags Raw Data'!$T$6:$T$4927,'Diags Raw Data'!$D$6:$D$4927,$A35,'Diags Raw Data'!$M$6:$M$4927,"Delta")</f>
        <v>0</v>
      </c>
      <c r="I35" s="219">
        <f>SUMIFS('Diags Raw Data'!$U$6:$U$4927,'Diags Raw Data'!$D$6:$D$4927,$A35,'Diags Raw Data'!$M$6:$M$4927,"New")+SUMIFS('Diags Raw Data'!$U$6:$U$4927,'Diags Raw Data'!$D$6:$D$4927,$A35,'Diags Raw Data'!$M$6:$M$4927,"Delta")</f>
        <v>0</v>
      </c>
      <c r="J35" s="219">
        <f>SUMIFS('Diags Raw Data'!$V$6:$V$4927,'Diags Raw Data'!$D$6:$D$4927,$A35,'Diags Raw Data'!$M$6:$M$4927,"New")+SUMIFS('Diags Raw Data'!$V$6:$V$4927,'Diags Raw Data'!$D$6:$D$4927,$A35,'Diags Raw Data'!$M$6:$M$4927,"Delta")</f>
        <v>0</v>
      </c>
      <c r="K35" s="219">
        <f>SUMIFS('Diags Raw Data'!$W$6:$W$4927,'Diags Raw Data'!$D$6:$D$4927,$A35,'Diags Raw Data'!$M$6:$M$4927,"New")+SUMIFS('Diags Raw Data'!$W$6:$W$4927,'Diags Raw Data'!$D$6:$D$4927,$A35,'Diags Raw Data'!$M$6:$M$4927,"Delta")</f>
        <v>0</v>
      </c>
      <c r="L35" s="220">
        <f t="shared" si="38"/>
        <v>0</v>
      </c>
      <c r="M35" s="222" t="str">
        <f t="shared" si="39"/>
        <v>---</v>
      </c>
      <c r="N35" s="224">
        <f t="shared" si="40"/>
        <v>0</v>
      </c>
      <c r="O35" s="211">
        <f>SUMIFS('Diags Raw Data'!$Z$6:$Z$4927,'Diags Raw Data'!$D$6:$D$4927,$A35,'Diags Raw Data'!$M$6:$M$4927,"New")+SUMIFS('Diags Raw Data'!$Z$6:$Z$4927,'Diags Raw Data'!$D$6:$D$4927,$A35,'Diags Raw Data'!$M$6:$M$4927,"Delta")</f>
        <v>0</v>
      </c>
      <c r="P35" s="208">
        <f>SUMIFS('Diags Raw Data'!$AA$6:$AA$4927,'Diags Raw Data'!$D$6:$D$4927,$A35,'Diags Raw Data'!$M$6:$M$4927,"New")+SUMIFS('Diags Raw Data'!$AA$6:$AA$4927,'Diags Raw Data'!$D$6:$D$4927,$A35,'Diags Raw Data'!$M$6:$M$4927,"Delta")</f>
        <v>0</v>
      </c>
      <c r="Q35" s="208">
        <f>SUMIFS('Diags Raw Data'!$AB$6:$AB$4927,'Diags Raw Data'!$D$6:$D$4927,$A35,'Diags Raw Data'!$M$6:$M$4927,"New")+SUMIFS('Diags Raw Data'!$AB$6:$AB$4927,'Diags Raw Data'!$D$6:$D$4927,$A35,'Diags Raw Data'!$M$6:$M$4927,"Delta")</f>
        <v>0</v>
      </c>
      <c r="R35" s="208">
        <f>SUMIFS('Diags Raw Data'!$AC$6:$AC$4927,'Diags Raw Data'!$D$6:$D$4927,$A35,'Diags Raw Data'!$M$6:$M$4927,"New")+SUMIFS('Diags Raw Data'!$AC$6:$AC$4927,'Diags Raw Data'!$D$6:$D$4927,$A35,'Diags Raw Data'!$M$6:$M$4927,"Delta")</f>
        <v>0</v>
      </c>
      <c r="S35" s="208">
        <f>SUMIFS('Diags Raw Data'!$AD$6:$AD$4927,'Diags Raw Data'!$D$6:$D$4927,$A35,'Diags Raw Data'!$M$6:$M$4927,"New")+SUMIFS('Diags Raw Data'!$AD$6:$AD$4927,'Diags Raw Data'!$D$6:$D$4927,$A35,'Diags Raw Data'!$M$6:$M$4927,"Delta")</f>
        <v>0</v>
      </c>
      <c r="T35" s="209">
        <f t="shared" si="41"/>
        <v>0</v>
      </c>
      <c r="U35" s="223" t="str">
        <f t="shared" si="42"/>
        <v>---</v>
      </c>
      <c r="V35" s="239">
        <f t="shared" si="43"/>
        <v>0</v>
      </c>
    </row>
    <row r="36" spans="1:22" ht="15.75" thickBot="1" x14ac:dyDescent="0.3">
      <c r="A36" s="328" t="s">
        <v>745</v>
      </c>
      <c r="B36" s="250">
        <f>SUMIFS('Diags Raw Data'!$L$6:$L$4927,'Diags Raw Data'!$D$6:$D$4927,$A36,'Diags Raw Data'!$M$6:$M$4927,"New")+SUMIFS('Diags Raw Data'!$L$6:$L$4927,'Diags Raw Data'!$D$6:$D$4927,$A36,'Diags Raw Data'!$M$6:$M$4927,"Delta")</f>
        <v>123</v>
      </c>
      <c r="C36" s="240">
        <f>SUMIFS('Diags Raw Data'!$R$6:$R$4927,'Diags Raw Data'!$D$6:$D$4927,$A36,'Diags Raw Data'!$M$6:$M$4927,"New")+SUMIFS('Diags Raw Data'!$R$6:$R$4927,'Diags Raw Data'!$D$6:$D$4927,$A36,'Diags Raw Data'!$M$6:$M$4927,"Delta")</f>
        <v>123</v>
      </c>
      <c r="D36" s="240">
        <f>SUMIFS('Diags Raw Data'!$K$6:$K$4927,'Diags Raw Data'!$D$6:$D$4927,$A36,'Diags Raw Data'!$M$6:$M$4927,"New")+SUMIFS('Diags Raw Data'!$K$6:$K$4927,'Diags Raw Data'!$D$6:$D$4927,$A36,'Diags Raw Data'!$M$6:$M$4927,"Delta")</f>
        <v>12</v>
      </c>
      <c r="E36" s="240">
        <f>SUMIFS('Diags Raw Data'!$O$6:$O$4927,'Diags Raw Data'!$D$6:$D$4927,$A36,'Diags Raw Data'!$M$6:$M$4927,"New")+SUMIFS('Diags Raw Data'!$O$6:$O$4927,'Diags Raw Data'!$D$6:$D$4927,$A36,'Diags Raw Data'!$M$6:$M$4927,"Delta")</f>
        <v>123</v>
      </c>
      <c r="F36" s="246">
        <f t="shared" si="37"/>
        <v>1</v>
      </c>
      <c r="G36" s="218">
        <f>SUMIFS('Diags Raw Data'!$S$6:$S$4927,'Diags Raw Data'!$D$6:$D$4927,$A36,'Diags Raw Data'!$M$6:$M$4927,"New")+SUMIFS('Diags Raw Data'!$S$6:$S$4927,'Diags Raw Data'!$D$6:$D$4927,$A36,'Diags Raw Data'!$M$6:$M$4927,"Delta")</f>
        <v>76</v>
      </c>
      <c r="H36" s="219">
        <f>SUMIFS('Diags Raw Data'!$T$6:$T$4927,'Diags Raw Data'!$D$6:$D$4927,$A36,'Diags Raw Data'!$M$6:$M$4927,"New")+SUMIFS('Diags Raw Data'!$T$6:$T$4927,'Diags Raw Data'!$D$6:$D$4927,$A36,'Diags Raw Data'!$M$6:$M$4927,"Delta")</f>
        <v>76</v>
      </c>
      <c r="I36" s="219">
        <f>SUMIFS('Diags Raw Data'!$U$6:$U$4927,'Diags Raw Data'!$D$6:$D$4927,$A36,'Diags Raw Data'!$M$6:$M$4927,"New")+SUMIFS('Diags Raw Data'!$U$6:$U$4927,'Diags Raw Data'!$D$6:$D$4927,$A36,'Diags Raw Data'!$M$6:$M$4927,"Delta")</f>
        <v>0</v>
      </c>
      <c r="J36" s="219">
        <f>SUMIFS('Diags Raw Data'!$V$6:$V$4927,'Diags Raw Data'!$D$6:$D$4927,$A36,'Diags Raw Data'!$M$6:$M$4927,"New")+SUMIFS('Diags Raw Data'!$V$6:$V$4927,'Diags Raw Data'!$D$6:$D$4927,$A36,'Diags Raw Data'!$M$6:$M$4927,"Delta")</f>
        <v>0</v>
      </c>
      <c r="K36" s="219">
        <f>SUMIFS('Diags Raw Data'!$W$6:$W$4927,'Diags Raw Data'!$D$6:$D$4927,$A36,'Diags Raw Data'!$M$6:$M$4927,"New")+SUMIFS('Diags Raw Data'!$W$6:$W$4927,'Diags Raw Data'!$D$6:$D$4927,$A36,'Diags Raw Data'!$M$6:$M$4927,"Delta")</f>
        <v>0</v>
      </c>
      <c r="L36" s="220">
        <f t="shared" si="38"/>
        <v>0.61788617886178865</v>
      </c>
      <c r="M36" s="222">
        <f t="shared" si="39"/>
        <v>1</v>
      </c>
      <c r="N36" s="224">
        <f t="shared" si="40"/>
        <v>0.61788617886178865</v>
      </c>
      <c r="O36" s="211">
        <f>SUMIFS('Diags Raw Data'!$Z$6:$Z$4927,'Diags Raw Data'!$D$6:$D$4927,$A36,'Diags Raw Data'!$M$6:$M$4927,"New")+SUMIFS('Diags Raw Data'!$Z$6:$Z$4927,'Diags Raw Data'!$D$6:$D$4927,$A36,'Diags Raw Data'!$M$6:$M$4927,"Delta")</f>
        <v>0</v>
      </c>
      <c r="P36" s="208">
        <f>SUMIFS('Diags Raw Data'!$AA$6:$AA$4927,'Diags Raw Data'!$D$6:$D$4927,$A36,'Diags Raw Data'!$M$6:$M$4927,"New")+SUMIFS('Diags Raw Data'!$AA$6:$AA$4927,'Diags Raw Data'!$D$6:$D$4927,$A36,'Diags Raw Data'!$M$6:$M$4927,"Delta")</f>
        <v>0</v>
      </c>
      <c r="Q36" s="208">
        <f>SUMIFS('Diags Raw Data'!$AB$6:$AB$4927,'Diags Raw Data'!$D$6:$D$4927,$A36,'Diags Raw Data'!$M$6:$M$4927,"New")+SUMIFS('Diags Raw Data'!$AB$6:$AB$4927,'Diags Raw Data'!$D$6:$D$4927,$A36,'Diags Raw Data'!$M$6:$M$4927,"Delta")</f>
        <v>0</v>
      </c>
      <c r="R36" s="208">
        <f>SUMIFS('Diags Raw Data'!$AC$6:$AC$4927,'Diags Raw Data'!$D$6:$D$4927,$A36,'Diags Raw Data'!$M$6:$M$4927,"New")+SUMIFS('Diags Raw Data'!$AC$6:$AC$4927,'Diags Raw Data'!$D$6:$D$4927,$A36,'Diags Raw Data'!$M$6:$M$4927,"Delta")</f>
        <v>0</v>
      </c>
      <c r="S36" s="208">
        <f>SUMIFS('Diags Raw Data'!$AD$6:$AD$4927,'Diags Raw Data'!$D$6:$D$4927,$A36,'Diags Raw Data'!$M$6:$M$4927,"New")+SUMIFS('Diags Raw Data'!$AD$6:$AD$4927,'Diags Raw Data'!$D$6:$D$4927,$A36,'Diags Raw Data'!$M$6:$M$4927,"Delta")</f>
        <v>0</v>
      </c>
      <c r="T36" s="209">
        <f t="shared" si="41"/>
        <v>0</v>
      </c>
      <c r="U36" s="223" t="str">
        <f t="shared" si="42"/>
        <v>---</v>
      </c>
      <c r="V36" s="239">
        <f t="shared" si="43"/>
        <v>0</v>
      </c>
    </row>
    <row r="37" spans="1:22" ht="15.75" thickBot="1" x14ac:dyDescent="0.3">
      <c r="A37" s="328" t="s">
        <v>901</v>
      </c>
      <c r="B37" s="250">
        <f>SUMIFS('Diags Raw Data'!$L$6:$L$4927,'Diags Raw Data'!$D$6:$D$4927,$A37,'Diags Raw Data'!$M$6:$M$4927,"New")+SUMIFS('Diags Raw Data'!$L$6:$L$4927,'Diags Raw Data'!$D$6:$D$4927,$A37,'Diags Raw Data'!$M$6:$M$4927,"Delta")</f>
        <v>4</v>
      </c>
      <c r="C37" s="240">
        <f>SUMIFS('Diags Raw Data'!$R$6:$R$4927,'Diags Raw Data'!$D$6:$D$4927,$A37,'Diags Raw Data'!$M$6:$M$4927,"New")+SUMIFS('Diags Raw Data'!$R$6:$R$4927,'Diags Raw Data'!$D$6:$D$4927,$A37,'Diags Raw Data'!$M$6:$M$4927,"Delta")</f>
        <v>4</v>
      </c>
      <c r="D37" s="240">
        <f>SUMIFS('Diags Raw Data'!$K$6:$K$4927,'Diags Raw Data'!$D$6:$D$4927,$A37,'Diags Raw Data'!$M$6:$M$4927,"New")+SUMIFS('Diags Raw Data'!$K$6:$K$4927,'Diags Raw Data'!$D$6:$D$4927,$A37,'Diags Raw Data'!$M$6:$M$4927,"Delta")</f>
        <v>160</v>
      </c>
      <c r="E37" s="240">
        <f>SUMIFS('Diags Raw Data'!$O$6:$O$4927,'Diags Raw Data'!$D$6:$D$4927,$A37,'Diags Raw Data'!$M$6:$M$4927,"New")+SUMIFS('Diags Raw Data'!$O$6:$O$4927,'Diags Raw Data'!$D$6:$D$4927,$A37,'Diags Raw Data'!$M$6:$M$4927,"Delta")</f>
        <v>4</v>
      </c>
      <c r="F37" s="246">
        <f t="shared" ref="F37" si="44">IF(NOT($B37=0), E37/$B37, "---")</f>
        <v>1</v>
      </c>
      <c r="G37" s="218">
        <f>SUMIFS('Diags Raw Data'!$S$6:$S$4927,'Diags Raw Data'!$D$6:$D$4927,$A37,'Diags Raw Data'!$M$6:$M$4927,"New")+SUMIFS('Diags Raw Data'!$S$6:$S$4927,'Diags Raw Data'!$D$6:$D$4927,$A37,'Diags Raw Data'!$M$6:$M$4927,"Delta")</f>
        <v>0</v>
      </c>
      <c r="H37" s="219">
        <f>SUMIFS('Diags Raw Data'!$T$6:$T$4927,'Diags Raw Data'!$D$6:$D$4927,$A37,'Diags Raw Data'!$M$6:$M$4927,"New")+SUMIFS('Diags Raw Data'!$T$6:$T$4927,'Diags Raw Data'!$D$6:$D$4927,$A37,'Diags Raw Data'!$M$6:$M$4927,"Delta")</f>
        <v>0</v>
      </c>
      <c r="I37" s="219">
        <f>SUMIFS('Diags Raw Data'!$U$6:$U$4927,'Diags Raw Data'!$D$6:$D$4927,$A37,'Diags Raw Data'!$M$6:$M$4927,"New")+SUMIFS('Diags Raw Data'!$U$6:$U$4927,'Diags Raw Data'!$D$6:$D$4927,$A37,'Diags Raw Data'!$M$6:$M$4927,"Delta")</f>
        <v>0</v>
      </c>
      <c r="J37" s="219">
        <f>SUMIFS('Diags Raw Data'!$V$6:$V$4927,'Diags Raw Data'!$D$6:$D$4927,$A37,'Diags Raw Data'!$M$6:$M$4927,"New")+SUMIFS('Diags Raw Data'!$V$6:$V$4927,'Diags Raw Data'!$D$6:$D$4927,$A37,'Diags Raw Data'!$M$6:$M$4927,"Delta")</f>
        <v>0</v>
      </c>
      <c r="K37" s="219">
        <f>SUMIFS('Diags Raw Data'!$W$6:$W$4927,'Diags Raw Data'!$D$6:$D$4927,$A37,'Diags Raw Data'!$M$6:$M$4927,"New")+SUMIFS('Diags Raw Data'!$W$6:$W$4927,'Diags Raw Data'!$D$6:$D$4927,$A37,'Diags Raw Data'!$M$6:$M$4927,"Delta")</f>
        <v>0</v>
      </c>
      <c r="L37" s="220">
        <f t="shared" ref="L37" si="45">IF(NOT($C37=0), G37/$C37, "---")</f>
        <v>0</v>
      </c>
      <c r="M37" s="222" t="str">
        <f t="shared" ref="M37" si="46">IF(NOT($G37=0), (H37+I37)/$G37, "---")</f>
        <v>---</v>
      </c>
      <c r="N37" s="224">
        <f t="shared" ref="N37" si="47">IF(NOT($C37=0), (H37+I37)/$C37, "---")</f>
        <v>0</v>
      </c>
      <c r="O37" s="211">
        <f>SUMIFS('Diags Raw Data'!$Z$6:$Z$4927,'Diags Raw Data'!$D$6:$D$4927,$A37,'Diags Raw Data'!$M$6:$M$4927,"New")+SUMIFS('Diags Raw Data'!$Z$6:$Z$4927,'Diags Raw Data'!$D$6:$D$4927,$A37,'Diags Raw Data'!$M$6:$M$4927,"Delta")</f>
        <v>0</v>
      </c>
      <c r="P37" s="208">
        <f>SUMIFS('Diags Raw Data'!$AA$6:$AA$4927,'Diags Raw Data'!$D$6:$D$4927,$A37,'Diags Raw Data'!$M$6:$M$4927,"New")+SUMIFS('Diags Raw Data'!$AA$6:$AA$4927,'Diags Raw Data'!$D$6:$D$4927,$A37,'Diags Raw Data'!$M$6:$M$4927,"Delta")</f>
        <v>0</v>
      </c>
      <c r="Q37" s="208">
        <f>SUMIFS('Diags Raw Data'!$AB$6:$AB$4927,'Diags Raw Data'!$D$6:$D$4927,$A37,'Diags Raw Data'!$M$6:$M$4927,"New")+SUMIFS('Diags Raw Data'!$AB$6:$AB$4927,'Diags Raw Data'!$D$6:$D$4927,$A37,'Diags Raw Data'!$M$6:$M$4927,"Delta")</f>
        <v>0</v>
      </c>
      <c r="R37" s="208">
        <f>SUMIFS('Diags Raw Data'!$AC$6:$AC$4927,'Diags Raw Data'!$D$6:$D$4927,$A37,'Diags Raw Data'!$M$6:$M$4927,"New")+SUMIFS('Diags Raw Data'!$AC$6:$AC$4927,'Diags Raw Data'!$D$6:$D$4927,$A37,'Diags Raw Data'!$M$6:$M$4927,"Delta")</f>
        <v>0</v>
      </c>
      <c r="S37" s="208">
        <f>SUMIFS('Diags Raw Data'!$AD$6:$AD$4927,'Diags Raw Data'!$D$6:$D$4927,$A37,'Diags Raw Data'!$M$6:$M$4927,"New")+SUMIFS('Diags Raw Data'!$AD$6:$AD$4927,'Diags Raw Data'!$D$6:$D$4927,$A37,'Diags Raw Data'!$M$6:$M$4927,"Delta")</f>
        <v>0</v>
      </c>
      <c r="T37" s="209">
        <f t="shared" ref="T37" si="48">IF(NOT($B37=0), O37/$B37, "---")</f>
        <v>0</v>
      </c>
      <c r="U37" s="223" t="str">
        <f t="shared" ref="U37" si="49">IF(NOT($O37=0), (P37+Q37)/$O37, "---")</f>
        <v>---</v>
      </c>
      <c r="V37" s="239">
        <f t="shared" ref="V37" si="50">IF(NOT($B37=0), (P37+Q37)/$B37, "---")</f>
        <v>0</v>
      </c>
    </row>
    <row r="38" spans="1:22" ht="15.75" thickBot="1" x14ac:dyDescent="0.3">
      <c r="A38" s="328" t="s">
        <v>909</v>
      </c>
      <c r="B38" s="250">
        <f>SUMIFS('Diags Raw Data'!$L$6:$L$4927,'Diags Raw Data'!$D$6:$D$4927,$A38,'Diags Raw Data'!$M$6:$M$4927,"New")+SUMIFS('Diags Raw Data'!$L$6:$L$4927,'Diags Raw Data'!$D$6:$D$4927,$A38,'Diags Raw Data'!$M$6:$M$4927,"Delta")</f>
        <v>0</v>
      </c>
      <c r="C38" s="240">
        <f>SUMIFS('Diags Raw Data'!$R$6:$R$4927,'Diags Raw Data'!$D$6:$D$4927,$A38,'Diags Raw Data'!$M$6:$M$4927,"New")+SUMIFS('Diags Raw Data'!$R$6:$R$4927,'Diags Raw Data'!$D$6:$D$4927,$A38,'Diags Raw Data'!$M$6:$M$4927,"Delta")</f>
        <v>0</v>
      </c>
      <c r="D38" s="240">
        <f>SUMIFS('Diags Raw Data'!$K$6:$K$4927,'Diags Raw Data'!$D$6:$D$4927,$A38,'Diags Raw Data'!$M$6:$M$4927,"New")+SUMIFS('Diags Raw Data'!$K$6:$K$4927,'Diags Raw Data'!$D$6:$D$4927,$A38,'Diags Raw Data'!$M$6:$M$4927,"Delta")</f>
        <v>0</v>
      </c>
      <c r="E38" s="240">
        <f>SUMIFS('Diags Raw Data'!$O$6:$O$4927,'Diags Raw Data'!$D$6:$D$4927,$A38,'Diags Raw Data'!$M$6:$M$4927,"New")+SUMIFS('Diags Raw Data'!$O$6:$O$4927,'Diags Raw Data'!$D$6:$D$4927,$A38,'Diags Raw Data'!$M$6:$M$4927,"Delta")</f>
        <v>0</v>
      </c>
      <c r="F38" s="246" t="str">
        <f t="shared" ref="F38" si="51">IF(NOT($B38=0), E38/$B38, "---")</f>
        <v>---</v>
      </c>
      <c r="G38" s="218">
        <f>SUMIFS('Diags Raw Data'!$S$6:$S$4927,'Diags Raw Data'!$D$6:$D$4927,$A38,'Diags Raw Data'!$M$6:$M$4927,"New")+SUMIFS('Diags Raw Data'!$S$6:$S$4927,'Diags Raw Data'!$D$6:$D$4927,$A38,'Diags Raw Data'!$M$6:$M$4927,"Delta")</f>
        <v>0</v>
      </c>
      <c r="H38" s="219">
        <f>SUMIFS('Diags Raw Data'!$T$6:$T$4927,'Diags Raw Data'!$D$6:$D$4927,$A38,'Diags Raw Data'!$M$6:$M$4927,"New")+SUMIFS('Diags Raw Data'!$T$6:$T$4927,'Diags Raw Data'!$D$6:$D$4927,$A38,'Diags Raw Data'!$M$6:$M$4927,"Delta")</f>
        <v>0</v>
      </c>
      <c r="I38" s="219">
        <f>SUMIFS('Diags Raw Data'!$U$6:$U$4927,'Diags Raw Data'!$D$6:$D$4927,$A38,'Diags Raw Data'!$M$6:$M$4927,"New")+SUMIFS('Diags Raw Data'!$U$6:$U$4927,'Diags Raw Data'!$D$6:$D$4927,$A38,'Diags Raw Data'!$M$6:$M$4927,"Delta")</f>
        <v>0</v>
      </c>
      <c r="J38" s="219">
        <f>SUMIFS('Diags Raw Data'!$V$6:$V$4927,'Diags Raw Data'!$D$6:$D$4927,$A38,'Diags Raw Data'!$M$6:$M$4927,"New")+SUMIFS('Diags Raw Data'!$V$6:$V$4927,'Diags Raw Data'!$D$6:$D$4927,$A38,'Diags Raw Data'!$M$6:$M$4927,"Delta")</f>
        <v>0</v>
      </c>
      <c r="K38" s="219">
        <f>SUMIFS('Diags Raw Data'!$W$6:$W$4927,'Diags Raw Data'!$D$6:$D$4927,$A38,'Diags Raw Data'!$M$6:$M$4927,"New")+SUMIFS('Diags Raw Data'!$W$6:$W$4927,'Diags Raw Data'!$D$6:$D$4927,$A38,'Diags Raw Data'!$M$6:$M$4927,"Delta")</f>
        <v>0</v>
      </c>
      <c r="L38" s="220" t="str">
        <f t="shared" ref="L38" si="52">IF(NOT($C38=0), G38/$C38, "---")</f>
        <v>---</v>
      </c>
      <c r="M38" s="222" t="str">
        <f t="shared" ref="M38" si="53">IF(NOT($G38=0), (H38+I38)/$G38, "---")</f>
        <v>---</v>
      </c>
      <c r="N38" s="224" t="str">
        <f t="shared" ref="N38" si="54">IF(NOT($C38=0), (H38+I38)/$C38, "---")</f>
        <v>---</v>
      </c>
      <c r="O38" s="211">
        <f>SUMIFS('Diags Raw Data'!$Z$6:$Z$4927,'Diags Raw Data'!$D$6:$D$4927,$A38,'Diags Raw Data'!$M$6:$M$4927,"New")+SUMIFS('Diags Raw Data'!$Z$6:$Z$4927,'Diags Raw Data'!$D$6:$D$4927,$A38,'Diags Raw Data'!$M$6:$M$4927,"Delta")</f>
        <v>0</v>
      </c>
      <c r="P38" s="208">
        <f>SUMIFS('Diags Raw Data'!$AA$6:$AA$4927,'Diags Raw Data'!$D$6:$D$4927,$A38,'Diags Raw Data'!$M$6:$M$4927,"New")+SUMIFS('Diags Raw Data'!$AA$6:$AA$4927,'Diags Raw Data'!$D$6:$D$4927,$A38,'Diags Raw Data'!$M$6:$M$4927,"Delta")</f>
        <v>0</v>
      </c>
      <c r="Q38" s="208">
        <f>SUMIFS('Diags Raw Data'!$AB$6:$AB$4927,'Diags Raw Data'!$D$6:$D$4927,$A38,'Diags Raw Data'!$M$6:$M$4927,"New")+SUMIFS('Diags Raw Data'!$AB$6:$AB$4927,'Diags Raw Data'!$D$6:$D$4927,$A38,'Diags Raw Data'!$M$6:$M$4927,"Delta")</f>
        <v>0</v>
      </c>
      <c r="R38" s="208">
        <f>SUMIFS('Diags Raw Data'!$AC$6:$AC$4927,'Diags Raw Data'!$D$6:$D$4927,$A38,'Diags Raw Data'!$M$6:$M$4927,"New")+SUMIFS('Diags Raw Data'!$AC$6:$AC$4927,'Diags Raw Data'!$D$6:$D$4927,$A38,'Diags Raw Data'!$M$6:$M$4927,"Delta")</f>
        <v>0</v>
      </c>
      <c r="S38" s="208">
        <f>SUMIFS('Diags Raw Data'!$AD$6:$AD$4927,'Diags Raw Data'!$D$6:$D$4927,$A38,'Diags Raw Data'!$M$6:$M$4927,"New")+SUMIFS('Diags Raw Data'!$AD$6:$AD$4927,'Diags Raw Data'!$D$6:$D$4927,$A38,'Diags Raw Data'!$M$6:$M$4927,"Delta")</f>
        <v>0</v>
      </c>
      <c r="T38" s="209" t="str">
        <f t="shared" ref="T38" si="55">IF(NOT($B38=0), O38/$B38, "---")</f>
        <v>---</v>
      </c>
      <c r="U38" s="223" t="str">
        <f t="shared" ref="U38" si="56">IF(NOT($O38=0), (P38+Q38)/$O38, "---")</f>
        <v>---</v>
      </c>
      <c r="V38" s="239" t="str">
        <f t="shared" ref="V38" si="57">IF(NOT($B38=0), (P38+Q38)/$B38, "---")</f>
        <v>---</v>
      </c>
    </row>
    <row r="39" spans="1:22" ht="15.75" thickBot="1" x14ac:dyDescent="0.3">
      <c r="A39" s="329" t="s">
        <v>757</v>
      </c>
      <c r="B39" s="250">
        <f>SUMIFS('Diags Raw Data'!$L$6:$L$4927,'Diags Raw Data'!$D$6:$D$4927,$A39,'Diags Raw Data'!$M$6:$M$4927,"New")+SUMIFS('Diags Raw Data'!$L$6:$L$4927,'Diags Raw Data'!$D$6:$D$4927,$A39,'Diags Raw Data'!$M$6:$M$4927,"Delta")</f>
        <v>0</v>
      </c>
      <c r="C39" s="240">
        <f>SUMIFS('Diags Raw Data'!$R$6:$R$4927,'Diags Raw Data'!$D$6:$D$4927,$A39,'Diags Raw Data'!$M$6:$M$4927,"New")+SUMIFS('Diags Raw Data'!$R$6:$R$4927,'Diags Raw Data'!$D$6:$D$4927,$A39,'Diags Raw Data'!$M$6:$M$4927,"Delta")</f>
        <v>0</v>
      </c>
      <c r="D39" s="240">
        <f>SUMIFS('Diags Raw Data'!$K$6:$K$4927,'Diags Raw Data'!$D$6:$D$4927,$A39,'Diags Raw Data'!$M$6:$M$4927,"New")+SUMIFS('Diags Raw Data'!$K$6:$K$4927,'Diags Raw Data'!$D$6:$D$4927,$A39,'Diags Raw Data'!$M$6:$M$4927,"Delta")</f>
        <v>0</v>
      </c>
      <c r="E39" s="240">
        <f>SUMIFS('Diags Raw Data'!$O$6:$O$4927,'Diags Raw Data'!$D$6:$D$4927,$A39,'Diags Raw Data'!$M$6:$M$4927,"New")+SUMIFS('Diags Raw Data'!$O$6:$O$4927,'Diags Raw Data'!$D$6:$D$4927,$A39,'Diags Raw Data'!$M$6:$M$4927,"Delta")</f>
        <v>0</v>
      </c>
      <c r="F39" s="246" t="str">
        <f t="shared" si="37"/>
        <v>---</v>
      </c>
      <c r="G39" s="218">
        <f>SUMIFS('Diags Raw Data'!$S$6:$S$4927,'Diags Raw Data'!$D$6:$D$4927,$A39,'Diags Raw Data'!$M$6:$M$4927,"New")+SUMIFS('Diags Raw Data'!$S$6:$S$4927,'Diags Raw Data'!$D$6:$D$4927,$A39,'Diags Raw Data'!$M$6:$M$4927,"Delta")</f>
        <v>0</v>
      </c>
      <c r="H39" s="219">
        <f>SUMIFS('Diags Raw Data'!$T$6:$T$4927,'Diags Raw Data'!$D$6:$D$4927,$A39,'Diags Raw Data'!$M$6:$M$4927,"New")+SUMIFS('Diags Raw Data'!$T$6:$T$4927,'Diags Raw Data'!$D$6:$D$4927,$A39,'Diags Raw Data'!$M$6:$M$4927,"Delta")</f>
        <v>0</v>
      </c>
      <c r="I39" s="219">
        <f>SUMIFS('Diags Raw Data'!$U$6:$U$4927,'Diags Raw Data'!$D$6:$D$4927,$A39,'Diags Raw Data'!$M$6:$M$4927,"New")+SUMIFS('Diags Raw Data'!$U$6:$U$4927,'Diags Raw Data'!$D$6:$D$4927,$A39,'Diags Raw Data'!$M$6:$M$4927,"Delta")</f>
        <v>0</v>
      </c>
      <c r="J39" s="219">
        <f>SUMIFS('Diags Raw Data'!$V$6:$V$4927,'Diags Raw Data'!$D$6:$D$4927,$A39,'Diags Raw Data'!$M$6:$M$4927,"New")+SUMIFS('Diags Raw Data'!$V$6:$V$4927,'Diags Raw Data'!$D$6:$D$4927,$A39,'Diags Raw Data'!$M$6:$M$4927,"Delta")</f>
        <v>0</v>
      </c>
      <c r="K39" s="219">
        <f>SUMIFS('Diags Raw Data'!$W$6:$W$4927,'Diags Raw Data'!$D$6:$D$4927,$A39,'Diags Raw Data'!$M$6:$M$4927,"New")+SUMIFS('Diags Raw Data'!$W$6:$W$4927,'Diags Raw Data'!$D$6:$D$4927,$A39,'Diags Raw Data'!$M$6:$M$4927,"Delta")</f>
        <v>0</v>
      </c>
      <c r="L39" s="220" t="str">
        <f t="shared" si="38"/>
        <v>---</v>
      </c>
      <c r="M39" s="222" t="str">
        <f t="shared" si="39"/>
        <v>---</v>
      </c>
      <c r="N39" s="224" t="str">
        <f t="shared" si="40"/>
        <v>---</v>
      </c>
      <c r="O39" s="211">
        <f>SUMIFS('Diags Raw Data'!$Z$6:$Z$4927,'Diags Raw Data'!$D$6:$D$4927,$A39,'Diags Raw Data'!$M$6:$M$4927,"New")+SUMIFS('Diags Raw Data'!$Z$6:$Z$4927,'Diags Raw Data'!$D$6:$D$4927,$A39,'Diags Raw Data'!$M$6:$M$4927,"Delta")</f>
        <v>0</v>
      </c>
      <c r="P39" s="208">
        <f>SUMIFS('Diags Raw Data'!$AA$6:$AA$4927,'Diags Raw Data'!$D$6:$D$4927,$A39,'Diags Raw Data'!$M$6:$M$4927,"New")+SUMIFS('Diags Raw Data'!$AA$6:$AA$4927,'Diags Raw Data'!$D$6:$D$4927,$A39,'Diags Raw Data'!$M$6:$M$4927,"Delta")</f>
        <v>0</v>
      </c>
      <c r="Q39" s="208">
        <f>SUMIFS('Diags Raw Data'!$AB$6:$AB$4927,'Diags Raw Data'!$D$6:$D$4927,$A39,'Diags Raw Data'!$M$6:$M$4927,"New")+SUMIFS('Diags Raw Data'!$AB$6:$AB$4927,'Diags Raw Data'!$D$6:$D$4927,$A39,'Diags Raw Data'!$M$6:$M$4927,"Delta")</f>
        <v>0</v>
      </c>
      <c r="R39" s="208">
        <f>SUMIFS('Diags Raw Data'!$AC$6:$AC$4927,'Diags Raw Data'!$D$6:$D$4927,$A39,'Diags Raw Data'!$M$6:$M$4927,"New")+SUMIFS('Diags Raw Data'!$AC$6:$AC$4927,'Diags Raw Data'!$D$6:$D$4927,$A39,'Diags Raw Data'!$M$6:$M$4927,"Delta")</f>
        <v>0</v>
      </c>
      <c r="S39" s="208">
        <f>SUMIFS('Diags Raw Data'!$AD$6:$AD$4927,'Diags Raw Data'!$D$6:$D$4927,$A39,'Diags Raw Data'!$M$6:$M$4927,"New")+SUMIFS('Diags Raw Data'!$AD$6:$AD$4927,'Diags Raw Data'!$D$6:$D$4927,$A39,'Diags Raw Data'!$M$6:$M$4927,"Delta")</f>
        <v>0</v>
      </c>
      <c r="T39" s="209" t="str">
        <f t="shared" si="41"/>
        <v>---</v>
      </c>
      <c r="U39" s="223" t="str">
        <f t="shared" si="42"/>
        <v>---</v>
      </c>
      <c r="V39" s="239" t="str">
        <f t="shared" si="43"/>
        <v>---</v>
      </c>
    </row>
    <row r="40" spans="1:22" ht="16.5" thickBot="1" x14ac:dyDescent="0.3">
      <c r="A40" s="254" t="s">
        <v>936</v>
      </c>
      <c r="B40" s="255">
        <f>SUM(B24:B39)</f>
        <v>1064</v>
      </c>
      <c r="C40" s="256">
        <f>SUM(C24:C39)</f>
        <v>524</v>
      </c>
      <c r="D40" s="256">
        <f>SUM(D24:D39)</f>
        <v>245</v>
      </c>
      <c r="E40" s="256">
        <f>SUM(E24:E39)</f>
        <v>1058</v>
      </c>
      <c r="F40" s="257" cm="1">
        <f t="array" ref="F40">SUMPRODUCT(--(ISNUMBER(SEARCH("New",'Diags Raw Data'!$M$6:$M$4927))),'Diags Raw Data'!$K$6:$K$4927,'Diags Raw Data'!$P$6:$P$4927)/D40+SUMPRODUCT(--(ISNUMBER(SEARCH("Delta",'Diags Raw Data'!$M$6:$M$4927))),'Diags Raw Data'!$K$6:$K$4927,'Diags Raw Data'!$P$6:$P$4927)/D40</f>
        <v>0.9877551020408164</v>
      </c>
      <c r="G40" s="258">
        <f>SUM(G24:G39)</f>
        <v>468</v>
      </c>
      <c r="H40" s="259">
        <f>SUM(H24:H39)</f>
        <v>460</v>
      </c>
      <c r="I40" s="260">
        <f>SUM(I24:I39)</f>
        <v>0</v>
      </c>
      <c r="J40" s="259">
        <f>SUM(J24:J39)</f>
        <v>8</v>
      </c>
      <c r="K40" s="260">
        <f>SUM(K24:K39)</f>
        <v>0</v>
      </c>
      <c r="L40" s="261">
        <f>IF(NOT($C40=0), G40/$C40, "---")</f>
        <v>0.89312977099236646</v>
      </c>
      <c r="M40" s="262">
        <f t="shared" ref="M40" si="58">IF(NOT($G40=0), (H40+I40)/$G40, "---")</f>
        <v>0.98290598290598286</v>
      </c>
      <c r="N40" s="263">
        <f>IF(NOT($C40=0), (H40+I40)/$C40, "---")</f>
        <v>0.87786259541984735</v>
      </c>
      <c r="O40" s="264">
        <f>SUM(O24:O39)</f>
        <v>0</v>
      </c>
      <c r="P40" s="265">
        <f>SUM(P24:P39)</f>
        <v>0</v>
      </c>
      <c r="Q40" s="266">
        <f>SUM(Q24:Q39)</f>
        <v>0</v>
      </c>
      <c r="R40" s="265">
        <f>SUM(R24:R39)</f>
        <v>0</v>
      </c>
      <c r="S40" s="266">
        <f>SUM(S24:S39)</f>
        <v>0</v>
      </c>
      <c r="T40" s="267">
        <f>IF(NOT($B40=0), O40/$B40, "---")</f>
        <v>0</v>
      </c>
      <c r="U40" s="268" t="str">
        <f t="shared" ref="U40" si="59">IF(NOT($O40=0), (P40+Q40)/$O40, "---")</f>
        <v>---</v>
      </c>
      <c r="V40" s="269">
        <f t="shared" ref="V40" si="60">IF(NOT($B40=0), (P40+Q40)/$B40, "---")</f>
        <v>0</v>
      </c>
    </row>
    <row r="41" spans="1:22" ht="15.75" thickBot="1" x14ac:dyDescent="0.3">
      <c r="A41" s="245"/>
      <c r="B41" s="245"/>
      <c r="C41" s="245"/>
      <c r="D41" s="245"/>
      <c r="E41" s="245"/>
      <c r="F41" s="245"/>
      <c r="G41" s="245"/>
      <c r="H41" s="245"/>
      <c r="I41" s="245"/>
      <c r="J41" s="245"/>
      <c r="K41" s="245"/>
      <c r="L41" s="245"/>
      <c r="M41" s="245"/>
      <c r="N41" s="245"/>
      <c r="O41" s="245"/>
      <c r="P41" s="245"/>
      <c r="Q41" s="245"/>
      <c r="R41" s="245"/>
      <c r="S41" s="245"/>
      <c r="T41" s="245"/>
      <c r="U41" s="245"/>
      <c r="V41" s="245"/>
    </row>
    <row r="42" spans="1:22" ht="15.75" thickBot="1" x14ac:dyDescent="0.3">
      <c r="A42" s="215" t="s">
        <v>33</v>
      </c>
      <c r="B42" s="676" t="s">
        <v>166</v>
      </c>
      <c r="C42" s="676"/>
      <c r="D42" s="676"/>
      <c r="E42" s="676"/>
      <c r="F42" s="676"/>
      <c r="G42" s="677" t="s">
        <v>177</v>
      </c>
      <c r="H42" s="678"/>
      <c r="I42" s="678"/>
      <c r="J42" s="678"/>
      <c r="K42" s="678"/>
      <c r="L42" s="678"/>
      <c r="M42" s="678"/>
      <c r="N42" s="679"/>
      <c r="O42" s="680" t="s">
        <v>144</v>
      </c>
      <c r="P42" s="681"/>
      <c r="Q42" s="681"/>
      <c r="R42" s="681"/>
      <c r="S42" s="681"/>
      <c r="T42" s="681"/>
      <c r="U42" s="681"/>
      <c r="V42" s="682"/>
    </row>
    <row r="43" spans="1:22" s="249" customFormat="1" ht="15.75" thickBot="1" x14ac:dyDescent="0.3">
      <c r="A43" s="253" t="s">
        <v>88</v>
      </c>
      <c r="B43" s="309" t="s">
        <v>167</v>
      </c>
      <c r="C43" s="310" t="s">
        <v>128</v>
      </c>
      <c r="D43" s="311" t="s">
        <v>105</v>
      </c>
      <c r="E43" s="311" t="s">
        <v>173</v>
      </c>
      <c r="F43" s="312" t="s">
        <v>175</v>
      </c>
      <c r="G43" s="313" t="s">
        <v>132</v>
      </c>
      <c r="H43" s="314" t="s">
        <v>30</v>
      </c>
      <c r="I43" s="314" t="s">
        <v>135</v>
      </c>
      <c r="J43" s="314" t="s">
        <v>36</v>
      </c>
      <c r="K43" s="314" t="s">
        <v>138</v>
      </c>
      <c r="L43" s="314" t="s">
        <v>184</v>
      </c>
      <c r="M43" s="314" t="s">
        <v>140</v>
      </c>
      <c r="N43" s="315" t="s">
        <v>187</v>
      </c>
      <c r="O43" s="316" t="s">
        <v>132</v>
      </c>
      <c r="P43" s="317" t="s">
        <v>30</v>
      </c>
      <c r="Q43" s="317" t="s">
        <v>135</v>
      </c>
      <c r="R43" s="317" t="s">
        <v>36</v>
      </c>
      <c r="S43" s="317" t="s">
        <v>138</v>
      </c>
      <c r="T43" s="317" t="s">
        <v>184</v>
      </c>
      <c r="U43" s="317" t="s">
        <v>140</v>
      </c>
      <c r="V43" s="318" t="s">
        <v>187</v>
      </c>
    </row>
    <row r="44" spans="1:22" x14ac:dyDescent="0.25">
      <c r="A44" s="328" t="s">
        <v>718</v>
      </c>
      <c r="B44" s="250">
        <f>SUMIFS('Diags Raw Data'!$L$6:$L$4927,'Diags Raw Data'!$D$6:$D$4927,$A44,'Diags Raw Data'!$M$6:$M$4927,"Legacy")</f>
        <v>0</v>
      </c>
      <c r="C44" s="240">
        <f>SUMIFS('Diags Raw Data'!$R$6:$R$4927,'Diags Raw Data'!$D$6:$D$4927,$A44,'Diags Raw Data'!$M$6:$M$4927,"Legacy")</f>
        <v>0</v>
      </c>
      <c r="D44" s="240">
        <f>SUMIFS('Diags Raw Data'!$K$6:$K$4927,'Diags Raw Data'!$D$6:$D$4927,$A44,'Diags Raw Data'!$M$6:$M$4927,"Legacy")</f>
        <v>0</v>
      </c>
      <c r="E44" s="240">
        <f>SUMIFS('Diags Raw Data'!$O$6:$O$4927,'Diags Raw Data'!$D$6:$D$4927,$A44,'Diags Raw Data'!$M$6:$M$4927,"Legacy")</f>
        <v>0</v>
      </c>
      <c r="F44" s="246" t="str">
        <f>IF(NOT($B44=0), E44/$B44, "---")</f>
        <v>---</v>
      </c>
      <c r="G44" s="218">
        <f>SUMIFS('Diags Raw Data'!$S$6:$S$4927,'Diags Raw Data'!$D$6:$D$4927,$A44,'Diags Raw Data'!$M$6:$M$4927,"Legacy")</f>
        <v>0</v>
      </c>
      <c r="H44" s="219">
        <f>SUMIFS('Diags Raw Data'!$T$6:$T$4927,'Diags Raw Data'!$D$6:$D$4927,$A44,'Diags Raw Data'!$M$6:$M$4927,"Legacy")</f>
        <v>0</v>
      </c>
      <c r="I44" s="221">
        <f>SUMIFS('Diags Raw Data'!$U$6:$U$4927,'Diags Raw Data'!$D$6:$D$4927,$A44,'Diags Raw Data'!$M$6:$M$4927,"Legacy")</f>
        <v>0</v>
      </c>
      <c r="J44" s="219">
        <f>SUMIFS('Diags Raw Data'!$V$6:$V$4927,'Diags Raw Data'!$D$6:$D$4927,$A44,'Diags Raw Data'!$M$6:$M$4927,"Legacy")</f>
        <v>0</v>
      </c>
      <c r="K44" s="221">
        <f>SUMIFS('Diags Raw Data'!$W$6:$W$4927,'Diags Raw Data'!$D$6:$D$4927,$A44,'Diags Raw Data'!$M$6:$M$4927,"Legacy")</f>
        <v>0</v>
      </c>
      <c r="L44" s="220" t="str">
        <f>IF(NOT($C44=0), G44/$C44, "---")</f>
        <v>---</v>
      </c>
      <c r="M44" s="222" t="str">
        <f>IF(NOT($G44=0), (H44+I44)/$G44, "---")</f>
        <v>---</v>
      </c>
      <c r="N44" s="224" t="str">
        <f>IF(NOT($C44=0), (H44+I44)/$C44, "---")</f>
        <v>---</v>
      </c>
      <c r="O44" s="211">
        <f>SUMIFS('Diags Raw Data'!$Z$6:$Z$4927,'Diags Raw Data'!$D$6:$D$4927,$A44,'Diags Raw Data'!$M$6:$M$4927,"Legacy")</f>
        <v>0</v>
      </c>
      <c r="P44" s="208">
        <f>SUMIFS('Diags Raw Data'!$AA$6:$AA$4927,'Diags Raw Data'!$D$6:$D$4927,$A44,'Diags Raw Data'!$M$6:$M$4927,"Legacy")</f>
        <v>0</v>
      </c>
      <c r="Q44" s="210">
        <f>SUMIFS('Diags Raw Data'!$AB$6:$AB$4927,'Diags Raw Data'!$D$6:$D$4927,$A44,'Diags Raw Data'!$M$6:$M$4927,"Legacy")</f>
        <v>0</v>
      </c>
      <c r="R44" s="208">
        <f>SUMIFS('Diags Raw Data'!$AC$6:$AC$4927,'Diags Raw Data'!$D$6:$D$4927,$A44,'Diags Raw Data'!$M$6:$M$4927,"Legacy")</f>
        <v>0</v>
      </c>
      <c r="S44" s="210">
        <f>SUMIFS('Diags Raw Data'!$AD$6:$AD$4927,'Diags Raw Data'!$D$6:$D$4927,$A44,'Diags Raw Data'!$M$6:$M$4927,"Legacy")</f>
        <v>0</v>
      </c>
      <c r="T44" s="209" t="str">
        <f>IF(NOT($B44=0), O44/$B44, "---")</f>
        <v>---</v>
      </c>
      <c r="U44" s="223" t="str">
        <f>IF(NOT($O44=0), (P44+Q44)/$O44, "---")</f>
        <v>---</v>
      </c>
      <c r="V44" s="239" t="str">
        <f>IF(NOT($B44=0), (P44+Q44)/$B44, "---")</f>
        <v>---</v>
      </c>
    </row>
    <row r="45" spans="1:22" x14ac:dyDescent="0.25">
      <c r="A45" s="328" t="s">
        <v>880</v>
      </c>
      <c r="B45" s="251">
        <f>SUMIFS('Diags Raw Data'!$L$6:$L$4927,'Diags Raw Data'!$D$6:$D$4927,$A45,'Diags Raw Data'!$M$6:$M$4927,"Legacy")</f>
        <v>6</v>
      </c>
      <c r="C45" s="241">
        <f>SUMIFS('Diags Raw Data'!$R$6:$R$4927,'Diags Raw Data'!$D$6:$D$4927,$A45,'Diags Raw Data'!$M$6:$M$4927,"Legacy")</f>
        <v>0</v>
      </c>
      <c r="D45" s="241">
        <f>SUMIFS('Diags Raw Data'!$K$6:$K$4927,'Diags Raw Data'!$D$6:$D$4927,$A45,'Diags Raw Data'!$M$6:$M$4927,"Legacy")</f>
        <v>3</v>
      </c>
      <c r="E45" s="241">
        <f>SUMIFS('Diags Raw Data'!$O$6:$O$4927,'Diags Raw Data'!$D$6:$D$4927,$A45,'Diags Raw Data'!$M$6:$M$4927,"Legacy")</f>
        <v>6</v>
      </c>
      <c r="F45" s="247">
        <f t="shared" ref="F45:F59" si="61">IF(NOT($B45=0), E45/$B45, "---")</f>
        <v>1</v>
      </c>
      <c r="G45" s="229">
        <f>SUMIFS('Diags Raw Data'!$S$6:$S$4927,'Diags Raw Data'!$D$6:$D$4927,$A45,'Diags Raw Data'!$M$6:$M$4927,"Legacy")</f>
        <v>0</v>
      </c>
      <c r="H45" s="225">
        <f>SUMIFS('Diags Raw Data'!$T$6:$T$4927,'Diags Raw Data'!$D$6:$D$4927,$A45,'Diags Raw Data'!$M$6:$M$4927,"Legacy")</f>
        <v>0</v>
      </c>
      <c r="I45" s="226">
        <f>SUMIFS('Diags Raw Data'!$U$6:$U$4927,'Diags Raw Data'!$D$6:$D$4927,$A45,'Diags Raw Data'!$M$6:$M$4927,"Legacy")</f>
        <v>0</v>
      </c>
      <c r="J45" s="225">
        <f>SUMIFS('Diags Raw Data'!$V$6:$V$4927,'Diags Raw Data'!$D$6:$D$4927,$A45,'Diags Raw Data'!$M$6:$M$4927,"Legacy")</f>
        <v>0</v>
      </c>
      <c r="K45" s="226">
        <f>SUMIFS('Diags Raw Data'!$W$6:$W$4927,'Diags Raw Data'!$D$6:$D$4927,$A45,'Diags Raw Data'!$M$6:$M$4927,"Legacy")</f>
        <v>0</v>
      </c>
      <c r="L45" s="242" t="str">
        <f t="shared" ref="L45:L59" si="62">IF(NOT($C45=0), G45/$C45, "---")</f>
        <v>---</v>
      </c>
      <c r="M45" s="227" t="str">
        <f t="shared" ref="M45:M60" si="63">IF(NOT($G45=0), (H45+I45)/$G45, "---")</f>
        <v>---</v>
      </c>
      <c r="N45" s="236" t="str">
        <f t="shared" ref="N45:N60" si="64">IF(NOT($C45=0), (H45+I45)/$C45, "---")</f>
        <v>---</v>
      </c>
      <c r="O45" s="212">
        <f>SUMIFS('Diags Raw Data'!$Z$6:$Z$4927,'Diags Raw Data'!$D$6:$D$4927,$A45,'Diags Raw Data'!$M$6:$M$4927,"Legacy")</f>
        <v>0</v>
      </c>
      <c r="P45" s="202">
        <f>SUMIFS('Diags Raw Data'!$AA$6:$AA$4927,'Diags Raw Data'!$D$6:$D$4927,$A45,'Diags Raw Data'!$M$6:$M$4927,"Legacy")</f>
        <v>0</v>
      </c>
      <c r="Q45" s="204">
        <f>SUMIFS('Diags Raw Data'!$AB$6:$AB$4927,'Diags Raw Data'!$D$6:$D$4927,$A45,'Diags Raw Data'!$M$6:$M$4927,"Legacy")</f>
        <v>0</v>
      </c>
      <c r="R45" s="202">
        <f>SUMIFS('Diags Raw Data'!$AC$6:$AC$4927,'Diags Raw Data'!$D$6:$D$4927,$A45,'Diags Raw Data'!$M$6:$M$4927,"Legacy")</f>
        <v>0</v>
      </c>
      <c r="S45" s="204">
        <f>SUMIFS('Diags Raw Data'!$AD$6:$AD$4927,'Diags Raw Data'!$D$6:$D$4927,$A45,'Diags Raw Data'!$M$6:$M$4927,"Legacy")</f>
        <v>0</v>
      </c>
      <c r="T45" s="203">
        <f t="shared" ref="T45:T59" si="65">IF(NOT($B45=0), O45/$B45, "---")</f>
        <v>0</v>
      </c>
      <c r="U45" s="228" t="str">
        <f t="shared" ref="U45:U60" si="66">IF(NOT($O45=0), (P45+Q45)/$O45, "---")</f>
        <v>---</v>
      </c>
      <c r="V45" s="230">
        <f t="shared" ref="V45:V59" si="67">IF(NOT($B45=0), (P45+Q45)/$B45, "---")</f>
        <v>0</v>
      </c>
    </row>
    <row r="46" spans="1:22" x14ac:dyDescent="0.25">
      <c r="A46" s="328" t="s">
        <v>264</v>
      </c>
      <c r="B46" s="251">
        <f>SUMIFS('Diags Raw Data'!$L$6:$L$4927,'Diags Raw Data'!$D$6:$D$4927,$A46,'Diags Raw Data'!$M$6:$M$4927,"Legacy")</f>
        <v>790</v>
      </c>
      <c r="C46" s="241">
        <f>SUMIFS('Diags Raw Data'!$R$6:$R$4927,'Diags Raw Data'!$D$6:$D$4927,$A46,'Diags Raw Data'!$M$6:$M$4927,"Legacy")</f>
        <v>776</v>
      </c>
      <c r="D46" s="241">
        <f>SUMIFS('Diags Raw Data'!$K$6:$K$4927,'Diags Raw Data'!$D$6:$D$4927,$A46,'Diags Raw Data'!$M$6:$M$4927,"Legacy")</f>
        <v>49</v>
      </c>
      <c r="E46" s="241">
        <f>SUMIFS('Diags Raw Data'!$O$6:$O$4927,'Diags Raw Data'!$D$6:$D$4927,$A46,'Diags Raw Data'!$M$6:$M$4927,"Legacy")</f>
        <v>790</v>
      </c>
      <c r="F46" s="247">
        <f t="shared" si="61"/>
        <v>1</v>
      </c>
      <c r="G46" s="229">
        <f>SUMIFS('Diags Raw Data'!$S$6:$S$4927,'Diags Raw Data'!$D$6:$D$4927,$A46,'Diags Raw Data'!$M$6:$M$4927,"Legacy")</f>
        <v>776</v>
      </c>
      <c r="H46" s="225">
        <f>SUMIFS('Diags Raw Data'!$T$6:$T$4927,'Diags Raw Data'!$D$6:$D$4927,$A46,'Diags Raw Data'!$M$6:$M$4927,"Legacy")</f>
        <v>732</v>
      </c>
      <c r="I46" s="226">
        <f>SUMIFS('Diags Raw Data'!$U$6:$U$4927,'Diags Raw Data'!$D$6:$D$4927,$A46,'Diags Raw Data'!$M$6:$M$4927,"Legacy")</f>
        <v>0</v>
      </c>
      <c r="J46" s="225">
        <f>SUMIFS('Diags Raw Data'!$V$6:$V$4927,'Diags Raw Data'!$D$6:$D$4927,$A46,'Diags Raw Data'!$M$6:$M$4927,"Legacy")</f>
        <v>38</v>
      </c>
      <c r="K46" s="226">
        <f>SUMIFS('Diags Raw Data'!$W$6:$W$4927,'Diags Raw Data'!$D$6:$D$4927,$A46,'Diags Raw Data'!$M$6:$M$4927,"Legacy")</f>
        <v>0</v>
      </c>
      <c r="L46" s="242">
        <f t="shared" si="62"/>
        <v>1</v>
      </c>
      <c r="M46" s="227">
        <f t="shared" si="63"/>
        <v>0.94329896907216493</v>
      </c>
      <c r="N46" s="236">
        <f t="shared" si="64"/>
        <v>0.94329896907216493</v>
      </c>
      <c r="O46" s="212">
        <f>SUMIFS('Diags Raw Data'!$Z$6:$Z$4927,'Diags Raw Data'!$D$6:$D$4927,$A46,'Diags Raw Data'!$M$6:$M$4927,"Legacy")</f>
        <v>0</v>
      </c>
      <c r="P46" s="202">
        <f>SUMIFS('Diags Raw Data'!$AA$6:$AA$4927,'Diags Raw Data'!$D$6:$D$4927,$A46,'Diags Raw Data'!$M$6:$M$4927,"Legacy")</f>
        <v>0</v>
      </c>
      <c r="Q46" s="204">
        <f>SUMIFS('Diags Raw Data'!$AB$6:$AB$4927,'Diags Raw Data'!$D$6:$D$4927,$A46,'Diags Raw Data'!$M$6:$M$4927,"Legacy")</f>
        <v>0</v>
      </c>
      <c r="R46" s="202">
        <f>SUMIFS('Diags Raw Data'!$AC$6:$AC$4927,'Diags Raw Data'!$D$6:$D$4927,$A46,'Diags Raw Data'!$M$6:$M$4927,"Legacy")</f>
        <v>0</v>
      </c>
      <c r="S46" s="204">
        <f>SUMIFS('Diags Raw Data'!$AD$6:$AD$4927,'Diags Raw Data'!$D$6:$D$4927,$A46,'Diags Raw Data'!$M$6:$M$4927,"Legacy")</f>
        <v>0</v>
      </c>
      <c r="T46" s="203">
        <f t="shared" si="65"/>
        <v>0</v>
      </c>
      <c r="U46" s="228" t="str">
        <f t="shared" si="66"/>
        <v>---</v>
      </c>
      <c r="V46" s="230">
        <f t="shared" si="67"/>
        <v>0</v>
      </c>
    </row>
    <row r="47" spans="1:22" x14ac:dyDescent="0.25">
      <c r="A47" s="328" t="s">
        <v>257</v>
      </c>
      <c r="B47" s="251">
        <f>SUMIFS('Diags Raw Data'!$L$6:$L$4927,'Diags Raw Data'!$D$6:$D$4927,$A47,'Diags Raw Data'!$M$6:$M$4927,"Legacy")</f>
        <v>1584</v>
      </c>
      <c r="C47" s="241">
        <f>SUMIFS('Diags Raw Data'!$R$6:$R$4927,'Diags Raw Data'!$D$6:$D$4927,$A47,'Diags Raw Data'!$M$6:$M$4927,"Legacy")</f>
        <v>1572</v>
      </c>
      <c r="D47" s="241">
        <f>SUMIFS('Diags Raw Data'!$K$6:$K$4927,'Diags Raw Data'!$D$6:$D$4927,$A47,'Diags Raw Data'!$M$6:$M$4927,"Legacy")</f>
        <v>106</v>
      </c>
      <c r="E47" s="241">
        <f>SUMIFS('Diags Raw Data'!$O$6:$O$4927,'Diags Raw Data'!$D$6:$D$4927,$A47,'Diags Raw Data'!$M$6:$M$4927,"Legacy")</f>
        <v>1584</v>
      </c>
      <c r="F47" s="247">
        <f t="shared" si="61"/>
        <v>1</v>
      </c>
      <c r="G47" s="229">
        <f>SUMIFS('Diags Raw Data'!$S$6:$S$4927,'Diags Raw Data'!$D$6:$D$4927,$A47,'Diags Raw Data'!$M$6:$M$4927,"Legacy")</f>
        <v>1453</v>
      </c>
      <c r="H47" s="225">
        <f>SUMIFS('Diags Raw Data'!$T$6:$T$4927,'Diags Raw Data'!$D$6:$D$4927,$A47,'Diags Raw Data'!$M$6:$M$4927,"Legacy")</f>
        <v>1382</v>
      </c>
      <c r="I47" s="226">
        <f>SUMIFS('Diags Raw Data'!$U$6:$U$4927,'Diags Raw Data'!$D$6:$D$4927,$A47,'Diags Raw Data'!$M$6:$M$4927,"Legacy")</f>
        <v>0</v>
      </c>
      <c r="J47" s="225">
        <f>SUMIFS('Diags Raw Data'!$V$6:$V$4927,'Diags Raw Data'!$D$6:$D$4927,$A47,'Diags Raw Data'!$M$6:$M$4927,"Legacy")</f>
        <v>47</v>
      </c>
      <c r="K47" s="226">
        <f>SUMIFS('Diags Raw Data'!$W$6:$W$4927,'Diags Raw Data'!$D$6:$D$4927,$A47,'Diags Raw Data'!$M$6:$M$4927,"Legacy")</f>
        <v>24</v>
      </c>
      <c r="L47" s="242">
        <f t="shared" si="62"/>
        <v>0.92430025445292618</v>
      </c>
      <c r="M47" s="227">
        <f t="shared" si="63"/>
        <v>0.95113558155540257</v>
      </c>
      <c r="N47" s="236">
        <f t="shared" si="64"/>
        <v>0.87913486005089059</v>
      </c>
      <c r="O47" s="212">
        <f>SUMIFS('Diags Raw Data'!$Z$6:$Z$4927,'Diags Raw Data'!$D$6:$D$4927,$A47,'Diags Raw Data'!$M$6:$M$4927,"Legacy")</f>
        <v>0</v>
      </c>
      <c r="P47" s="202">
        <f>SUMIFS('Diags Raw Data'!$AA$6:$AA$4927,'Diags Raw Data'!$D$6:$D$4927,$A47,'Diags Raw Data'!$M$6:$M$4927,"Legacy")</f>
        <v>0</v>
      </c>
      <c r="Q47" s="204">
        <f>SUMIFS('Diags Raw Data'!$AB$6:$AB$4927,'Diags Raw Data'!$D$6:$D$4927,$A47,'Diags Raw Data'!$M$6:$M$4927,"Legacy")</f>
        <v>0</v>
      </c>
      <c r="R47" s="202">
        <f>SUMIFS('Diags Raw Data'!$AC$6:$AC$4927,'Diags Raw Data'!$D$6:$D$4927,$A47,'Diags Raw Data'!$M$6:$M$4927,"Legacy")</f>
        <v>0</v>
      </c>
      <c r="S47" s="204">
        <f>SUMIFS('Diags Raw Data'!$AD$6:$AD$4927,'Diags Raw Data'!$D$6:$D$4927,$A47,'Diags Raw Data'!$M$6:$M$4927,"Legacy")</f>
        <v>0</v>
      </c>
      <c r="T47" s="203">
        <f t="shared" si="65"/>
        <v>0</v>
      </c>
      <c r="U47" s="228" t="str">
        <f t="shared" si="66"/>
        <v>---</v>
      </c>
      <c r="V47" s="230">
        <f t="shared" si="67"/>
        <v>0</v>
      </c>
    </row>
    <row r="48" spans="1:22" x14ac:dyDescent="0.25">
      <c r="A48" s="328" t="s">
        <v>892</v>
      </c>
      <c r="B48" s="251">
        <f>SUMIFS('Diags Raw Data'!$L$6:$L$4927,'Diags Raw Data'!$D$6:$D$4927,$A48,'Diags Raw Data'!$M$6:$M$4927,"Legacy")</f>
        <v>11</v>
      </c>
      <c r="C48" s="241">
        <f>SUMIFS('Diags Raw Data'!$R$6:$R$4927,'Diags Raw Data'!$D$6:$D$4927,$A48,'Diags Raw Data'!$M$6:$M$4927,"Legacy")</f>
        <v>6</v>
      </c>
      <c r="D48" s="241">
        <f>SUMIFS('Diags Raw Data'!$K$6:$K$4927,'Diags Raw Data'!$D$6:$D$4927,$A48,'Diags Raw Data'!$M$6:$M$4927,"Legacy")</f>
        <v>7</v>
      </c>
      <c r="E48" s="241">
        <f>SUMIFS('Diags Raw Data'!$O$6:$O$4927,'Diags Raw Data'!$D$6:$D$4927,$A48,'Diags Raw Data'!$M$6:$M$4927,"Legacy")</f>
        <v>11</v>
      </c>
      <c r="F48" s="247">
        <f t="shared" si="61"/>
        <v>1</v>
      </c>
      <c r="G48" s="229">
        <f>SUMIFS('Diags Raw Data'!$S$6:$S$4927,'Diags Raw Data'!$D$6:$D$4927,$A48,'Diags Raw Data'!$M$6:$M$4927,"Legacy")</f>
        <v>0</v>
      </c>
      <c r="H48" s="225">
        <f>SUMIFS('Diags Raw Data'!$T$6:$T$4927,'Diags Raw Data'!$D$6:$D$4927,$A48,'Diags Raw Data'!$M$6:$M$4927,"Legacy")</f>
        <v>0</v>
      </c>
      <c r="I48" s="226">
        <f>SUMIFS('Diags Raw Data'!$U$6:$U$4927,'Diags Raw Data'!$D$6:$D$4927,$A48,'Diags Raw Data'!$M$6:$M$4927,"Legacy")</f>
        <v>0</v>
      </c>
      <c r="J48" s="225">
        <f>SUMIFS('Diags Raw Data'!$V$6:$V$4927,'Diags Raw Data'!$D$6:$D$4927,$A48,'Diags Raw Data'!$M$6:$M$4927,"Legacy")</f>
        <v>0</v>
      </c>
      <c r="K48" s="226">
        <f>SUMIFS('Diags Raw Data'!$W$6:$W$4927,'Diags Raw Data'!$D$6:$D$4927,$A48,'Diags Raw Data'!$M$6:$M$4927,"Legacy")</f>
        <v>0</v>
      </c>
      <c r="L48" s="242">
        <f t="shared" si="62"/>
        <v>0</v>
      </c>
      <c r="M48" s="227" t="str">
        <f t="shared" si="63"/>
        <v>---</v>
      </c>
      <c r="N48" s="236">
        <f t="shared" si="64"/>
        <v>0</v>
      </c>
      <c r="O48" s="212">
        <f>SUMIFS('Diags Raw Data'!$Z$6:$Z$4927,'Diags Raw Data'!$D$6:$D$4927,$A48,'Diags Raw Data'!$M$6:$M$4927,"Legacy")</f>
        <v>0</v>
      </c>
      <c r="P48" s="202">
        <f>SUMIFS('Diags Raw Data'!$AA$6:$AA$4927,'Diags Raw Data'!$D$6:$D$4927,$A48,'Diags Raw Data'!$M$6:$M$4927,"Legacy")</f>
        <v>0</v>
      </c>
      <c r="Q48" s="204">
        <f>SUMIFS('Diags Raw Data'!$AB$6:$AB$4927,'Diags Raw Data'!$D$6:$D$4927,$A48,'Diags Raw Data'!$M$6:$M$4927,"Legacy")</f>
        <v>0</v>
      </c>
      <c r="R48" s="202">
        <f>SUMIFS('Diags Raw Data'!$AC$6:$AC$4927,'Diags Raw Data'!$D$6:$D$4927,$A48,'Diags Raw Data'!$M$6:$M$4927,"Legacy")</f>
        <v>0</v>
      </c>
      <c r="S48" s="204">
        <f>SUMIFS('Diags Raw Data'!$AD$6:$AD$4927,'Diags Raw Data'!$D$6:$D$4927,$A48,'Diags Raw Data'!$M$6:$M$4927,"Legacy")</f>
        <v>0</v>
      </c>
      <c r="T48" s="203">
        <f t="shared" si="65"/>
        <v>0</v>
      </c>
      <c r="U48" s="228" t="str">
        <f t="shared" si="66"/>
        <v>---</v>
      </c>
      <c r="V48" s="230">
        <f t="shared" si="67"/>
        <v>0</v>
      </c>
    </row>
    <row r="49" spans="1:22" x14ac:dyDescent="0.25">
      <c r="A49" s="328" t="s">
        <v>885</v>
      </c>
      <c r="B49" s="251">
        <f>SUMIFS('Diags Raw Data'!$L$6:$L$4927,'Diags Raw Data'!$D$6:$D$4927,$A49,'Diags Raw Data'!$M$6:$M$4927,"Legacy")</f>
        <v>16</v>
      </c>
      <c r="C49" s="241">
        <f>SUMIFS('Diags Raw Data'!$R$6:$R$4927,'Diags Raw Data'!$D$6:$D$4927,$A49,'Diags Raw Data'!$M$6:$M$4927,"Legacy")</f>
        <v>5</v>
      </c>
      <c r="D49" s="241">
        <f>SUMIFS('Diags Raw Data'!$K$6:$K$4927,'Diags Raw Data'!$D$6:$D$4927,$A49,'Diags Raw Data'!$M$6:$M$4927,"Legacy")</f>
        <v>5</v>
      </c>
      <c r="E49" s="241">
        <f>SUMIFS('Diags Raw Data'!$O$6:$O$4927,'Diags Raw Data'!$D$6:$D$4927,$A49,'Diags Raw Data'!$M$6:$M$4927,"Legacy")</f>
        <v>16</v>
      </c>
      <c r="F49" s="247">
        <f t="shared" si="61"/>
        <v>1</v>
      </c>
      <c r="G49" s="229">
        <f>SUMIFS('Diags Raw Data'!$S$6:$S$4927,'Diags Raw Data'!$D$6:$D$4927,$A49,'Diags Raw Data'!$M$6:$M$4927,"Legacy")</f>
        <v>5</v>
      </c>
      <c r="H49" s="225">
        <f>SUMIFS('Diags Raw Data'!$T$6:$T$4927,'Diags Raw Data'!$D$6:$D$4927,$A49,'Diags Raw Data'!$M$6:$M$4927,"Legacy")</f>
        <v>2</v>
      </c>
      <c r="I49" s="226">
        <f>SUMIFS('Diags Raw Data'!$U$6:$U$4927,'Diags Raw Data'!$D$6:$D$4927,$A49,'Diags Raw Data'!$M$6:$M$4927,"Legacy")</f>
        <v>0</v>
      </c>
      <c r="J49" s="225">
        <f>SUMIFS('Diags Raw Data'!$V$6:$V$4927,'Diags Raw Data'!$D$6:$D$4927,$A49,'Diags Raw Data'!$M$6:$M$4927,"Legacy")</f>
        <v>3</v>
      </c>
      <c r="K49" s="226">
        <f>SUMIFS('Diags Raw Data'!$W$6:$W$4927,'Diags Raw Data'!$D$6:$D$4927,$A49,'Diags Raw Data'!$M$6:$M$4927,"Legacy")</f>
        <v>0</v>
      </c>
      <c r="L49" s="242">
        <f t="shared" si="62"/>
        <v>1</v>
      </c>
      <c r="M49" s="227">
        <f t="shared" si="63"/>
        <v>0.4</v>
      </c>
      <c r="N49" s="236">
        <f t="shared" si="64"/>
        <v>0.4</v>
      </c>
      <c r="O49" s="212">
        <f>SUMIFS('Diags Raw Data'!$Z$6:$Z$4927,'Diags Raw Data'!$D$6:$D$4927,$A49,'Diags Raw Data'!$M$6:$M$4927,"Legacy")</f>
        <v>0</v>
      </c>
      <c r="P49" s="202">
        <f>SUMIFS('Diags Raw Data'!$AA$6:$AA$4927,'Diags Raw Data'!$D$6:$D$4927,$A49,'Diags Raw Data'!$M$6:$M$4927,"Legacy")</f>
        <v>0</v>
      </c>
      <c r="Q49" s="204">
        <f>SUMIFS('Diags Raw Data'!$AB$6:$AB$4927,'Diags Raw Data'!$D$6:$D$4927,$A49,'Diags Raw Data'!$M$6:$M$4927,"Legacy")</f>
        <v>0</v>
      </c>
      <c r="R49" s="202">
        <f>SUMIFS('Diags Raw Data'!$AC$6:$AC$4927,'Diags Raw Data'!$D$6:$D$4927,$A49,'Diags Raw Data'!$M$6:$M$4927,"Legacy")</f>
        <v>0</v>
      </c>
      <c r="S49" s="204">
        <f>SUMIFS('Diags Raw Data'!$AD$6:$AD$4927,'Diags Raw Data'!$D$6:$D$4927,$A49,'Diags Raw Data'!$M$6:$M$4927,"Legacy")</f>
        <v>0</v>
      </c>
      <c r="T49" s="203">
        <f t="shared" si="65"/>
        <v>0</v>
      </c>
      <c r="U49" s="228" t="str">
        <f t="shared" si="66"/>
        <v>---</v>
      </c>
      <c r="V49" s="230">
        <f t="shared" si="67"/>
        <v>0</v>
      </c>
    </row>
    <row r="50" spans="1:22" x14ac:dyDescent="0.25">
      <c r="A50" s="328" t="s">
        <v>665</v>
      </c>
      <c r="B50" s="251">
        <f>SUMIFS('Diags Raw Data'!$L$6:$L$4927,'Diags Raw Data'!$D$6:$D$4927,$A50,'Diags Raw Data'!$M$6:$M$4927,"Legacy")</f>
        <v>146</v>
      </c>
      <c r="C50" s="241">
        <f>SUMIFS('Diags Raw Data'!$R$6:$R$4927,'Diags Raw Data'!$D$6:$D$4927,$A50,'Diags Raw Data'!$M$6:$M$4927,"Legacy")</f>
        <v>95</v>
      </c>
      <c r="D50" s="241">
        <f>SUMIFS('Diags Raw Data'!$K$6:$K$4927,'Diags Raw Data'!$D$6:$D$4927,$A50,'Diags Raw Data'!$M$6:$M$4927,"Legacy")</f>
        <v>21</v>
      </c>
      <c r="E50" s="241">
        <f>SUMIFS('Diags Raw Data'!$O$6:$O$4927,'Diags Raw Data'!$D$6:$D$4927,$A50,'Diags Raw Data'!$M$6:$M$4927,"Legacy")</f>
        <v>146</v>
      </c>
      <c r="F50" s="247">
        <f t="shared" ref="F50:F53" si="68">IF(NOT($B50=0), E50/$B50, "---")</f>
        <v>1</v>
      </c>
      <c r="G50" s="229">
        <f>SUMIFS('Diags Raw Data'!$S$6:$S$4927,'Diags Raw Data'!$D$6:$D$4927,$A50,'Diags Raw Data'!$M$6:$M$4927,"Legacy")</f>
        <v>94</v>
      </c>
      <c r="H50" s="225">
        <f>SUMIFS('Diags Raw Data'!$T$6:$T$4927,'Diags Raw Data'!$D$6:$D$4927,$A50,'Diags Raw Data'!$M$6:$M$4927,"Legacy")</f>
        <v>90</v>
      </c>
      <c r="I50" s="226">
        <f>SUMIFS('Diags Raw Data'!$U$6:$U$4927,'Diags Raw Data'!$D$6:$D$4927,$A50,'Diags Raw Data'!$M$6:$M$4927,"Legacy")</f>
        <v>0</v>
      </c>
      <c r="J50" s="225">
        <f>SUMIFS('Diags Raw Data'!$V$6:$V$4927,'Diags Raw Data'!$D$6:$D$4927,$A50,'Diags Raw Data'!$M$6:$M$4927,"Legacy")</f>
        <v>4</v>
      </c>
      <c r="K50" s="226">
        <f>SUMIFS('Diags Raw Data'!$W$6:$W$4927,'Diags Raw Data'!$D$6:$D$4927,$A50,'Diags Raw Data'!$M$6:$M$4927,"Legacy")</f>
        <v>0</v>
      </c>
      <c r="L50" s="242">
        <f t="shared" ref="L50:L53" si="69">IF(NOT($C50=0), G50/$C50, "---")</f>
        <v>0.98947368421052628</v>
      </c>
      <c r="M50" s="227">
        <f t="shared" ref="M50:M53" si="70">IF(NOT($G50=0), (H50+I50)/$G50, "---")</f>
        <v>0.95744680851063835</v>
      </c>
      <c r="N50" s="236">
        <f t="shared" ref="N50:N53" si="71">IF(NOT($C50=0), (H50+I50)/$C50, "---")</f>
        <v>0.94736842105263153</v>
      </c>
      <c r="O50" s="212">
        <f>SUMIFS('Diags Raw Data'!$Z$6:$Z$4927,'Diags Raw Data'!$D$6:$D$4927,$A50,'Diags Raw Data'!$M$6:$M$4927,"Legacy")</f>
        <v>0</v>
      </c>
      <c r="P50" s="202">
        <f>SUMIFS('Diags Raw Data'!$AA$6:$AA$4927,'Diags Raw Data'!$D$6:$D$4927,$A50,'Diags Raw Data'!$M$6:$M$4927,"Legacy")</f>
        <v>0</v>
      </c>
      <c r="Q50" s="204">
        <f>SUMIFS('Diags Raw Data'!$AB$6:$AB$4927,'Diags Raw Data'!$D$6:$D$4927,$A50,'Diags Raw Data'!$M$6:$M$4927,"Legacy")</f>
        <v>0</v>
      </c>
      <c r="R50" s="202">
        <f>SUMIFS('Diags Raw Data'!$AC$6:$AC$4927,'Diags Raw Data'!$D$6:$D$4927,$A50,'Diags Raw Data'!$M$6:$M$4927,"Legacy")</f>
        <v>0</v>
      </c>
      <c r="S50" s="204">
        <f>SUMIFS('Diags Raw Data'!$AD$6:$AD$4927,'Diags Raw Data'!$D$6:$D$4927,$A50,'Diags Raw Data'!$M$6:$M$4927,"Legacy")</f>
        <v>0</v>
      </c>
      <c r="T50" s="203">
        <f t="shared" ref="T50:T53" si="72">IF(NOT($B50=0), O50/$B50, "---")</f>
        <v>0</v>
      </c>
      <c r="U50" s="228" t="str">
        <f t="shared" ref="U50:U53" si="73">IF(NOT($O50=0), (P50+Q50)/$O50, "---")</f>
        <v>---</v>
      </c>
      <c r="V50" s="230">
        <f t="shared" ref="V50:V53" si="74">IF(NOT($B50=0), (P50+Q50)/$B50, "---")</f>
        <v>0</v>
      </c>
    </row>
    <row r="51" spans="1:22" x14ac:dyDescent="0.25">
      <c r="A51" s="328" t="s">
        <v>743</v>
      </c>
      <c r="B51" s="251">
        <f>SUMIFS('Diags Raw Data'!$L$6:$L$4927,'Diags Raw Data'!$D$6:$D$4927,$A51,'Diags Raw Data'!$M$6:$M$4927,"Legacy")</f>
        <v>0</v>
      </c>
      <c r="C51" s="241">
        <f>SUMIFS('Diags Raw Data'!$R$6:$R$4927,'Diags Raw Data'!$D$6:$D$4927,$A51,'Diags Raw Data'!$M$6:$M$4927,"Legacy")</f>
        <v>0</v>
      </c>
      <c r="D51" s="241">
        <f>SUMIFS('Diags Raw Data'!$K$6:$K$4927,'Diags Raw Data'!$D$6:$D$4927,$A51,'Diags Raw Data'!$M$6:$M$4927,"Legacy")</f>
        <v>0</v>
      </c>
      <c r="E51" s="241">
        <f>SUMIFS('Diags Raw Data'!$O$6:$O$4927,'Diags Raw Data'!$D$6:$D$4927,$A51,'Diags Raw Data'!$M$6:$M$4927,"Legacy")</f>
        <v>0</v>
      </c>
      <c r="F51" s="247" t="str">
        <f t="shared" si="68"/>
        <v>---</v>
      </c>
      <c r="G51" s="229">
        <f>SUMIFS('Diags Raw Data'!$S$6:$S$4927,'Diags Raw Data'!$D$6:$D$4927,$A51,'Diags Raw Data'!$M$6:$M$4927,"Legacy")</f>
        <v>0</v>
      </c>
      <c r="H51" s="225">
        <f>SUMIFS('Diags Raw Data'!$T$6:$T$4927,'Diags Raw Data'!$D$6:$D$4927,$A51,'Diags Raw Data'!$M$6:$M$4927,"Legacy")</f>
        <v>0</v>
      </c>
      <c r="I51" s="226">
        <f>SUMIFS('Diags Raw Data'!$U$6:$U$4927,'Diags Raw Data'!$D$6:$D$4927,$A51,'Diags Raw Data'!$M$6:$M$4927,"Legacy")</f>
        <v>0</v>
      </c>
      <c r="J51" s="225">
        <f>SUMIFS('Diags Raw Data'!$V$6:$V$4927,'Diags Raw Data'!$D$6:$D$4927,$A51,'Diags Raw Data'!$M$6:$M$4927,"Legacy")</f>
        <v>0</v>
      </c>
      <c r="K51" s="226">
        <f>SUMIFS('Diags Raw Data'!$W$6:$W$4927,'Diags Raw Data'!$D$6:$D$4927,$A51,'Diags Raw Data'!$M$6:$M$4927,"Legacy")</f>
        <v>0</v>
      </c>
      <c r="L51" s="242" t="str">
        <f t="shared" si="69"/>
        <v>---</v>
      </c>
      <c r="M51" s="227" t="str">
        <f t="shared" si="70"/>
        <v>---</v>
      </c>
      <c r="N51" s="236" t="str">
        <f t="shared" si="71"/>
        <v>---</v>
      </c>
      <c r="O51" s="212">
        <f>SUMIFS('Diags Raw Data'!$Z$6:$Z$4927,'Diags Raw Data'!$D$6:$D$4927,$A51,'Diags Raw Data'!$M$6:$M$4927,"Legacy")</f>
        <v>0</v>
      </c>
      <c r="P51" s="202">
        <f>SUMIFS('Diags Raw Data'!$AA$6:$AA$4927,'Diags Raw Data'!$D$6:$D$4927,$A51,'Diags Raw Data'!$M$6:$M$4927,"Legacy")</f>
        <v>0</v>
      </c>
      <c r="Q51" s="204">
        <f>SUMIFS('Diags Raw Data'!$AB$6:$AB$4927,'Diags Raw Data'!$D$6:$D$4927,$A51,'Diags Raw Data'!$M$6:$M$4927,"Legacy")</f>
        <v>0</v>
      </c>
      <c r="R51" s="202">
        <f>SUMIFS('Diags Raw Data'!$AC$6:$AC$4927,'Diags Raw Data'!$D$6:$D$4927,$A51,'Diags Raw Data'!$M$6:$M$4927,"Legacy")</f>
        <v>0</v>
      </c>
      <c r="S51" s="204">
        <f>SUMIFS('Diags Raw Data'!$AD$6:$AD$4927,'Diags Raw Data'!$D$6:$D$4927,$A51,'Diags Raw Data'!$M$6:$M$4927,"Legacy")</f>
        <v>0</v>
      </c>
      <c r="T51" s="203" t="str">
        <f t="shared" si="72"/>
        <v>---</v>
      </c>
      <c r="U51" s="228" t="str">
        <f t="shared" si="73"/>
        <v>---</v>
      </c>
      <c r="V51" s="230" t="str">
        <f t="shared" si="74"/>
        <v>---</v>
      </c>
    </row>
    <row r="52" spans="1:22" x14ac:dyDescent="0.25">
      <c r="A52" s="328" t="s">
        <v>869</v>
      </c>
      <c r="B52" s="251">
        <f>SUMIFS('Diags Raw Data'!$L$6:$L$4927,'Diags Raw Data'!$D$6:$D$4927,$A52,'Diags Raw Data'!$M$6:$M$4927,"Legacy")</f>
        <v>2</v>
      </c>
      <c r="C52" s="241">
        <f>SUMIFS('Diags Raw Data'!$R$6:$R$4927,'Diags Raw Data'!$D$6:$D$4927,$A52,'Diags Raw Data'!$M$6:$M$4927,"Legacy")</f>
        <v>1</v>
      </c>
      <c r="D52" s="241">
        <f>SUMIFS('Diags Raw Data'!$K$6:$K$4927,'Diags Raw Data'!$D$6:$D$4927,$A52,'Diags Raw Data'!$M$6:$M$4927,"Legacy")</f>
        <v>1</v>
      </c>
      <c r="E52" s="241">
        <f>SUMIFS('Diags Raw Data'!$O$6:$O$4927,'Diags Raw Data'!$D$6:$D$4927,$A52,'Diags Raw Data'!$M$6:$M$4927,"Legacy")</f>
        <v>2</v>
      </c>
      <c r="F52" s="247">
        <f t="shared" si="68"/>
        <v>1</v>
      </c>
      <c r="G52" s="229">
        <f>SUMIFS('Diags Raw Data'!$S$6:$S$4927,'Diags Raw Data'!$D$6:$D$4927,$A52,'Diags Raw Data'!$M$6:$M$4927,"Legacy")</f>
        <v>1</v>
      </c>
      <c r="H52" s="225">
        <f>SUMIFS('Diags Raw Data'!$T$6:$T$4927,'Diags Raw Data'!$D$6:$D$4927,$A52,'Diags Raw Data'!$M$6:$M$4927,"Legacy")</f>
        <v>0</v>
      </c>
      <c r="I52" s="226">
        <f>SUMIFS('Diags Raw Data'!$U$6:$U$4927,'Diags Raw Data'!$D$6:$D$4927,$A52,'Diags Raw Data'!$M$6:$M$4927,"Legacy")</f>
        <v>0</v>
      </c>
      <c r="J52" s="225">
        <f>SUMIFS('Diags Raw Data'!$V$6:$V$4927,'Diags Raw Data'!$D$6:$D$4927,$A52,'Diags Raw Data'!$M$6:$M$4927,"Legacy")</f>
        <v>1</v>
      </c>
      <c r="K52" s="226">
        <f>SUMIFS('Diags Raw Data'!$W$6:$W$4927,'Diags Raw Data'!$D$6:$D$4927,$A52,'Diags Raw Data'!$M$6:$M$4927,"Legacy")</f>
        <v>0</v>
      </c>
      <c r="L52" s="242">
        <f t="shared" si="69"/>
        <v>1</v>
      </c>
      <c r="M52" s="227">
        <f t="shared" si="70"/>
        <v>0</v>
      </c>
      <c r="N52" s="236">
        <f t="shared" si="71"/>
        <v>0</v>
      </c>
      <c r="O52" s="212">
        <f>SUMIFS('Diags Raw Data'!$Z$6:$Z$4927,'Diags Raw Data'!$D$6:$D$4927,$A52,'Diags Raw Data'!$M$6:$M$4927,"Legacy")</f>
        <v>0</v>
      </c>
      <c r="P52" s="202">
        <f>SUMIFS('Diags Raw Data'!$AA$6:$AA$4927,'Diags Raw Data'!$D$6:$D$4927,$A52,'Diags Raw Data'!$M$6:$M$4927,"Legacy")</f>
        <v>0</v>
      </c>
      <c r="Q52" s="204">
        <f>SUMIFS('Diags Raw Data'!$AB$6:$AB$4927,'Diags Raw Data'!$D$6:$D$4927,$A52,'Diags Raw Data'!$M$6:$M$4927,"Legacy")</f>
        <v>0</v>
      </c>
      <c r="R52" s="202">
        <f>SUMIFS('Diags Raw Data'!$AC$6:$AC$4927,'Diags Raw Data'!$D$6:$D$4927,$A52,'Diags Raw Data'!$M$6:$M$4927,"Legacy")</f>
        <v>0</v>
      </c>
      <c r="S52" s="204">
        <f>SUMIFS('Diags Raw Data'!$AD$6:$AD$4927,'Diags Raw Data'!$D$6:$D$4927,$A52,'Diags Raw Data'!$M$6:$M$4927,"Legacy")</f>
        <v>0</v>
      </c>
      <c r="T52" s="203">
        <f t="shared" si="72"/>
        <v>0</v>
      </c>
      <c r="U52" s="228" t="str">
        <f t="shared" si="73"/>
        <v>---</v>
      </c>
      <c r="V52" s="230">
        <f t="shared" si="74"/>
        <v>0</v>
      </c>
    </row>
    <row r="53" spans="1:22" x14ac:dyDescent="0.25">
      <c r="A53" s="328" t="s">
        <v>871</v>
      </c>
      <c r="B53" s="251">
        <f>SUMIFS('Diags Raw Data'!$L$6:$L$4927,'Diags Raw Data'!$D$6:$D$4927,$A53,'Diags Raw Data'!$M$6:$M$4927,"Legacy")</f>
        <v>0</v>
      </c>
      <c r="C53" s="241">
        <f>SUMIFS('Diags Raw Data'!$R$6:$R$4927,'Diags Raw Data'!$D$6:$D$4927,$A53,'Diags Raw Data'!$M$6:$M$4927,"Legacy")</f>
        <v>0</v>
      </c>
      <c r="D53" s="241">
        <f>SUMIFS('Diags Raw Data'!$K$6:$K$4927,'Diags Raw Data'!$D$6:$D$4927,$A53,'Diags Raw Data'!$M$6:$M$4927,"Legacy")</f>
        <v>0</v>
      </c>
      <c r="E53" s="241">
        <f>SUMIFS('Diags Raw Data'!$O$6:$O$4927,'Diags Raw Data'!$D$6:$D$4927,$A53,'Diags Raw Data'!$M$6:$M$4927,"Legacy")</f>
        <v>0</v>
      </c>
      <c r="F53" s="247" t="str">
        <f t="shared" si="68"/>
        <v>---</v>
      </c>
      <c r="G53" s="229">
        <f>SUMIFS('Diags Raw Data'!$S$6:$S$4927,'Diags Raw Data'!$D$6:$D$4927,$A53,'Diags Raw Data'!$M$6:$M$4927,"Legacy")</f>
        <v>0</v>
      </c>
      <c r="H53" s="225">
        <f>SUMIFS('Diags Raw Data'!$T$6:$T$4927,'Diags Raw Data'!$D$6:$D$4927,$A53,'Diags Raw Data'!$M$6:$M$4927,"Legacy")</f>
        <v>0</v>
      </c>
      <c r="I53" s="226">
        <f>SUMIFS('Diags Raw Data'!$U$6:$U$4927,'Diags Raw Data'!$D$6:$D$4927,$A53,'Diags Raw Data'!$M$6:$M$4927,"Legacy")</f>
        <v>0</v>
      </c>
      <c r="J53" s="225">
        <f>SUMIFS('Diags Raw Data'!$V$6:$V$4927,'Diags Raw Data'!$D$6:$D$4927,$A53,'Diags Raw Data'!$M$6:$M$4927,"Legacy")</f>
        <v>0</v>
      </c>
      <c r="K53" s="226">
        <f>SUMIFS('Diags Raw Data'!$W$6:$W$4927,'Diags Raw Data'!$D$6:$D$4927,$A53,'Diags Raw Data'!$M$6:$M$4927,"Legacy")</f>
        <v>0</v>
      </c>
      <c r="L53" s="242" t="str">
        <f t="shared" si="69"/>
        <v>---</v>
      </c>
      <c r="M53" s="227" t="str">
        <f t="shared" si="70"/>
        <v>---</v>
      </c>
      <c r="N53" s="236" t="str">
        <f t="shared" si="71"/>
        <v>---</v>
      </c>
      <c r="O53" s="212">
        <f>SUMIFS('Diags Raw Data'!$Z$6:$Z$4927,'Diags Raw Data'!$D$6:$D$4927,$A53,'Diags Raw Data'!$M$6:$M$4927,"Legacy")</f>
        <v>0</v>
      </c>
      <c r="P53" s="202">
        <f>SUMIFS('Diags Raw Data'!$AA$6:$AA$4927,'Diags Raw Data'!$D$6:$D$4927,$A53,'Diags Raw Data'!$M$6:$M$4927,"Legacy")</f>
        <v>0</v>
      </c>
      <c r="Q53" s="204">
        <f>SUMIFS('Diags Raw Data'!$AB$6:$AB$4927,'Diags Raw Data'!$D$6:$D$4927,$A53,'Diags Raw Data'!$M$6:$M$4927,"Legacy")</f>
        <v>0</v>
      </c>
      <c r="R53" s="202">
        <f>SUMIFS('Diags Raw Data'!$AC$6:$AC$4927,'Diags Raw Data'!$D$6:$D$4927,$A53,'Diags Raw Data'!$M$6:$M$4927,"Legacy")</f>
        <v>0</v>
      </c>
      <c r="S53" s="204">
        <f>SUMIFS('Diags Raw Data'!$AD$6:$AD$4927,'Diags Raw Data'!$D$6:$D$4927,$A53,'Diags Raw Data'!$M$6:$M$4927,"Legacy")</f>
        <v>0</v>
      </c>
      <c r="T53" s="203" t="str">
        <f t="shared" si="72"/>
        <v>---</v>
      </c>
      <c r="U53" s="228" t="str">
        <f t="shared" si="73"/>
        <v>---</v>
      </c>
      <c r="V53" s="230" t="str">
        <f t="shared" si="74"/>
        <v>---</v>
      </c>
    </row>
    <row r="54" spans="1:22" x14ac:dyDescent="0.25">
      <c r="A54" s="328" t="s">
        <v>723</v>
      </c>
      <c r="B54" s="251">
        <f>SUMIFS('Diags Raw Data'!$L$6:$L$4927,'Diags Raw Data'!$D$6:$D$4927,$A54,'Diags Raw Data'!$M$6:$M$4927,"Legacy")</f>
        <v>118</v>
      </c>
      <c r="C54" s="241">
        <f>SUMIFS('Diags Raw Data'!$R$6:$R$4927,'Diags Raw Data'!$D$6:$D$4927,$A54,'Diags Raw Data'!$M$6:$M$4927,"Legacy")</f>
        <v>78</v>
      </c>
      <c r="D54" s="241">
        <f>SUMIFS('Diags Raw Data'!$K$6:$K$4927,'Diags Raw Data'!$D$6:$D$4927,$A54,'Diags Raw Data'!$M$6:$M$4927,"Legacy")</f>
        <v>12</v>
      </c>
      <c r="E54" s="241">
        <f>SUMIFS('Diags Raw Data'!$O$6:$O$4927,'Diags Raw Data'!$D$6:$D$4927,$A54,'Diags Raw Data'!$M$6:$M$4927,"Legacy")</f>
        <v>118</v>
      </c>
      <c r="F54" s="247">
        <f t="shared" si="61"/>
        <v>1</v>
      </c>
      <c r="G54" s="229">
        <f>SUMIFS('Diags Raw Data'!$S$6:$S$4927,'Diags Raw Data'!$D$6:$D$4927,$A54,'Diags Raw Data'!$M$6:$M$4927,"Legacy")</f>
        <v>78</v>
      </c>
      <c r="H54" s="225">
        <f>SUMIFS('Diags Raw Data'!$T$6:$T$4927,'Diags Raw Data'!$D$6:$D$4927,$A54,'Diags Raw Data'!$M$6:$M$4927,"Legacy")</f>
        <v>77</v>
      </c>
      <c r="I54" s="226">
        <f>SUMIFS('Diags Raw Data'!$U$6:$U$4927,'Diags Raw Data'!$D$6:$D$4927,$A54,'Diags Raw Data'!$M$6:$M$4927,"Legacy")</f>
        <v>0</v>
      </c>
      <c r="J54" s="225">
        <f>SUMIFS('Diags Raw Data'!$V$6:$V$4927,'Diags Raw Data'!$D$6:$D$4927,$A54,'Diags Raw Data'!$M$6:$M$4927,"Legacy")</f>
        <v>1</v>
      </c>
      <c r="K54" s="226">
        <f>SUMIFS('Diags Raw Data'!$W$6:$W$4927,'Diags Raw Data'!$D$6:$D$4927,$A54,'Diags Raw Data'!$M$6:$M$4927,"Legacy")</f>
        <v>0</v>
      </c>
      <c r="L54" s="242">
        <f t="shared" si="62"/>
        <v>1</v>
      </c>
      <c r="M54" s="227">
        <f t="shared" si="63"/>
        <v>0.98717948717948723</v>
      </c>
      <c r="N54" s="236">
        <f t="shared" si="64"/>
        <v>0.98717948717948723</v>
      </c>
      <c r="O54" s="212">
        <f>SUMIFS('Diags Raw Data'!$Z$6:$Z$4927,'Diags Raw Data'!$D$6:$D$4927,$A54,'Diags Raw Data'!$M$6:$M$4927,"Legacy")</f>
        <v>0</v>
      </c>
      <c r="P54" s="202">
        <f>SUMIFS('Diags Raw Data'!$AA$6:$AA$4927,'Diags Raw Data'!$D$6:$D$4927,$A54,'Diags Raw Data'!$M$6:$M$4927,"Legacy")</f>
        <v>0</v>
      </c>
      <c r="Q54" s="204">
        <f>SUMIFS('Diags Raw Data'!$AB$6:$AB$4927,'Diags Raw Data'!$D$6:$D$4927,$A54,'Diags Raw Data'!$M$6:$M$4927,"Legacy")</f>
        <v>0</v>
      </c>
      <c r="R54" s="202">
        <f>SUMIFS('Diags Raw Data'!$AC$6:$AC$4927,'Diags Raw Data'!$D$6:$D$4927,$A54,'Diags Raw Data'!$M$6:$M$4927,"Legacy")</f>
        <v>0</v>
      </c>
      <c r="S54" s="204">
        <f>SUMIFS('Diags Raw Data'!$AD$6:$AD$4927,'Diags Raw Data'!$D$6:$D$4927,$A54,'Diags Raw Data'!$M$6:$M$4927,"Legacy")</f>
        <v>0</v>
      </c>
      <c r="T54" s="203">
        <f t="shared" si="65"/>
        <v>0</v>
      </c>
      <c r="U54" s="228" t="str">
        <f t="shared" si="66"/>
        <v>---</v>
      </c>
      <c r="V54" s="230">
        <f t="shared" si="67"/>
        <v>0</v>
      </c>
    </row>
    <row r="55" spans="1:22" x14ac:dyDescent="0.25">
      <c r="A55" s="328" t="s">
        <v>702</v>
      </c>
      <c r="B55" s="251">
        <f>SUMIFS('Diags Raw Data'!$L$6:$L$4927,'Diags Raw Data'!$D$6:$D$4927,$A55,'Diags Raw Data'!$M$6:$M$4927,"Legacy")</f>
        <v>75</v>
      </c>
      <c r="C55" s="241">
        <f>SUMIFS('Diags Raw Data'!$R$6:$R$4927,'Diags Raw Data'!$D$6:$D$4927,$A55,'Diags Raw Data'!$M$6:$M$4927,"Legacy")</f>
        <v>62</v>
      </c>
      <c r="D55" s="241">
        <f>SUMIFS('Diags Raw Data'!$K$6:$K$4927,'Diags Raw Data'!$D$6:$D$4927,$A55,'Diags Raw Data'!$M$6:$M$4927,"Legacy")</f>
        <v>14</v>
      </c>
      <c r="E55" s="241">
        <f>SUMIFS('Diags Raw Data'!$O$6:$O$4927,'Diags Raw Data'!$D$6:$D$4927,$A55,'Diags Raw Data'!$M$6:$M$4927,"Legacy")</f>
        <v>75</v>
      </c>
      <c r="F55" s="247">
        <f t="shared" si="61"/>
        <v>1</v>
      </c>
      <c r="G55" s="229">
        <f>SUMIFS('Diags Raw Data'!$S$6:$S$4927,'Diags Raw Data'!$D$6:$D$4927,$A55,'Diags Raw Data'!$M$6:$M$4927,"Legacy")</f>
        <v>62</v>
      </c>
      <c r="H55" s="225">
        <f>SUMIFS('Diags Raw Data'!$T$6:$T$4927,'Diags Raw Data'!$D$6:$D$4927,$A55,'Diags Raw Data'!$M$6:$M$4927,"Legacy")</f>
        <v>55</v>
      </c>
      <c r="I55" s="226">
        <f>SUMIFS('Diags Raw Data'!$U$6:$U$4927,'Diags Raw Data'!$D$6:$D$4927,$A55,'Diags Raw Data'!$M$6:$M$4927,"Legacy")</f>
        <v>0</v>
      </c>
      <c r="J55" s="225">
        <f>SUMIFS('Diags Raw Data'!$V$6:$V$4927,'Diags Raw Data'!$D$6:$D$4927,$A55,'Diags Raw Data'!$M$6:$M$4927,"Legacy")</f>
        <v>3</v>
      </c>
      <c r="K55" s="226">
        <f>SUMIFS('Diags Raw Data'!$W$6:$W$4927,'Diags Raw Data'!$D$6:$D$4927,$A55,'Diags Raw Data'!$M$6:$M$4927,"Legacy")</f>
        <v>0</v>
      </c>
      <c r="L55" s="242">
        <f t="shared" si="62"/>
        <v>1</v>
      </c>
      <c r="M55" s="227">
        <f t="shared" si="63"/>
        <v>0.88709677419354838</v>
      </c>
      <c r="N55" s="236">
        <f t="shared" si="64"/>
        <v>0.88709677419354838</v>
      </c>
      <c r="O55" s="212">
        <f>SUMIFS('Diags Raw Data'!$Z$6:$Z$4927,'Diags Raw Data'!$D$6:$D$4927,$A55,'Diags Raw Data'!$M$6:$M$4927,"Legacy")</f>
        <v>0</v>
      </c>
      <c r="P55" s="202">
        <f>SUMIFS('Diags Raw Data'!$AA$6:$AA$4927,'Diags Raw Data'!$D$6:$D$4927,$A55,'Diags Raw Data'!$M$6:$M$4927,"Legacy")</f>
        <v>0</v>
      </c>
      <c r="Q55" s="204">
        <f>SUMIFS('Diags Raw Data'!$AB$6:$AB$4927,'Diags Raw Data'!$D$6:$D$4927,$A55,'Diags Raw Data'!$M$6:$M$4927,"Legacy")</f>
        <v>0</v>
      </c>
      <c r="R55" s="202">
        <f>SUMIFS('Diags Raw Data'!$AC$6:$AC$4927,'Diags Raw Data'!$D$6:$D$4927,$A55,'Diags Raw Data'!$M$6:$M$4927,"Legacy")</f>
        <v>0</v>
      </c>
      <c r="S55" s="204">
        <f>SUMIFS('Diags Raw Data'!$AD$6:$AD$4927,'Diags Raw Data'!$D$6:$D$4927,$A55,'Diags Raw Data'!$M$6:$M$4927,"Legacy")</f>
        <v>0</v>
      </c>
      <c r="T55" s="203">
        <f t="shared" si="65"/>
        <v>0</v>
      </c>
      <c r="U55" s="228" t="str">
        <f t="shared" si="66"/>
        <v>---</v>
      </c>
      <c r="V55" s="230">
        <f t="shared" si="67"/>
        <v>0</v>
      </c>
    </row>
    <row r="56" spans="1:22" x14ac:dyDescent="0.25">
      <c r="A56" s="328" t="s">
        <v>745</v>
      </c>
      <c r="B56" s="251">
        <f>SUMIFS('Diags Raw Data'!$L$6:$L$4927,'Diags Raw Data'!$D$6:$D$4927,$A56,'Diags Raw Data'!$M$6:$M$4927,"Legacy")</f>
        <v>0</v>
      </c>
      <c r="C56" s="241">
        <f>SUMIFS('Diags Raw Data'!$R$6:$R$4927,'Diags Raw Data'!$D$6:$D$4927,$A56,'Diags Raw Data'!$M$6:$M$4927,"Legacy")</f>
        <v>0</v>
      </c>
      <c r="D56" s="241">
        <f>SUMIFS('Diags Raw Data'!$K$6:$K$4927,'Diags Raw Data'!$D$6:$D$4927,$A56,'Diags Raw Data'!$M$6:$M$4927,"Legacy")</f>
        <v>0</v>
      </c>
      <c r="E56" s="241">
        <f>SUMIFS('Diags Raw Data'!$O$6:$O$4927,'Diags Raw Data'!$D$6:$D$4927,$A56,'Diags Raw Data'!$M$6:$M$4927,"Legacy")</f>
        <v>0</v>
      </c>
      <c r="F56" s="247" t="str">
        <f t="shared" si="61"/>
        <v>---</v>
      </c>
      <c r="G56" s="229">
        <f>SUMIFS('Diags Raw Data'!$S$6:$S$4927,'Diags Raw Data'!$D$6:$D$4927,$A56,'Diags Raw Data'!$M$6:$M$4927,"Legacy")</f>
        <v>0</v>
      </c>
      <c r="H56" s="225">
        <f>SUMIFS('Diags Raw Data'!$T$6:$T$4927,'Diags Raw Data'!$D$6:$D$4927,$A56,'Diags Raw Data'!$M$6:$M$4927,"Legacy")</f>
        <v>0</v>
      </c>
      <c r="I56" s="226">
        <f>SUMIFS('Diags Raw Data'!$U$6:$U$4927,'Diags Raw Data'!$D$6:$D$4927,$A56,'Diags Raw Data'!$M$6:$M$4927,"Legacy")</f>
        <v>0</v>
      </c>
      <c r="J56" s="225">
        <f>SUMIFS('Diags Raw Data'!$V$6:$V$4927,'Diags Raw Data'!$D$6:$D$4927,$A56,'Diags Raw Data'!$M$6:$M$4927,"Legacy")</f>
        <v>0</v>
      </c>
      <c r="K56" s="226">
        <f>SUMIFS('Diags Raw Data'!$W$6:$W$4927,'Diags Raw Data'!$D$6:$D$4927,$A56,'Diags Raw Data'!$M$6:$M$4927,"Legacy")</f>
        <v>0</v>
      </c>
      <c r="L56" s="242" t="str">
        <f t="shared" si="62"/>
        <v>---</v>
      </c>
      <c r="M56" s="227" t="str">
        <f t="shared" si="63"/>
        <v>---</v>
      </c>
      <c r="N56" s="236" t="str">
        <f t="shared" si="64"/>
        <v>---</v>
      </c>
      <c r="O56" s="212">
        <f>SUMIFS('Diags Raw Data'!$Z$6:$Z$4927,'Diags Raw Data'!$D$6:$D$4927,$A56,'Diags Raw Data'!$M$6:$M$4927,"Legacy")</f>
        <v>0</v>
      </c>
      <c r="P56" s="202">
        <f>SUMIFS('Diags Raw Data'!$AA$6:$AA$4927,'Diags Raw Data'!$D$6:$D$4927,$A56,'Diags Raw Data'!$M$6:$M$4927,"Legacy")</f>
        <v>0</v>
      </c>
      <c r="Q56" s="204">
        <f>SUMIFS('Diags Raw Data'!$AB$6:$AB$4927,'Diags Raw Data'!$D$6:$D$4927,$A56,'Diags Raw Data'!$M$6:$M$4927,"Legacy")</f>
        <v>0</v>
      </c>
      <c r="R56" s="202">
        <f>SUMIFS('Diags Raw Data'!$AC$6:$AC$4927,'Diags Raw Data'!$D$6:$D$4927,$A56,'Diags Raw Data'!$M$6:$M$4927,"Legacy")</f>
        <v>0</v>
      </c>
      <c r="S56" s="204">
        <f>SUMIFS('Diags Raw Data'!$AD$6:$AD$4927,'Diags Raw Data'!$D$6:$D$4927,$A56,'Diags Raw Data'!$M$6:$M$4927,"Legacy")</f>
        <v>0</v>
      </c>
      <c r="T56" s="203" t="str">
        <f t="shared" si="65"/>
        <v>---</v>
      </c>
      <c r="U56" s="228" t="str">
        <f t="shared" si="66"/>
        <v>---</v>
      </c>
      <c r="V56" s="230" t="str">
        <f t="shared" si="67"/>
        <v>---</v>
      </c>
    </row>
    <row r="57" spans="1:22" x14ac:dyDescent="0.25">
      <c r="A57" s="328" t="s">
        <v>901</v>
      </c>
      <c r="B57" s="251">
        <f>SUMIFS('Diags Raw Data'!$L$6:$L$4927,'Diags Raw Data'!$D$6:$D$4927,$A57,'Diags Raw Data'!$M$6:$M$4927,"Legacy")</f>
        <v>0</v>
      </c>
      <c r="C57" s="241">
        <f>SUMIFS('Diags Raw Data'!$R$6:$R$4927,'Diags Raw Data'!$D$6:$D$4927,$A57,'Diags Raw Data'!$M$6:$M$4927,"Legacy")</f>
        <v>0</v>
      </c>
      <c r="D57" s="241">
        <f>SUMIFS('Diags Raw Data'!$K$6:$K$4927,'Diags Raw Data'!$D$6:$D$4927,$A57,'Diags Raw Data'!$M$6:$M$4927,"Legacy")</f>
        <v>0</v>
      </c>
      <c r="E57" s="241">
        <f>SUMIFS('Diags Raw Data'!$O$6:$O$4927,'Diags Raw Data'!$D$6:$D$4927,$A57,'Diags Raw Data'!$M$6:$M$4927,"Legacy")</f>
        <v>0</v>
      </c>
      <c r="F57" s="247" t="str">
        <f t="shared" ref="F57" si="75">IF(NOT($B57=0), E57/$B57, "---")</f>
        <v>---</v>
      </c>
      <c r="G57" s="229">
        <f>SUMIFS('Diags Raw Data'!$S$6:$S$4927,'Diags Raw Data'!$D$6:$D$4927,$A57,'Diags Raw Data'!$M$6:$M$4927,"Legacy")</f>
        <v>0</v>
      </c>
      <c r="H57" s="225">
        <f>SUMIFS('Diags Raw Data'!$T$6:$T$4927,'Diags Raw Data'!$D$6:$D$4927,$A57,'Diags Raw Data'!$M$6:$M$4927,"Legacy")</f>
        <v>0</v>
      </c>
      <c r="I57" s="226">
        <f>SUMIFS('Diags Raw Data'!$U$6:$U$4927,'Diags Raw Data'!$D$6:$D$4927,$A57,'Diags Raw Data'!$M$6:$M$4927,"Legacy")</f>
        <v>0</v>
      </c>
      <c r="J57" s="225">
        <f>SUMIFS('Diags Raw Data'!$V$6:$V$4927,'Diags Raw Data'!$D$6:$D$4927,$A57,'Diags Raw Data'!$M$6:$M$4927,"Legacy")</f>
        <v>0</v>
      </c>
      <c r="K57" s="226">
        <f>SUMIFS('Diags Raw Data'!$W$6:$W$4927,'Diags Raw Data'!$D$6:$D$4927,$A57,'Diags Raw Data'!$M$6:$M$4927,"Legacy")</f>
        <v>0</v>
      </c>
      <c r="L57" s="242" t="str">
        <f t="shared" ref="L57" si="76">IF(NOT($C57=0), G57/$C57, "---")</f>
        <v>---</v>
      </c>
      <c r="M57" s="227" t="str">
        <f t="shared" ref="M57" si="77">IF(NOT($G57=0), (H57+I57)/$G57, "---")</f>
        <v>---</v>
      </c>
      <c r="N57" s="236" t="str">
        <f t="shared" ref="N57" si="78">IF(NOT($C57=0), (H57+I57)/$C57, "---")</f>
        <v>---</v>
      </c>
      <c r="O57" s="212">
        <f>SUMIFS('Diags Raw Data'!$Z$6:$Z$4927,'Diags Raw Data'!$D$6:$D$4927,$A57,'Diags Raw Data'!$M$6:$M$4927,"Legacy")</f>
        <v>0</v>
      </c>
      <c r="P57" s="202">
        <f>SUMIFS('Diags Raw Data'!$AA$6:$AA$4927,'Diags Raw Data'!$D$6:$D$4927,$A57,'Diags Raw Data'!$M$6:$M$4927,"Legacy")</f>
        <v>0</v>
      </c>
      <c r="Q57" s="204">
        <f>SUMIFS('Diags Raw Data'!$AB$6:$AB$4927,'Diags Raw Data'!$D$6:$D$4927,$A57,'Diags Raw Data'!$M$6:$M$4927,"Legacy")</f>
        <v>0</v>
      </c>
      <c r="R57" s="202">
        <f>SUMIFS('Diags Raw Data'!$AC$6:$AC$4927,'Diags Raw Data'!$D$6:$D$4927,$A57,'Diags Raw Data'!$M$6:$M$4927,"Legacy")</f>
        <v>0</v>
      </c>
      <c r="S57" s="204">
        <f>SUMIFS('Diags Raw Data'!$AD$6:$AD$4927,'Diags Raw Data'!$D$6:$D$4927,$A57,'Diags Raw Data'!$M$6:$M$4927,"Legacy")</f>
        <v>0</v>
      </c>
      <c r="T57" s="203" t="str">
        <f t="shared" ref="T57" si="79">IF(NOT($B57=0), O57/$B57, "---")</f>
        <v>---</v>
      </c>
      <c r="U57" s="228" t="str">
        <f t="shared" ref="U57" si="80">IF(NOT($O57=0), (P57+Q57)/$O57, "---")</f>
        <v>---</v>
      </c>
      <c r="V57" s="230" t="str">
        <f t="shared" ref="V57" si="81">IF(NOT($B57=0), (P57+Q57)/$B57, "---")</f>
        <v>---</v>
      </c>
    </row>
    <row r="58" spans="1:22" x14ac:dyDescent="0.25">
      <c r="A58" s="328" t="s">
        <v>909</v>
      </c>
      <c r="B58" s="251">
        <f>SUMIFS('Diags Raw Data'!$L$6:$L$4927,'Diags Raw Data'!$D$6:$D$4927,$A58,'Diags Raw Data'!$M$6:$M$4927,"Legacy")</f>
        <v>60</v>
      </c>
      <c r="C58" s="241">
        <f>SUMIFS('Diags Raw Data'!$R$6:$R$4927,'Diags Raw Data'!$D$6:$D$4927,$A58,'Diags Raw Data'!$M$6:$M$4927,"Legacy")</f>
        <v>0</v>
      </c>
      <c r="D58" s="241">
        <f>SUMIFS('Diags Raw Data'!$K$6:$K$4927,'Diags Raw Data'!$D$6:$D$4927,$A58,'Diags Raw Data'!$M$6:$M$4927,"Legacy")</f>
        <v>20</v>
      </c>
      <c r="E58" s="241">
        <f>SUMIFS('Diags Raw Data'!$O$6:$O$4927,'Diags Raw Data'!$D$6:$D$4927,$A58,'Diags Raw Data'!$M$6:$M$4927,"Legacy")</f>
        <v>60</v>
      </c>
      <c r="F58" s="247">
        <f t="shared" ref="F58" si="82">IF(NOT($B58=0), E58/$B58, "---")</f>
        <v>1</v>
      </c>
      <c r="G58" s="229">
        <f>SUMIFS('Diags Raw Data'!$S$6:$S$4927,'Diags Raw Data'!$D$6:$D$4927,$A58,'Diags Raw Data'!$M$6:$M$4927,"Legacy")</f>
        <v>0</v>
      </c>
      <c r="H58" s="225">
        <f>SUMIFS('Diags Raw Data'!$T$6:$T$4927,'Diags Raw Data'!$D$6:$D$4927,$A58,'Diags Raw Data'!$M$6:$M$4927,"Legacy")</f>
        <v>0</v>
      </c>
      <c r="I58" s="226">
        <f>SUMIFS('Diags Raw Data'!$U$6:$U$4927,'Diags Raw Data'!$D$6:$D$4927,$A58,'Diags Raw Data'!$M$6:$M$4927,"Legacy")</f>
        <v>0</v>
      </c>
      <c r="J58" s="225">
        <f>SUMIFS('Diags Raw Data'!$V$6:$V$4927,'Diags Raw Data'!$D$6:$D$4927,$A58,'Diags Raw Data'!$M$6:$M$4927,"Legacy")</f>
        <v>0</v>
      </c>
      <c r="K58" s="226">
        <f>SUMIFS('Diags Raw Data'!$W$6:$W$4927,'Diags Raw Data'!$D$6:$D$4927,$A58,'Diags Raw Data'!$M$6:$M$4927,"Legacy")</f>
        <v>0</v>
      </c>
      <c r="L58" s="242" t="str">
        <f t="shared" ref="L58" si="83">IF(NOT($C58=0), G58/$C58, "---")</f>
        <v>---</v>
      </c>
      <c r="M58" s="227" t="str">
        <f t="shared" ref="M58" si="84">IF(NOT($G58=0), (H58+I58)/$G58, "---")</f>
        <v>---</v>
      </c>
      <c r="N58" s="236" t="str">
        <f t="shared" ref="N58" si="85">IF(NOT($C58=0), (H58+I58)/$C58, "---")</f>
        <v>---</v>
      </c>
      <c r="O58" s="212">
        <f>SUMIFS('Diags Raw Data'!$Z$6:$Z$4927,'Diags Raw Data'!$D$6:$D$4927,$A58,'Diags Raw Data'!$M$6:$M$4927,"Legacy")</f>
        <v>0</v>
      </c>
      <c r="P58" s="202">
        <f>SUMIFS('Diags Raw Data'!$AA$6:$AA$4927,'Diags Raw Data'!$D$6:$D$4927,$A58,'Diags Raw Data'!$M$6:$M$4927,"Legacy")</f>
        <v>0</v>
      </c>
      <c r="Q58" s="204">
        <f>SUMIFS('Diags Raw Data'!$AB$6:$AB$4927,'Diags Raw Data'!$D$6:$D$4927,$A58,'Diags Raw Data'!$M$6:$M$4927,"Legacy")</f>
        <v>0</v>
      </c>
      <c r="R58" s="202">
        <f>SUMIFS('Diags Raw Data'!$AC$6:$AC$4927,'Diags Raw Data'!$D$6:$D$4927,$A58,'Diags Raw Data'!$M$6:$M$4927,"Legacy")</f>
        <v>0</v>
      </c>
      <c r="S58" s="204">
        <f>SUMIFS('Diags Raw Data'!$AD$6:$AD$4927,'Diags Raw Data'!$D$6:$D$4927,$A58,'Diags Raw Data'!$M$6:$M$4927,"Legacy")</f>
        <v>0</v>
      </c>
      <c r="T58" s="203">
        <f t="shared" ref="T58" si="86">IF(NOT($B58=0), O58/$B58, "---")</f>
        <v>0</v>
      </c>
      <c r="U58" s="228" t="str">
        <f t="shared" ref="U58" si="87">IF(NOT($O58=0), (P58+Q58)/$O58, "---")</f>
        <v>---</v>
      </c>
      <c r="V58" s="230">
        <f t="shared" ref="V58" si="88">IF(NOT($B58=0), (P58+Q58)/$B58, "---")</f>
        <v>0</v>
      </c>
    </row>
    <row r="59" spans="1:22" ht="15.75" thickBot="1" x14ac:dyDescent="0.3">
      <c r="A59" s="329" t="s">
        <v>757</v>
      </c>
      <c r="B59" s="252">
        <f>SUMIFS('Diags Raw Data'!$L$6:$L$4927,'Diags Raw Data'!$D$6:$D$4927,$A59,'Diags Raw Data'!$M$6:$M$4927,"Legacy")</f>
        <v>914</v>
      </c>
      <c r="C59" s="243">
        <f>SUMIFS('Diags Raw Data'!$R$6:$R$4927,'Diags Raw Data'!$D$6:$D$4927,$A59,'Diags Raw Data'!$M$6:$M$4927,"Legacy")</f>
        <v>847</v>
      </c>
      <c r="D59" s="243">
        <f>SUMIFS('Diags Raw Data'!$K$6:$K$4927,'Diags Raw Data'!$D$6:$D$4927,$A59,'Diags Raw Data'!$M$6:$M$4927,"Legacy")</f>
        <v>23</v>
      </c>
      <c r="E59" s="243">
        <f>SUMIFS('Diags Raw Data'!$O$6:$O$4927,'Diags Raw Data'!$D$6:$D$4927,$A59,'Diags Raw Data'!$M$6:$M$4927,"Legacy")</f>
        <v>914</v>
      </c>
      <c r="F59" s="248">
        <f t="shared" si="61"/>
        <v>1</v>
      </c>
      <c r="G59" s="231">
        <f>SUMIFS('Diags Raw Data'!$S$6:$S$4927,'Diags Raw Data'!$D$6:$D$4927,$A59,'Diags Raw Data'!$M$6:$M$4927,"Legacy")</f>
        <v>836</v>
      </c>
      <c r="H59" s="232">
        <f>SUMIFS('Diags Raw Data'!$T$6:$T$4927,'Diags Raw Data'!$D$6:$D$4927,$A59,'Diags Raw Data'!$M$6:$M$4927,"Legacy")</f>
        <v>822</v>
      </c>
      <c r="I59" s="233">
        <f>SUMIFS('Diags Raw Data'!$U$6:$U$4927,'Diags Raw Data'!$D$6:$D$4927,$A59,'Diags Raw Data'!$M$6:$M$4927,"Legacy")</f>
        <v>0</v>
      </c>
      <c r="J59" s="232">
        <f>SUMIFS('Diags Raw Data'!$V$6:$V$4927,'Diags Raw Data'!$D$6:$D$4927,$A59,'Diags Raw Data'!$M$6:$M$4927,"Legacy")</f>
        <v>5</v>
      </c>
      <c r="K59" s="233">
        <f>SUMIFS('Diags Raw Data'!$W$6:$W$4927,'Diags Raw Data'!$D$6:$D$4927,$A59,'Diags Raw Data'!$M$6:$M$4927,"Legacy")</f>
        <v>9</v>
      </c>
      <c r="L59" s="244">
        <f t="shared" si="62"/>
        <v>0.98701298701298701</v>
      </c>
      <c r="M59" s="234">
        <f t="shared" si="63"/>
        <v>0.98325358851674638</v>
      </c>
      <c r="N59" s="237">
        <f t="shared" si="64"/>
        <v>0.97048406139315235</v>
      </c>
      <c r="O59" s="213">
        <f>SUMIFS('Diags Raw Data'!$Z$6:$Z$4927,'Diags Raw Data'!$D$6:$D$4927,$A59,'Diags Raw Data'!$M$6:$M$4927,"Legacy")</f>
        <v>0</v>
      </c>
      <c r="P59" s="205">
        <f>SUMIFS('Diags Raw Data'!$AA$6:$AA$4927,'Diags Raw Data'!$D$6:$D$4927,$A59,'Diags Raw Data'!$M$6:$M$4927,"Legacy")</f>
        <v>0</v>
      </c>
      <c r="Q59" s="207">
        <f>SUMIFS('Diags Raw Data'!$AB$6:$AB$4927,'Diags Raw Data'!$D$6:$D$4927,$A59,'Diags Raw Data'!$M$6:$M$4927,"Legacy")</f>
        <v>0</v>
      </c>
      <c r="R59" s="205">
        <f>SUMIFS('Diags Raw Data'!$AC$6:$AC$4927,'Diags Raw Data'!$D$6:$D$4927,$A59,'Diags Raw Data'!$M$6:$M$4927,"Legacy")</f>
        <v>0</v>
      </c>
      <c r="S59" s="207">
        <f>SUMIFS('Diags Raw Data'!$AD$6:$AD$4927,'Diags Raw Data'!$D$6:$D$4927,$A59,'Diags Raw Data'!$M$6:$M$4927,"Legacy")</f>
        <v>0</v>
      </c>
      <c r="T59" s="206">
        <f t="shared" si="65"/>
        <v>0</v>
      </c>
      <c r="U59" s="238" t="str">
        <f t="shared" si="66"/>
        <v>---</v>
      </c>
      <c r="V59" s="235">
        <f t="shared" si="67"/>
        <v>0</v>
      </c>
    </row>
    <row r="60" spans="1:22" ht="16.5" thickBot="1" x14ac:dyDescent="0.3">
      <c r="A60" s="270" t="s">
        <v>937</v>
      </c>
      <c r="B60" s="255">
        <f>SUM(B44:B59)</f>
        <v>3722</v>
      </c>
      <c r="C60" s="256">
        <f>SUM(C44:C59)</f>
        <v>3442</v>
      </c>
      <c r="D60" s="256">
        <f>SUM(D44:D59)</f>
        <v>261</v>
      </c>
      <c r="E60" s="256">
        <f>SUM(E44:E59)</f>
        <v>3722</v>
      </c>
      <c r="F60" s="257" cm="1">
        <f t="array" ref="F60">SUMPRODUCT(--(ISNUMBER(SEARCH("Legacy",'Diags Raw Data'!$M$6:$M$4927))),'Diags Raw Data'!$K$6:$K$4927,'Diags Raw Data'!$P$6:$P$4927)/D60</f>
        <v>1</v>
      </c>
      <c r="G60" s="258">
        <f>SUM(G44:G59)</f>
        <v>3305</v>
      </c>
      <c r="H60" s="259">
        <f>SUM(H44:H59)</f>
        <v>3160</v>
      </c>
      <c r="I60" s="260">
        <f>SUM(I44:I59)</f>
        <v>0</v>
      </c>
      <c r="J60" s="259">
        <f>SUM(J44:J59)</f>
        <v>102</v>
      </c>
      <c r="K60" s="260">
        <f>SUM(K44:K59)</f>
        <v>33</v>
      </c>
      <c r="L60" s="261">
        <f>IF(NOT($C60=0), G60/$C60, "---")</f>
        <v>0.96019755955839625</v>
      </c>
      <c r="M60" s="262">
        <f t="shared" si="63"/>
        <v>0.95612708018154313</v>
      </c>
      <c r="N60" s="263">
        <f t="shared" si="64"/>
        <v>0.91807088901801281</v>
      </c>
      <c r="O60" s="264">
        <f>SUM(O44:O59)</f>
        <v>0</v>
      </c>
      <c r="P60" s="265">
        <f>SUM(P44:P59)</f>
        <v>0</v>
      </c>
      <c r="Q60" s="266">
        <f>SUM(Q44:Q59)</f>
        <v>0</v>
      </c>
      <c r="R60" s="265">
        <f>SUM(R44:R59)</f>
        <v>0</v>
      </c>
      <c r="S60" s="266">
        <f>SUM(S44:S59)</f>
        <v>0</v>
      </c>
      <c r="T60" s="267">
        <f>IF(NOT($B60=0), O60/$B60, "---")</f>
        <v>0</v>
      </c>
      <c r="U60" s="268" t="str">
        <f t="shared" si="66"/>
        <v>---</v>
      </c>
      <c r="V60" s="269">
        <f>IF(NOT($B60=0), (P60+Q60)/$B60, "---")</f>
        <v>0</v>
      </c>
    </row>
    <row r="61" spans="1:22" x14ac:dyDescent="0.25">
      <c r="A61" s="245"/>
      <c r="B61" s="245"/>
      <c r="C61" s="245"/>
      <c r="D61" s="245"/>
      <c r="E61" s="245"/>
      <c r="F61" s="245"/>
      <c r="G61" s="245"/>
      <c r="H61" s="245"/>
      <c r="I61" s="245"/>
      <c r="J61" s="245"/>
      <c r="K61" s="245"/>
      <c r="L61" s="245"/>
      <c r="M61" s="245"/>
      <c r="N61" s="245"/>
      <c r="O61" s="245"/>
      <c r="P61" s="245"/>
      <c r="Q61" s="245"/>
      <c r="R61" s="245"/>
      <c r="S61" s="245"/>
      <c r="T61" s="245"/>
      <c r="U61" s="245"/>
      <c r="V61" s="245"/>
    </row>
    <row r="63" spans="1:22" x14ac:dyDescent="0.25">
      <c r="F63" s="130"/>
    </row>
    <row r="66" spans="5:6" x14ac:dyDescent="0.25">
      <c r="F66" s="388"/>
    </row>
    <row r="67" spans="5:6" x14ac:dyDescent="0.25">
      <c r="F67" s="387"/>
    </row>
    <row r="68" spans="5:6" x14ac:dyDescent="0.25">
      <c r="E68" t="e" cm="1">
        <f t="array" ref="E68:E4989">SEARCH("New",'Diags Raw Data'!$M$6:$M$4927)</f>
        <v>#VALUE!</v>
      </c>
      <c r="F68" s="387"/>
    </row>
    <row r="69" spans="5:6" x14ac:dyDescent="0.25">
      <c r="E69" t="e">
        <v>#VALUE!</v>
      </c>
    </row>
    <row r="70" spans="5:6" x14ac:dyDescent="0.25">
      <c r="E70" t="e">
        <v>#VALUE!</v>
      </c>
    </row>
    <row r="71" spans="5:6" x14ac:dyDescent="0.25">
      <c r="E71" t="e">
        <v>#VALUE!</v>
      </c>
    </row>
    <row r="72" spans="5:6" x14ac:dyDescent="0.25">
      <c r="E72" t="e">
        <v>#VALUE!</v>
      </c>
    </row>
    <row r="73" spans="5:6" x14ac:dyDescent="0.25">
      <c r="E73" t="e">
        <v>#VALUE!</v>
      </c>
    </row>
    <row r="74" spans="5:6" x14ac:dyDescent="0.25">
      <c r="E74" t="e">
        <v>#VALUE!</v>
      </c>
    </row>
    <row r="75" spans="5:6" x14ac:dyDescent="0.25">
      <c r="E75" t="e">
        <v>#VALUE!</v>
      </c>
    </row>
    <row r="76" spans="5:6" x14ac:dyDescent="0.25">
      <c r="E76" t="e">
        <v>#VALUE!</v>
      </c>
    </row>
    <row r="77" spans="5:6" x14ac:dyDescent="0.25">
      <c r="E77" t="e">
        <v>#VALUE!</v>
      </c>
    </row>
    <row r="78" spans="5:6" x14ac:dyDescent="0.25">
      <c r="E78" t="e">
        <v>#VALUE!</v>
      </c>
    </row>
    <row r="79" spans="5:6" x14ac:dyDescent="0.25">
      <c r="E79" t="e">
        <v>#VALUE!</v>
      </c>
    </row>
    <row r="80" spans="5:6" x14ac:dyDescent="0.25">
      <c r="E80" t="e">
        <v>#VALUE!</v>
      </c>
    </row>
    <row r="81" spans="5:5" x14ac:dyDescent="0.25">
      <c r="E81" t="e">
        <v>#VALUE!</v>
      </c>
    </row>
    <row r="82" spans="5:5" x14ac:dyDescent="0.25">
      <c r="E82" t="e">
        <v>#VALUE!</v>
      </c>
    </row>
    <row r="83" spans="5:5" x14ac:dyDescent="0.25">
      <c r="E83" t="e">
        <v>#VALUE!</v>
      </c>
    </row>
    <row r="84" spans="5:5" x14ac:dyDescent="0.25">
      <c r="E84" t="e">
        <v>#VALUE!</v>
      </c>
    </row>
    <row r="85" spans="5:5" x14ac:dyDescent="0.25">
      <c r="E85" t="e">
        <v>#VALUE!</v>
      </c>
    </row>
    <row r="86" spans="5:5" x14ac:dyDescent="0.25">
      <c r="E86" t="e">
        <v>#VALUE!</v>
      </c>
    </row>
    <row r="87" spans="5:5" x14ac:dyDescent="0.25">
      <c r="E87" t="e">
        <v>#VALUE!</v>
      </c>
    </row>
    <row r="88" spans="5:5" x14ac:dyDescent="0.25">
      <c r="E88" t="e">
        <v>#VALUE!</v>
      </c>
    </row>
    <row r="89" spans="5:5" x14ac:dyDescent="0.25">
      <c r="E89" t="e">
        <v>#VALUE!</v>
      </c>
    </row>
    <row r="90" spans="5:5" x14ac:dyDescent="0.25">
      <c r="E90" t="e">
        <v>#VALUE!</v>
      </c>
    </row>
    <row r="91" spans="5:5" x14ac:dyDescent="0.25">
      <c r="E91" t="e">
        <v>#VALUE!</v>
      </c>
    </row>
    <row r="92" spans="5:5" x14ac:dyDescent="0.25">
      <c r="E92" t="e">
        <v>#VALUE!</v>
      </c>
    </row>
    <row r="93" spans="5:5" x14ac:dyDescent="0.25">
      <c r="E93" t="e">
        <v>#VALUE!</v>
      </c>
    </row>
    <row r="94" spans="5:5" x14ac:dyDescent="0.25">
      <c r="E94" t="e">
        <v>#VALUE!</v>
      </c>
    </row>
    <row r="95" spans="5:5" x14ac:dyDescent="0.25">
      <c r="E95" t="e">
        <v>#VALUE!</v>
      </c>
    </row>
    <row r="96" spans="5:5" x14ac:dyDescent="0.25">
      <c r="E96" t="e">
        <v>#VALUE!</v>
      </c>
    </row>
    <row r="97" spans="5:5" x14ac:dyDescent="0.25">
      <c r="E97" t="e">
        <v>#VALUE!</v>
      </c>
    </row>
    <row r="98" spans="5:5" x14ac:dyDescent="0.25">
      <c r="E98" t="e">
        <v>#VALUE!</v>
      </c>
    </row>
    <row r="99" spans="5:5" x14ac:dyDescent="0.25">
      <c r="E99" t="e">
        <v>#VALUE!</v>
      </c>
    </row>
    <row r="100" spans="5:5" x14ac:dyDescent="0.25">
      <c r="E100">
        <v>1</v>
      </c>
    </row>
    <row r="101" spans="5:5" x14ac:dyDescent="0.25">
      <c r="E101">
        <v>1</v>
      </c>
    </row>
    <row r="102" spans="5:5" x14ac:dyDescent="0.25">
      <c r="E102">
        <v>1</v>
      </c>
    </row>
    <row r="103" spans="5:5" x14ac:dyDescent="0.25">
      <c r="E103">
        <v>1</v>
      </c>
    </row>
    <row r="104" spans="5:5" x14ac:dyDescent="0.25">
      <c r="E104">
        <v>1</v>
      </c>
    </row>
    <row r="105" spans="5:5" x14ac:dyDescent="0.25">
      <c r="E105">
        <v>1</v>
      </c>
    </row>
    <row r="106" spans="5:5" x14ac:dyDescent="0.25">
      <c r="E106">
        <v>1</v>
      </c>
    </row>
    <row r="107" spans="5:5" x14ac:dyDescent="0.25">
      <c r="E107">
        <v>1</v>
      </c>
    </row>
    <row r="108" spans="5:5" x14ac:dyDescent="0.25">
      <c r="E108">
        <v>1</v>
      </c>
    </row>
    <row r="109" spans="5:5" x14ac:dyDescent="0.25">
      <c r="E109">
        <v>1</v>
      </c>
    </row>
    <row r="110" spans="5:5" x14ac:dyDescent="0.25">
      <c r="E110" t="e">
        <v>#VALUE!</v>
      </c>
    </row>
    <row r="111" spans="5:5" x14ac:dyDescent="0.25">
      <c r="E111" t="e">
        <v>#VALUE!</v>
      </c>
    </row>
    <row r="112" spans="5:5" x14ac:dyDescent="0.25">
      <c r="E112" t="e">
        <v>#VALUE!</v>
      </c>
    </row>
    <row r="113" spans="5:5" x14ac:dyDescent="0.25">
      <c r="E113" t="e">
        <v>#VALUE!</v>
      </c>
    </row>
    <row r="114" spans="5:5" x14ac:dyDescent="0.25">
      <c r="E114" t="e">
        <v>#VALUE!</v>
      </c>
    </row>
    <row r="115" spans="5:5" x14ac:dyDescent="0.25">
      <c r="E115" t="e">
        <v>#VALUE!</v>
      </c>
    </row>
    <row r="116" spans="5:5" x14ac:dyDescent="0.25">
      <c r="E116" t="e">
        <v>#VALUE!</v>
      </c>
    </row>
    <row r="117" spans="5:5" x14ac:dyDescent="0.25">
      <c r="E117" t="e">
        <v>#VALUE!</v>
      </c>
    </row>
    <row r="118" spans="5:5" x14ac:dyDescent="0.25">
      <c r="E118" t="e">
        <v>#VALUE!</v>
      </c>
    </row>
    <row r="119" spans="5:5" x14ac:dyDescent="0.25">
      <c r="E119" t="e">
        <v>#VALUE!</v>
      </c>
    </row>
    <row r="120" spans="5:5" x14ac:dyDescent="0.25">
      <c r="E120" t="e">
        <v>#VALUE!</v>
      </c>
    </row>
    <row r="121" spans="5:5" x14ac:dyDescent="0.25">
      <c r="E121" t="e">
        <v>#VALUE!</v>
      </c>
    </row>
    <row r="122" spans="5:5" x14ac:dyDescent="0.25">
      <c r="E122" t="e">
        <v>#VALUE!</v>
      </c>
    </row>
    <row r="123" spans="5:5" x14ac:dyDescent="0.25">
      <c r="E123" t="e">
        <v>#VALUE!</v>
      </c>
    </row>
    <row r="124" spans="5:5" x14ac:dyDescent="0.25">
      <c r="E124" t="e">
        <v>#VALUE!</v>
      </c>
    </row>
    <row r="125" spans="5:5" x14ac:dyDescent="0.25">
      <c r="E125" t="e">
        <v>#VALUE!</v>
      </c>
    </row>
    <row r="126" spans="5:5" x14ac:dyDescent="0.25">
      <c r="E126" t="e">
        <v>#VALUE!</v>
      </c>
    </row>
    <row r="127" spans="5:5" x14ac:dyDescent="0.25">
      <c r="E127" t="e">
        <v>#VALUE!</v>
      </c>
    </row>
    <row r="128" spans="5:5" x14ac:dyDescent="0.25">
      <c r="E128" t="e">
        <v>#VALUE!</v>
      </c>
    </row>
    <row r="129" spans="5:5" x14ac:dyDescent="0.25">
      <c r="E129" t="e">
        <v>#VALUE!</v>
      </c>
    </row>
    <row r="130" spans="5:5" x14ac:dyDescent="0.25">
      <c r="E130" t="e">
        <v>#VALUE!</v>
      </c>
    </row>
    <row r="131" spans="5:5" x14ac:dyDescent="0.25">
      <c r="E131" t="e">
        <v>#VALUE!</v>
      </c>
    </row>
    <row r="132" spans="5:5" x14ac:dyDescent="0.25">
      <c r="E132" t="e">
        <v>#VALUE!</v>
      </c>
    </row>
    <row r="133" spans="5:5" x14ac:dyDescent="0.25">
      <c r="E133" t="e">
        <v>#VALUE!</v>
      </c>
    </row>
    <row r="134" spans="5:5" x14ac:dyDescent="0.25">
      <c r="E134" t="e">
        <v>#VALUE!</v>
      </c>
    </row>
    <row r="135" spans="5:5" x14ac:dyDescent="0.25">
      <c r="E135" t="e">
        <v>#VALUE!</v>
      </c>
    </row>
    <row r="136" spans="5:5" x14ac:dyDescent="0.25">
      <c r="E136" t="e">
        <v>#VALUE!</v>
      </c>
    </row>
    <row r="137" spans="5:5" x14ac:dyDescent="0.25">
      <c r="E137" t="e">
        <v>#VALUE!</v>
      </c>
    </row>
    <row r="138" spans="5:5" x14ac:dyDescent="0.25">
      <c r="E138" t="e">
        <v>#VALUE!</v>
      </c>
    </row>
    <row r="139" spans="5:5" x14ac:dyDescent="0.25">
      <c r="E139" t="e">
        <v>#VALUE!</v>
      </c>
    </row>
    <row r="140" spans="5:5" x14ac:dyDescent="0.25">
      <c r="E140" t="e">
        <v>#VALUE!</v>
      </c>
    </row>
    <row r="141" spans="5:5" x14ac:dyDescent="0.25">
      <c r="E141" t="e">
        <v>#VALUE!</v>
      </c>
    </row>
    <row r="142" spans="5:5" x14ac:dyDescent="0.25">
      <c r="E142" t="e">
        <v>#VALUE!</v>
      </c>
    </row>
    <row r="143" spans="5:5" x14ac:dyDescent="0.25">
      <c r="E143" t="e">
        <v>#VALUE!</v>
      </c>
    </row>
    <row r="144" spans="5:5" x14ac:dyDescent="0.25">
      <c r="E144" t="e">
        <v>#VALUE!</v>
      </c>
    </row>
    <row r="145" spans="5:5" x14ac:dyDescent="0.25">
      <c r="E145" t="e">
        <v>#VALUE!</v>
      </c>
    </row>
    <row r="146" spans="5:5" x14ac:dyDescent="0.25">
      <c r="E146" t="e">
        <v>#VALUE!</v>
      </c>
    </row>
    <row r="147" spans="5:5" x14ac:dyDescent="0.25">
      <c r="E147">
        <v>1</v>
      </c>
    </row>
    <row r="148" spans="5:5" x14ac:dyDescent="0.25">
      <c r="E148" t="e">
        <v>#VALUE!</v>
      </c>
    </row>
    <row r="149" spans="5:5" x14ac:dyDescent="0.25">
      <c r="E149" t="e">
        <v>#VALUE!</v>
      </c>
    </row>
    <row r="150" spans="5:5" x14ac:dyDescent="0.25">
      <c r="E150" t="e">
        <v>#VALUE!</v>
      </c>
    </row>
    <row r="151" spans="5:5" x14ac:dyDescent="0.25">
      <c r="E151" t="e">
        <v>#VALUE!</v>
      </c>
    </row>
    <row r="152" spans="5:5" x14ac:dyDescent="0.25">
      <c r="E152" t="e">
        <v>#VALUE!</v>
      </c>
    </row>
    <row r="153" spans="5:5" x14ac:dyDescent="0.25">
      <c r="E153" t="e">
        <v>#VALUE!</v>
      </c>
    </row>
    <row r="154" spans="5:5" x14ac:dyDescent="0.25">
      <c r="E154" t="e">
        <v>#VALUE!</v>
      </c>
    </row>
    <row r="155" spans="5:5" x14ac:dyDescent="0.25">
      <c r="E155" t="e">
        <v>#VALUE!</v>
      </c>
    </row>
    <row r="156" spans="5:5" x14ac:dyDescent="0.25">
      <c r="E156" t="e">
        <v>#VALUE!</v>
      </c>
    </row>
    <row r="157" spans="5:5" x14ac:dyDescent="0.25">
      <c r="E157" t="e">
        <v>#VALUE!</v>
      </c>
    </row>
    <row r="158" spans="5:5" x14ac:dyDescent="0.25">
      <c r="E158" t="e">
        <v>#VALUE!</v>
      </c>
    </row>
    <row r="159" spans="5:5" x14ac:dyDescent="0.25">
      <c r="E159" t="e">
        <v>#VALUE!</v>
      </c>
    </row>
    <row r="160" spans="5:5" x14ac:dyDescent="0.25">
      <c r="E160" t="e">
        <v>#VALUE!</v>
      </c>
    </row>
    <row r="161" spans="5:5" x14ac:dyDescent="0.25">
      <c r="E161" t="e">
        <v>#VALUE!</v>
      </c>
    </row>
    <row r="162" spans="5:5" x14ac:dyDescent="0.25">
      <c r="E162" t="e">
        <v>#VALUE!</v>
      </c>
    </row>
    <row r="163" spans="5:5" x14ac:dyDescent="0.25">
      <c r="E163" t="e">
        <v>#VALUE!</v>
      </c>
    </row>
    <row r="164" spans="5:5" x14ac:dyDescent="0.25">
      <c r="E164" t="e">
        <v>#VALUE!</v>
      </c>
    </row>
    <row r="165" spans="5:5" x14ac:dyDescent="0.25">
      <c r="E165" t="e">
        <v>#VALUE!</v>
      </c>
    </row>
    <row r="166" spans="5:5" x14ac:dyDescent="0.25">
      <c r="E166" t="e">
        <v>#VALUE!</v>
      </c>
    </row>
    <row r="167" spans="5:5" x14ac:dyDescent="0.25">
      <c r="E167" t="e">
        <v>#VALUE!</v>
      </c>
    </row>
    <row r="168" spans="5:5" x14ac:dyDescent="0.25">
      <c r="E168" t="e">
        <v>#VALUE!</v>
      </c>
    </row>
    <row r="169" spans="5:5" x14ac:dyDescent="0.25">
      <c r="E169" t="e">
        <v>#VALUE!</v>
      </c>
    </row>
    <row r="170" spans="5:5" x14ac:dyDescent="0.25">
      <c r="E170" t="e">
        <v>#VALUE!</v>
      </c>
    </row>
    <row r="171" spans="5:5" x14ac:dyDescent="0.25">
      <c r="E171" t="e">
        <v>#VALUE!</v>
      </c>
    </row>
    <row r="172" spans="5:5" x14ac:dyDescent="0.25">
      <c r="E172" t="e">
        <v>#VALUE!</v>
      </c>
    </row>
    <row r="173" spans="5:5" x14ac:dyDescent="0.25">
      <c r="E173" t="e">
        <v>#VALUE!</v>
      </c>
    </row>
    <row r="174" spans="5:5" x14ac:dyDescent="0.25">
      <c r="E174" t="e">
        <v>#VALUE!</v>
      </c>
    </row>
    <row r="175" spans="5:5" x14ac:dyDescent="0.25">
      <c r="E175" t="e">
        <v>#VALUE!</v>
      </c>
    </row>
    <row r="176" spans="5:5" x14ac:dyDescent="0.25">
      <c r="E176" t="e">
        <v>#VALUE!</v>
      </c>
    </row>
    <row r="177" spans="5:5" x14ac:dyDescent="0.25">
      <c r="E177" t="e">
        <v>#VALUE!</v>
      </c>
    </row>
    <row r="178" spans="5:5" x14ac:dyDescent="0.25">
      <c r="E178" t="e">
        <v>#VALUE!</v>
      </c>
    </row>
    <row r="179" spans="5:5" x14ac:dyDescent="0.25">
      <c r="E179" t="e">
        <v>#VALUE!</v>
      </c>
    </row>
    <row r="180" spans="5:5" x14ac:dyDescent="0.25">
      <c r="E180" t="e">
        <v>#VALUE!</v>
      </c>
    </row>
    <row r="181" spans="5:5" x14ac:dyDescent="0.25">
      <c r="E181" t="e">
        <v>#VALUE!</v>
      </c>
    </row>
    <row r="182" spans="5:5" x14ac:dyDescent="0.25">
      <c r="E182" t="e">
        <v>#VALUE!</v>
      </c>
    </row>
    <row r="183" spans="5:5" x14ac:dyDescent="0.25">
      <c r="E183" t="e">
        <v>#VALUE!</v>
      </c>
    </row>
    <row r="184" spans="5:5" x14ac:dyDescent="0.25">
      <c r="E184" t="e">
        <v>#VALUE!</v>
      </c>
    </row>
    <row r="185" spans="5:5" x14ac:dyDescent="0.25">
      <c r="E185" t="e">
        <v>#VALUE!</v>
      </c>
    </row>
    <row r="186" spans="5:5" x14ac:dyDescent="0.25">
      <c r="E186" t="e">
        <v>#VALUE!</v>
      </c>
    </row>
    <row r="187" spans="5:5" x14ac:dyDescent="0.25">
      <c r="E187" t="e">
        <v>#VALUE!</v>
      </c>
    </row>
    <row r="188" spans="5:5" x14ac:dyDescent="0.25">
      <c r="E188">
        <v>1</v>
      </c>
    </row>
    <row r="189" spans="5:5" x14ac:dyDescent="0.25">
      <c r="E189" t="e">
        <v>#VALUE!</v>
      </c>
    </row>
    <row r="190" spans="5:5" x14ac:dyDescent="0.25">
      <c r="E190">
        <v>1</v>
      </c>
    </row>
    <row r="191" spans="5:5" x14ac:dyDescent="0.25">
      <c r="E191" t="e">
        <v>#VALUE!</v>
      </c>
    </row>
    <row r="192" spans="5:5" x14ac:dyDescent="0.25">
      <c r="E192" t="e">
        <v>#VALUE!</v>
      </c>
    </row>
    <row r="193" spans="5:5" x14ac:dyDescent="0.25">
      <c r="E193" t="e">
        <v>#VALUE!</v>
      </c>
    </row>
    <row r="194" spans="5:5" x14ac:dyDescent="0.25">
      <c r="E194" t="e">
        <v>#VALUE!</v>
      </c>
    </row>
    <row r="195" spans="5:5" x14ac:dyDescent="0.25">
      <c r="E195" t="e">
        <v>#VALUE!</v>
      </c>
    </row>
    <row r="196" spans="5:5" x14ac:dyDescent="0.25">
      <c r="E196" t="e">
        <v>#VALUE!</v>
      </c>
    </row>
    <row r="197" spans="5:5" x14ac:dyDescent="0.25">
      <c r="E197" t="e">
        <v>#VALUE!</v>
      </c>
    </row>
    <row r="198" spans="5:5" x14ac:dyDescent="0.25">
      <c r="E198" t="e">
        <v>#VALUE!</v>
      </c>
    </row>
    <row r="199" spans="5:5" x14ac:dyDescent="0.25">
      <c r="E199" t="e">
        <v>#VALUE!</v>
      </c>
    </row>
    <row r="200" spans="5:5" x14ac:dyDescent="0.25">
      <c r="E200" t="e">
        <v>#VALUE!</v>
      </c>
    </row>
    <row r="201" spans="5:5" x14ac:dyDescent="0.25">
      <c r="E201" t="e">
        <v>#VALUE!</v>
      </c>
    </row>
    <row r="202" spans="5:5" x14ac:dyDescent="0.25">
      <c r="E202" t="e">
        <v>#VALUE!</v>
      </c>
    </row>
    <row r="203" spans="5:5" x14ac:dyDescent="0.25">
      <c r="E203" t="e">
        <v>#VALUE!</v>
      </c>
    </row>
    <row r="204" spans="5:5" x14ac:dyDescent="0.25">
      <c r="E204" t="e">
        <v>#VALUE!</v>
      </c>
    </row>
    <row r="205" spans="5:5" x14ac:dyDescent="0.25">
      <c r="E205" t="e">
        <v>#VALUE!</v>
      </c>
    </row>
    <row r="206" spans="5:5" x14ac:dyDescent="0.25">
      <c r="E206" t="e">
        <v>#VALUE!</v>
      </c>
    </row>
    <row r="207" spans="5:5" x14ac:dyDescent="0.25">
      <c r="E207" t="e">
        <v>#VALUE!</v>
      </c>
    </row>
    <row r="208" spans="5:5" x14ac:dyDescent="0.25">
      <c r="E208" t="e">
        <v>#VALUE!</v>
      </c>
    </row>
    <row r="209" spans="5:5" x14ac:dyDescent="0.25">
      <c r="E209" t="e">
        <v>#VALUE!</v>
      </c>
    </row>
    <row r="210" spans="5:5" x14ac:dyDescent="0.25">
      <c r="E210" t="e">
        <v>#VALUE!</v>
      </c>
    </row>
    <row r="211" spans="5:5" x14ac:dyDescent="0.25">
      <c r="E211" t="e">
        <v>#VALUE!</v>
      </c>
    </row>
    <row r="212" spans="5:5" x14ac:dyDescent="0.25">
      <c r="E212" t="e">
        <v>#VALUE!</v>
      </c>
    </row>
    <row r="213" spans="5:5" x14ac:dyDescent="0.25">
      <c r="E213" t="e">
        <v>#VALUE!</v>
      </c>
    </row>
    <row r="214" spans="5:5" x14ac:dyDescent="0.25">
      <c r="E214" t="e">
        <v>#VALUE!</v>
      </c>
    </row>
    <row r="215" spans="5:5" x14ac:dyDescent="0.25">
      <c r="E215" t="e">
        <v>#VALUE!</v>
      </c>
    </row>
    <row r="216" spans="5:5" x14ac:dyDescent="0.25">
      <c r="E216" t="e">
        <v>#VALUE!</v>
      </c>
    </row>
    <row r="217" spans="5:5" x14ac:dyDescent="0.25">
      <c r="E217" t="e">
        <v>#VALUE!</v>
      </c>
    </row>
    <row r="218" spans="5:5" x14ac:dyDescent="0.25">
      <c r="E218" t="e">
        <v>#VALUE!</v>
      </c>
    </row>
    <row r="219" spans="5:5" x14ac:dyDescent="0.25">
      <c r="E219" t="e">
        <v>#VALUE!</v>
      </c>
    </row>
    <row r="220" spans="5:5" x14ac:dyDescent="0.25">
      <c r="E220" t="e">
        <v>#VALUE!</v>
      </c>
    </row>
    <row r="221" spans="5:5" x14ac:dyDescent="0.25">
      <c r="E221" t="e">
        <v>#VALUE!</v>
      </c>
    </row>
    <row r="222" spans="5:5" x14ac:dyDescent="0.25">
      <c r="E222" t="e">
        <v>#VALUE!</v>
      </c>
    </row>
    <row r="223" spans="5:5" x14ac:dyDescent="0.25">
      <c r="E223" t="e">
        <v>#VALUE!</v>
      </c>
    </row>
    <row r="224" spans="5:5" x14ac:dyDescent="0.25">
      <c r="E224" t="e">
        <v>#VALUE!</v>
      </c>
    </row>
    <row r="225" spans="5:5" x14ac:dyDescent="0.25">
      <c r="E225" t="e">
        <v>#VALUE!</v>
      </c>
    </row>
    <row r="226" spans="5:5" x14ac:dyDescent="0.25">
      <c r="E226" t="e">
        <v>#VALUE!</v>
      </c>
    </row>
    <row r="227" spans="5:5" x14ac:dyDescent="0.25">
      <c r="E227" t="e">
        <v>#VALUE!</v>
      </c>
    </row>
    <row r="228" spans="5:5" x14ac:dyDescent="0.25">
      <c r="E228" t="e">
        <v>#VALUE!</v>
      </c>
    </row>
    <row r="229" spans="5:5" x14ac:dyDescent="0.25">
      <c r="E229" t="e">
        <v>#VALUE!</v>
      </c>
    </row>
    <row r="230" spans="5:5" x14ac:dyDescent="0.25">
      <c r="E230" t="e">
        <v>#VALUE!</v>
      </c>
    </row>
    <row r="231" spans="5:5" x14ac:dyDescent="0.25">
      <c r="E231" t="e">
        <v>#VALUE!</v>
      </c>
    </row>
    <row r="232" spans="5:5" x14ac:dyDescent="0.25">
      <c r="E232" t="e">
        <v>#VALUE!</v>
      </c>
    </row>
    <row r="233" spans="5:5" x14ac:dyDescent="0.25">
      <c r="E233" t="e">
        <v>#VALUE!</v>
      </c>
    </row>
    <row r="234" spans="5:5" x14ac:dyDescent="0.25">
      <c r="E234" t="e">
        <v>#VALUE!</v>
      </c>
    </row>
    <row r="235" spans="5:5" x14ac:dyDescent="0.25">
      <c r="E235" t="e">
        <v>#VALUE!</v>
      </c>
    </row>
    <row r="236" spans="5:5" x14ac:dyDescent="0.25">
      <c r="E236" t="e">
        <v>#VALUE!</v>
      </c>
    </row>
    <row r="237" spans="5:5" x14ac:dyDescent="0.25">
      <c r="E237" t="e">
        <v>#VALUE!</v>
      </c>
    </row>
    <row r="238" spans="5:5" x14ac:dyDescent="0.25">
      <c r="E238" t="e">
        <v>#VALUE!</v>
      </c>
    </row>
    <row r="239" spans="5:5" x14ac:dyDescent="0.25">
      <c r="E239" t="e">
        <v>#VALUE!</v>
      </c>
    </row>
    <row r="240" spans="5:5" x14ac:dyDescent="0.25">
      <c r="E240" t="e">
        <v>#VALUE!</v>
      </c>
    </row>
    <row r="241" spans="5:5" x14ac:dyDescent="0.25">
      <c r="E241" t="e">
        <v>#VALUE!</v>
      </c>
    </row>
    <row r="242" spans="5:5" x14ac:dyDescent="0.25">
      <c r="E242" t="e">
        <v>#VALUE!</v>
      </c>
    </row>
    <row r="243" spans="5:5" x14ac:dyDescent="0.25">
      <c r="E243" t="e">
        <v>#VALUE!</v>
      </c>
    </row>
    <row r="244" spans="5:5" x14ac:dyDescent="0.25">
      <c r="E244" t="e">
        <v>#VALUE!</v>
      </c>
    </row>
    <row r="245" spans="5:5" x14ac:dyDescent="0.25">
      <c r="E245" t="e">
        <v>#VALUE!</v>
      </c>
    </row>
    <row r="246" spans="5:5" x14ac:dyDescent="0.25">
      <c r="E246" t="e">
        <v>#VALUE!</v>
      </c>
    </row>
    <row r="247" spans="5:5" x14ac:dyDescent="0.25">
      <c r="E247" t="e">
        <v>#VALUE!</v>
      </c>
    </row>
    <row r="248" spans="5:5" x14ac:dyDescent="0.25">
      <c r="E248" t="e">
        <v>#VALUE!</v>
      </c>
    </row>
    <row r="249" spans="5:5" x14ac:dyDescent="0.25">
      <c r="E249" t="e">
        <v>#VALUE!</v>
      </c>
    </row>
    <row r="250" spans="5:5" x14ac:dyDescent="0.25">
      <c r="E250" t="e">
        <v>#VALUE!</v>
      </c>
    </row>
    <row r="251" spans="5:5" x14ac:dyDescent="0.25">
      <c r="E251" t="e">
        <v>#VALUE!</v>
      </c>
    </row>
    <row r="252" spans="5:5" x14ac:dyDescent="0.25">
      <c r="E252" t="e">
        <v>#VALUE!</v>
      </c>
    </row>
    <row r="253" spans="5:5" x14ac:dyDescent="0.25">
      <c r="E253" t="e">
        <v>#VALUE!</v>
      </c>
    </row>
    <row r="254" spans="5:5" x14ac:dyDescent="0.25">
      <c r="E254" t="e">
        <v>#VALUE!</v>
      </c>
    </row>
    <row r="255" spans="5:5" x14ac:dyDescent="0.25">
      <c r="E255" t="e">
        <v>#VALUE!</v>
      </c>
    </row>
    <row r="256" spans="5:5" x14ac:dyDescent="0.25">
      <c r="E256" t="e">
        <v>#VALUE!</v>
      </c>
    </row>
    <row r="257" spans="5:5" x14ac:dyDescent="0.25">
      <c r="E257" t="e">
        <v>#VALUE!</v>
      </c>
    </row>
    <row r="258" spans="5:5" x14ac:dyDescent="0.25">
      <c r="E258" t="e">
        <v>#VALUE!</v>
      </c>
    </row>
    <row r="259" spans="5:5" x14ac:dyDescent="0.25">
      <c r="E259" t="e">
        <v>#VALUE!</v>
      </c>
    </row>
    <row r="260" spans="5:5" x14ac:dyDescent="0.25">
      <c r="E260" t="e">
        <v>#VALUE!</v>
      </c>
    </row>
    <row r="261" spans="5:5" x14ac:dyDescent="0.25">
      <c r="E261" t="e">
        <v>#VALUE!</v>
      </c>
    </row>
    <row r="262" spans="5:5" x14ac:dyDescent="0.25">
      <c r="E262" t="e">
        <v>#VALUE!</v>
      </c>
    </row>
    <row r="263" spans="5:5" x14ac:dyDescent="0.25">
      <c r="E263" t="e">
        <v>#VALUE!</v>
      </c>
    </row>
    <row r="264" spans="5:5" x14ac:dyDescent="0.25">
      <c r="E264" t="e">
        <v>#VALUE!</v>
      </c>
    </row>
    <row r="265" spans="5:5" x14ac:dyDescent="0.25">
      <c r="E265" t="e">
        <v>#VALUE!</v>
      </c>
    </row>
    <row r="266" spans="5:5" x14ac:dyDescent="0.25">
      <c r="E266" t="e">
        <v>#VALUE!</v>
      </c>
    </row>
    <row r="267" spans="5:5" x14ac:dyDescent="0.25">
      <c r="E267" t="e">
        <v>#VALUE!</v>
      </c>
    </row>
    <row r="268" spans="5:5" x14ac:dyDescent="0.25">
      <c r="E268" t="e">
        <v>#VALUE!</v>
      </c>
    </row>
    <row r="269" spans="5:5" x14ac:dyDescent="0.25">
      <c r="E269" t="e">
        <v>#VALUE!</v>
      </c>
    </row>
    <row r="270" spans="5:5" x14ac:dyDescent="0.25">
      <c r="E270" t="e">
        <v>#VALUE!</v>
      </c>
    </row>
    <row r="271" spans="5:5" x14ac:dyDescent="0.25">
      <c r="E271" t="e">
        <v>#VALUE!</v>
      </c>
    </row>
    <row r="272" spans="5:5" x14ac:dyDescent="0.25">
      <c r="E272" t="e">
        <v>#VALUE!</v>
      </c>
    </row>
    <row r="273" spans="5:5" x14ac:dyDescent="0.25">
      <c r="E273" t="e">
        <v>#VALUE!</v>
      </c>
    </row>
    <row r="274" spans="5:5" x14ac:dyDescent="0.25">
      <c r="E274" t="e">
        <v>#VALUE!</v>
      </c>
    </row>
    <row r="275" spans="5:5" x14ac:dyDescent="0.25">
      <c r="E275" t="e">
        <v>#VALUE!</v>
      </c>
    </row>
    <row r="276" spans="5:5" x14ac:dyDescent="0.25">
      <c r="E276" t="e">
        <v>#VALUE!</v>
      </c>
    </row>
    <row r="277" spans="5:5" x14ac:dyDescent="0.25">
      <c r="E277" t="e">
        <v>#VALUE!</v>
      </c>
    </row>
    <row r="278" spans="5:5" x14ac:dyDescent="0.25">
      <c r="E278">
        <v>1</v>
      </c>
    </row>
    <row r="279" spans="5:5" x14ac:dyDescent="0.25">
      <c r="E279" t="e">
        <v>#VALUE!</v>
      </c>
    </row>
    <row r="280" spans="5:5" x14ac:dyDescent="0.25">
      <c r="E280" t="e">
        <v>#VALUE!</v>
      </c>
    </row>
    <row r="281" spans="5:5" x14ac:dyDescent="0.25">
      <c r="E281" t="e">
        <v>#VALUE!</v>
      </c>
    </row>
    <row r="282" spans="5:5" x14ac:dyDescent="0.25">
      <c r="E282" t="e">
        <v>#VALUE!</v>
      </c>
    </row>
    <row r="283" spans="5:5" x14ac:dyDescent="0.25">
      <c r="E283" t="e">
        <v>#VALUE!</v>
      </c>
    </row>
    <row r="284" spans="5:5" x14ac:dyDescent="0.25">
      <c r="E284" t="e">
        <v>#VALUE!</v>
      </c>
    </row>
    <row r="285" spans="5:5" x14ac:dyDescent="0.25">
      <c r="E285" t="e">
        <v>#VALUE!</v>
      </c>
    </row>
    <row r="286" spans="5:5" x14ac:dyDescent="0.25">
      <c r="E286" t="e">
        <v>#VALUE!</v>
      </c>
    </row>
    <row r="287" spans="5:5" x14ac:dyDescent="0.25">
      <c r="E287" t="e">
        <v>#VALUE!</v>
      </c>
    </row>
    <row r="288" spans="5:5" x14ac:dyDescent="0.25">
      <c r="E288" t="e">
        <v>#VALUE!</v>
      </c>
    </row>
    <row r="289" spans="5:5" x14ac:dyDescent="0.25">
      <c r="E289" t="e">
        <v>#VALUE!</v>
      </c>
    </row>
    <row r="290" spans="5:5" x14ac:dyDescent="0.25">
      <c r="E290" t="e">
        <v>#VALUE!</v>
      </c>
    </row>
    <row r="291" spans="5:5" x14ac:dyDescent="0.25">
      <c r="E291" t="e">
        <v>#VALUE!</v>
      </c>
    </row>
    <row r="292" spans="5:5" x14ac:dyDescent="0.25">
      <c r="E292" t="e">
        <v>#VALUE!</v>
      </c>
    </row>
    <row r="293" spans="5:5" x14ac:dyDescent="0.25">
      <c r="E293" t="e">
        <v>#VALUE!</v>
      </c>
    </row>
    <row r="294" spans="5:5" x14ac:dyDescent="0.25">
      <c r="E294" t="e">
        <v>#VALUE!</v>
      </c>
    </row>
    <row r="295" spans="5:5" x14ac:dyDescent="0.25">
      <c r="E295" t="e">
        <v>#VALUE!</v>
      </c>
    </row>
    <row r="296" spans="5:5" x14ac:dyDescent="0.25">
      <c r="E296" t="e">
        <v>#VALUE!</v>
      </c>
    </row>
    <row r="297" spans="5:5" x14ac:dyDescent="0.25">
      <c r="E297" t="e">
        <v>#VALUE!</v>
      </c>
    </row>
    <row r="298" spans="5:5" x14ac:dyDescent="0.25">
      <c r="E298" t="e">
        <v>#VALUE!</v>
      </c>
    </row>
    <row r="299" spans="5:5" x14ac:dyDescent="0.25">
      <c r="E299" t="e">
        <v>#VALUE!</v>
      </c>
    </row>
    <row r="300" spans="5:5" x14ac:dyDescent="0.25">
      <c r="E300" t="e">
        <v>#VALUE!</v>
      </c>
    </row>
    <row r="301" spans="5:5" x14ac:dyDescent="0.25">
      <c r="E301" t="e">
        <v>#VALUE!</v>
      </c>
    </row>
    <row r="302" spans="5:5" x14ac:dyDescent="0.25">
      <c r="E302" t="e">
        <v>#VALUE!</v>
      </c>
    </row>
    <row r="303" spans="5:5" x14ac:dyDescent="0.25">
      <c r="E303" t="e">
        <v>#VALUE!</v>
      </c>
    </row>
    <row r="304" spans="5:5" x14ac:dyDescent="0.25">
      <c r="E304" t="e">
        <v>#VALUE!</v>
      </c>
    </row>
    <row r="305" spans="5:5" x14ac:dyDescent="0.25">
      <c r="E305" t="e">
        <v>#VALUE!</v>
      </c>
    </row>
    <row r="306" spans="5:5" x14ac:dyDescent="0.25">
      <c r="E306" t="e">
        <v>#VALUE!</v>
      </c>
    </row>
    <row r="307" spans="5:5" x14ac:dyDescent="0.25">
      <c r="E307" t="e">
        <v>#VALUE!</v>
      </c>
    </row>
    <row r="308" spans="5:5" x14ac:dyDescent="0.25">
      <c r="E308" t="e">
        <v>#VALUE!</v>
      </c>
    </row>
    <row r="309" spans="5:5" x14ac:dyDescent="0.25">
      <c r="E309" t="e">
        <v>#VALUE!</v>
      </c>
    </row>
    <row r="310" spans="5:5" x14ac:dyDescent="0.25">
      <c r="E310" t="e">
        <v>#VALUE!</v>
      </c>
    </row>
    <row r="311" spans="5:5" x14ac:dyDescent="0.25">
      <c r="E311" t="e">
        <v>#VALUE!</v>
      </c>
    </row>
    <row r="312" spans="5:5" x14ac:dyDescent="0.25">
      <c r="E312" t="e">
        <v>#VALUE!</v>
      </c>
    </row>
    <row r="313" spans="5:5" x14ac:dyDescent="0.25">
      <c r="E313" t="e">
        <v>#VALUE!</v>
      </c>
    </row>
    <row r="314" spans="5:5" x14ac:dyDescent="0.25">
      <c r="E314" t="e">
        <v>#VALUE!</v>
      </c>
    </row>
    <row r="315" spans="5:5" x14ac:dyDescent="0.25">
      <c r="E315" t="e">
        <v>#VALUE!</v>
      </c>
    </row>
    <row r="316" spans="5:5" x14ac:dyDescent="0.25">
      <c r="E316" t="e">
        <v>#VALUE!</v>
      </c>
    </row>
    <row r="317" spans="5:5" x14ac:dyDescent="0.25">
      <c r="E317" t="e">
        <v>#VALUE!</v>
      </c>
    </row>
    <row r="318" spans="5:5" x14ac:dyDescent="0.25">
      <c r="E318" t="e">
        <v>#VALUE!</v>
      </c>
    </row>
    <row r="319" spans="5:5" x14ac:dyDescent="0.25">
      <c r="E319" t="e">
        <v>#VALUE!</v>
      </c>
    </row>
    <row r="320" spans="5:5" x14ac:dyDescent="0.25">
      <c r="E320" t="e">
        <v>#VALUE!</v>
      </c>
    </row>
    <row r="321" spans="5:5" x14ac:dyDescent="0.25">
      <c r="E321" t="e">
        <v>#VALUE!</v>
      </c>
    </row>
    <row r="322" spans="5:5" x14ac:dyDescent="0.25">
      <c r="E322" t="e">
        <v>#VALUE!</v>
      </c>
    </row>
    <row r="323" spans="5:5" x14ac:dyDescent="0.25">
      <c r="E323" t="e">
        <v>#VALUE!</v>
      </c>
    </row>
    <row r="324" spans="5:5" x14ac:dyDescent="0.25">
      <c r="E324" t="e">
        <v>#VALUE!</v>
      </c>
    </row>
    <row r="325" spans="5:5" x14ac:dyDescent="0.25">
      <c r="E325" t="e">
        <v>#VALUE!</v>
      </c>
    </row>
    <row r="326" spans="5:5" x14ac:dyDescent="0.25">
      <c r="E326" t="e">
        <v>#VALUE!</v>
      </c>
    </row>
    <row r="327" spans="5:5" x14ac:dyDescent="0.25">
      <c r="E327" t="e">
        <v>#VALUE!</v>
      </c>
    </row>
    <row r="328" spans="5:5" x14ac:dyDescent="0.25">
      <c r="E328" t="e">
        <v>#VALUE!</v>
      </c>
    </row>
    <row r="329" spans="5:5" x14ac:dyDescent="0.25">
      <c r="E329" t="e">
        <v>#VALUE!</v>
      </c>
    </row>
    <row r="330" spans="5:5" x14ac:dyDescent="0.25">
      <c r="E330" t="e">
        <v>#VALUE!</v>
      </c>
    </row>
    <row r="331" spans="5:5" x14ac:dyDescent="0.25">
      <c r="E331" t="e">
        <v>#VALUE!</v>
      </c>
    </row>
    <row r="332" spans="5:5" x14ac:dyDescent="0.25">
      <c r="E332" t="e">
        <v>#VALUE!</v>
      </c>
    </row>
    <row r="333" spans="5:5" x14ac:dyDescent="0.25">
      <c r="E333" t="e">
        <v>#VALUE!</v>
      </c>
    </row>
    <row r="334" spans="5:5" x14ac:dyDescent="0.25">
      <c r="E334" t="e">
        <v>#VALUE!</v>
      </c>
    </row>
    <row r="335" spans="5:5" x14ac:dyDescent="0.25">
      <c r="E335" t="e">
        <v>#VALUE!</v>
      </c>
    </row>
    <row r="336" spans="5:5" x14ac:dyDescent="0.25">
      <c r="E336" t="e">
        <v>#VALUE!</v>
      </c>
    </row>
    <row r="337" spans="5:5" x14ac:dyDescent="0.25">
      <c r="E337" t="e">
        <v>#VALUE!</v>
      </c>
    </row>
    <row r="338" spans="5:5" x14ac:dyDescent="0.25">
      <c r="E338" t="e">
        <v>#VALUE!</v>
      </c>
    </row>
    <row r="339" spans="5:5" x14ac:dyDescent="0.25">
      <c r="E339" t="e">
        <v>#VALUE!</v>
      </c>
    </row>
    <row r="340" spans="5:5" x14ac:dyDescent="0.25">
      <c r="E340" t="e">
        <v>#VALUE!</v>
      </c>
    </row>
    <row r="341" spans="5:5" x14ac:dyDescent="0.25">
      <c r="E341" t="e">
        <v>#VALUE!</v>
      </c>
    </row>
    <row r="342" spans="5:5" x14ac:dyDescent="0.25">
      <c r="E342" t="e">
        <v>#VALUE!</v>
      </c>
    </row>
    <row r="343" spans="5:5" x14ac:dyDescent="0.25">
      <c r="E343" t="e">
        <v>#VALUE!</v>
      </c>
    </row>
    <row r="344" spans="5:5" x14ac:dyDescent="0.25">
      <c r="E344" t="e">
        <v>#VALUE!</v>
      </c>
    </row>
    <row r="345" spans="5:5" x14ac:dyDescent="0.25">
      <c r="E345" t="e">
        <v>#VALUE!</v>
      </c>
    </row>
    <row r="346" spans="5:5" x14ac:dyDescent="0.25">
      <c r="E346" t="e">
        <v>#VALUE!</v>
      </c>
    </row>
    <row r="347" spans="5:5" x14ac:dyDescent="0.25">
      <c r="E347" t="e">
        <v>#VALUE!</v>
      </c>
    </row>
    <row r="348" spans="5:5" x14ac:dyDescent="0.25">
      <c r="E348" t="e">
        <v>#VALUE!</v>
      </c>
    </row>
    <row r="349" spans="5:5" x14ac:dyDescent="0.25">
      <c r="E349" t="e">
        <v>#VALUE!</v>
      </c>
    </row>
    <row r="350" spans="5:5" x14ac:dyDescent="0.25">
      <c r="E350" t="e">
        <v>#VALUE!</v>
      </c>
    </row>
    <row r="351" spans="5:5" x14ac:dyDescent="0.25">
      <c r="E351" t="e">
        <v>#VALUE!</v>
      </c>
    </row>
    <row r="352" spans="5:5" x14ac:dyDescent="0.25">
      <c r="E352" t="e">
        <v>#VALUE!</v>
      </c>
    </row>
    <row r="353" spans="5:5" x14ac:dyDescent="0.25">
      <c r="E353" t="e">
        <v>#VALUE!</v>
      </c>
    </row>
    <row r="354" spans="5:5" x14ac:dyDescent="0.25">
      <c r="E354">
        <v>1</v>
      </c>
    </row>
    <row r="355" spans="5:5" x14ac:dyDescent="0.25">
      <c r="E355">
        <v>1</v>
      </c>
    </row>
    <row r="356" spans="5:5" x14ac:dyDescent="0.25">
      <c r="E356">
        <v>1</v>
      </c>
    </row>
    <row r="357" spans="5:5" x14ac:dyDescent="0.25">
      <c r="E357">
        <v>1</v>
      </c>
    </row>
    <row r="358" spans="5:5" x14ac:dyDescent="0.25">
      <c r="E358">
        <v>1</v>
      </c>
    </row>
    <row r="359" spans="5:5" x14ac:dyDescent="0.25">
      <c r="E359" t="e">
        <v>#VALUE!</v>
      </c>
    </row>
    <row r="360" spans="5:5" x14ac:dyDescent="0.25">
      <c r="E360" t="e">
        <v>#VALUE!</v>
      </c>
    </row>
    <row r="361" spans="5:5" x14ac:dyDescent="0.25">
      <c r="E361" t="e">
        <v>#VALUE!</v>
      </c>
    </row>
    <row r="362" spans="5:5" x14ac:dyDescent="0.25">
      <c r="E362" t="e">
        <v>#VALUE!</v>
      </c>
    </row>
    <row r="363" spans="5:5" x14ac:dyDescent="0.25">
      <c r="E363" t="e">
        <v>#VALUE!</v>
      </c>
    </row>
    <row r="364" spans="5:5" x14ac:dyDescent="0.25">
      <c r="E364" t="e">
        <v>#VALUE!</v>
      </c>
    </row>
    <row r="365" spans="5:5" x14ac:dyDescent="0.25">
      <c r="E365" t="e">
        <v>#VALUE!</v>
      </c>
    </row>
    <row r="366" spans="5:5" x14ac:dyDescent="0.25">
      <c r="E366" t="e">
        <v>#VALUE!</v>
      </c>
    </row>
    <row r="367" spans="5:5" x14ac:dyDescent="0.25">
      <c r="E367" t="e">
        <v>#VALUE!</v>
      </c>
    </row>
    <row r="368" spans="5:5" x14ac:dyDescent="0.25">
      <c r="E368" t="e">
        <v>#VALUE!</v>
      </c>
    </row>
    <row r="369" spans="5:5" x14ac:dyDescent="0.25">
      <c r="E369" t="e">
        <v>#VALUE!</v>
      </c>
    </row>
    <row r="370" spans="5:5" x14ac:dyDescent="0.25">
      <c r="E370" t="e">
        <v>#VALUE!</v>
      </c>
    </row>
    <row r="371" spans="5:5" x14ac:dyDescent="0.25">
      <c r="E371" t="e">
        <v>#VALUE!</v>
      </c>
    </row>
    <row r="372" spans="5:5" x14ac:dyDescent="0.25">
      <c r="E372" t="e">
        <v>#VALUE!</v>
      </c>
    </row>
    <row r="373" spans="5:5" x14ac:dyDescent="0.25">
      <c r="E373" t="e">
        <v>#VALUE!</v>
      </c>
    </row>
    <row r="374" spans="5:5" x14ac:dyDescent="0.25">
      <c r="E374" t="e">
        <v>#VALUE!</v>
      </c>
    </row>
    <row r="375" spans="5:5" x14ac:dyDescent="0.25">
      <c r="E375" t="e">
        <v>#VALUE!</v>
      </c>
    </row>
    <row r="376" spans="5:5" x14ac:dyDescent="0.25">
      <c r="E376" t="e">
        <v>#VALUE!</v>
      </c>
    </row>
    <row r="377" spans="5:5" x14ac:dyDescent="0.25">
      <c r="E377" t="e">
        <v>#VALUE!</v>
      </c>
    </row>
    <row r="378" spans="5:5" x14ac:dyDescent="0.25">
      <c r="E378" t="e">
        <v>#VALUE!</v>
      </c>
    </row>
    <row r="379" spans="5:5" x14ac:dyDescent="0.25">
      <c r="E379" t="e">
        <v>#VALUE!</v>
      </c>
    </row>
    <row r="380" spans="5:5" x14ac:dyDescent="0.25">
      <c r="E380" t="e">
        <v>#VALUE!</v>
      </c>
    </row>
    <row r="381" spans="5:5" x14ac:dyDescent="0.25">
      <c r="E381" t="e">
        <v>#VALUE!</v>
      </c>
    </row>
    <row r="382" spans="5:5" x14ac:dyDescent="0.25">
      <c r="E382" t="e">
        <v>#VALUE!</v>
      </c>
    </row>
    <row r="383" spans="5:5" x14ac:dyDescent="0.25">
      <c r="E383" t="e">
        <v>#VALUE!</v>
      </c>
    </row>
    <row r="384" spans="5:5" x14ac:dyDescent="0.25">
      <c r="E384" t="e">
        <v>#VALUE!</v>
      </c>
    </row>
    <row r="385" spans="5:5" x14ac:dyDescent="0.25">
      <c r="E385" t="e">
        <v>#VALUE!</v>
      </c>
    </row>
    <row r="386" spans="5:5" x14ac:dyDescent="0.25">
      <c r="E386" t="e">
        <v>#VALUE!</v>
      </c>
    </row>
    <row r="387" spans="5:5" x14ac:dyDescent="0.25">
      <c r="E387" t="e">
        <v>#VALUE!</v>
      </c>
    </row>
    <row r="388" spans="5:5" x14ac:dyDescent="0.25">
      <c r="E388" t="e">
        <v>#VALUE!</v>
      </c>
    </row>
    <row r="389" spans="5:5" x14ac:dyDescent="0.25">
      <c r="E389" t="e">
        <v>#VALUE!</v>
      </c>
    </row>
    <row r="390" spans="5:5" x14ac:dyDescent="0.25">
      <c r="E390" t="e">
        <v>#VALUE!</v>
      </c>
    </row>
    <row r="391" spans="5:5" x14ac:dyDescent="0.25">
      <c r="E391" t="e">
        <v>#VALUE!</v>
      </c>
    </row>
    <row r="392" spans="5:5" x14ac:dyDescent="0.25">
      <c r="E392" t="e">
        <v>#VALUE!</v>
      </c>
    </row>
    <row r="393" spans="5:5" x14ac:dyDescent="0.25">
      <c r="E393" t="e">
        <v>#VALUE!</v>
      </c>
    </row>
    <row r="394" spans="5:5" x14ac:dyDescent="0.25">
      <c r="E394" t="e">
        <v>#VALUE!</v>
      </c>
    </row>
    <row r="395" spans="5:5" x14ac:dyDescent="0.25">
      <c r="E395" t="e">
        <v>#VALUE!</v>
      </c>
    </row>
    <row r="396" spans="5:5" x14ac:dyDescent="0.25">
      <c r="E396" t="e">
        <v>#VALUE!</v>
      </c>
    </row>
    <row r="397" spans="5:5" x14ac:dyDescent="0.25">
      <c r="E397" t="e">
        <v>#VALUE!</v>
      </c>
    </row>
    <row r="398" spans="5:5" x14ac:dyDescent="0.25">
      <c r="E398" t="e">
        <v>#VALUE!</v>
      </c>
    </row>
    <row r="399" spans="5:5" x14ac:dyDescent="0.25">
      <c r="E399" t="e">
        <v>#VALUE!</v>
      </c>
    </row>
    <row r="400" spans="5:5" x14ac:dyDescent="0.25">
      <c r="E400" t="e">
        <v>#VALUE!</v>
      </c>
    </row>
    <row r="401" spans="5:5" x14ac:dyDescent="0.25">
      <c r="E401" t="e">
        <v>#VALUE!</v>
      </c>
    </row>
    <row r="402" spans="5:5" x14ac:dyDescent="0.25">
      <c r="E402" t="e">
        <v>#VALUE!</v>
      </c>
    </row>
    <row r="403" spans="5:5" x14ac:dyDescent="0.25">
      <c r="E403" t="e">
        <v>#VALUE!</v>
      </c>
    </row>
    <row r="404" spans="5:5" x14ac:dyDescent="0.25">
      <c r="E404" t="e">
        <v>#VALUE!</v>
      </c>
    </row>
    <row r="405" spans="5:5" x14ac:dyDescent="0.25">
      <c r="E405" t="e">
        <v>#VALUE!</v>
      </c>
    </row>
    <row r="406" spans="5:5" x14ac:dyDescent="0.25">
      <c r="E406" t="e">
        <v>#VALUE!</v>
      </c>
    </row>
    <row r="407" spans="5:5" x14ac:dyDescent="0.25">
      <c r="E407" t="e">
        <v>#VALUE!</v>
      </c>
    </row>
    <row r="408" spans="5:5" x14ac:dyDescent="0.25">
      <c r="E408" t="e">
        <v>#VALUE!</v>
      </c>
    </row>
    <row r="409" spans="5:5" x14ac:dyDescent="0.25">
      <c r="E409" t="e">
        <v>#VALUE!</v>
      </c>
    </row>
    <row r="410" spans="5:5" x14ac:dyDescent="0.25">
      <c r="E410" t="e">
        <v>#VALUE!</v>
      </c>
    </row>
    <row r="411" spans="5:5" x14ac:dyDescent="0.25">
      <c r="E411" t="e">
        <v>#VALUE!</v>
      </c>
    </row>
    <row r="412" spans="5:5" x14ac:dyDescent="0.25">
      <c r="E412" t="e">
        <v>#VALUE!</v>
      </c>
    </row>
    <row r="413" spans="5:5" x14ac:dyDescent="0.25">
      <c r="E413" t="e">
        <v>#VALUE!</v>
      </c>
    </row>
    <row r="414" spans="5:5" x14ac:dyDescent="0.25">
      <c r="E414" t="e">
        <v>#VALUE!</v>
      </c>
    </row>
    <row r="415" spans="5:5" x14ac:dyDescent="0.25">
      <c r="E415" t="e">
        <v>#VALUE!</v>
      </c>
    </row>
    <row r="416" spans="5:5" x14ac:dyDescent="0.25">
      <c r="E416" t="e">
        <v>#VALUE!</v>
      </c>
    </row>
    <row r="417" spans="5:5" x14ac:dyDescent="0.25">
      <c r="E417" t="e">
        <v>#VALUE!</v>
      </c>
    </row>
    <row r="418" spans="5:5" x14ac:dyDescent="0.25">
      <c r="E418" t="e">
        <v>#VALUE!</v>
      </c>
    </row>
    <row r="419" spans="5:5" x14ac:dyDescent="0.25">
      <c r="E419" t="e">
        <v>#VALUE!</v>
      </c>
    </row>
    <row r="420" spans="5:5" x14ac:dyDescent="0.25">
      <c r="E420" t="e">
        <v>#VALUE!</v>
      </c>
    </row>
    <row r="421" spans="5:5" x14ac:dyDescent="0.25">
      <c r="E421" t="e">
        <v>#VALUE!</v>
      </c>
    </row>
    <row r="422" spans="5:5" x14ac:dyDescent="0.25">
      <c r="E422" t="e">
        <v>#VALUE!</v>
      </c>
    </row>
    <row r="423" spans="5:5" x14ac:dyDescent="0.25">
      <c r="E423" t="e">
        <v>#VALUE!</v>
      </c>
    </row>
    <row r="424" spans="5:5" x14ac:dyDescent="0.25">
      <c r="E424" t="e">
        <v>#VALUE!</v>
      </c>
    </row>
    <row r="425" spans="5:5" x14ac:dyDescent="0.25">
      <c r="E425" t="e">
        <v>#VALUE!</v>
      </c>
    </row>
    <row r="426" spans="5:5" x14ac:dyDescent="0.25">
      <c r="E426" t="e">
        <v>#VALUE!</v>
      </c>
    </row>
    <row r="427" spans="5:5" x14ac:dyDescent="0.25">
      <c r="E427" t="e">
        <v>#VALUE!</v>
      </c>
    </row>
    <row r="428" spans="5:5" x14ac:dyDescent="0.25">
      <c r="E428" t="e">
        <v>#VALUE!</v>
      </c>
    </row>
    <row r="429" spans="5:5" x14ac:dyDescent="0.25">
      <c r="E429" t="e">
        <v>#VALUE!</v>
      </c>
    </row>
    <row r="430" spans="5:5" x14ac:dyDescent="0.25">
      <c r="E430" t="e">
        <v>#VALUE!</v>
      </c>
    </row>
    <row r="431" spans="5:5" x14ac:dyDescent="0.25">
      <c r="E431" t="e">
        <v>#VALUE!</v>
      </c>
    </row>
    <row r="432" spans="5:5" x14ac:dyDescent="0.25">
      <c r="E432" t="e">
        <v>#VALUE!</v>
      </c>
    </row>
    <row r="433" spans="5:5" x14ac:dyDescent="0.25">
      <c r="E433" t="e">
        <v>#VALUE!</v>
      </c>
    </row>
    <row r="434" spans="5:5" x14ac:dyDescent="0.25">
      <c r="E434" t="e">
        <v>#VALUE!</v>
      </c>
    </row>
    <row r="435" spans="5:5" x14ac:dyDescent="0.25">
      <c r="E435" t="e">
        <v>#VALUE!</v>
      </c>
    </row>
    <row r="436" spans="5:5" x14ac:dyDescent="0.25">
      <c r="E436" t="e">
        <v>#VALUE!</v>
      </c>
    </row>
    <row r="437" spans="5:5" x14ac:dyDescent="0.25">
      <c r="E437" t="e">
        <v>#VALUE!</v>
      </c>
    </row>
    <row r="438" spans="5:5" x14ac:dyDescent="0.25">
      <c r="E438" t="e">
        <v>#VALUE!</v>
      </c>
    </row>
    <row r="439" spans="5:5" x14ac:dyDescent="0.25">
      <c r="E439" t="e">
        <v>#VALUE!</v>
      </c>
    </row>
    <row r="440" spans="5:5" x14ac:dyDescent="0.25">
      <c r="E440" t="e">
        <v>#VALUE!</v>
      </c>
    </row>
    <row r="441" spans="5:5" x14ac:dyDescent="0.25">
      <c r="E441" t="e">
        <v>#VALUE!</v>
      </c>
    </row>
    <row r="442" spans="5:5" x14ac:dyDescent="0.25">
      <c r="E442" t="e">
        <v>#VALUE!</v>
      </c>
    </row>
    <row r="443" spans="5:5" x14ac:dyDescent="0.25">
      <c r="E443" t="e">
        <v>#VALUE!</v>
      </c>
    </row>
    <row r="444" spans="5:5" x14ac:dyDescent="0.25">
      <c r="E444" t="e">
        <v>#VALUE!</v>
      </c>
    </row>
    <row r="445" spans="5:5" x14ac:dyDescent="0.25">
      <c r="E445" t="e">
        <v>#VALUE!</v>
      </c>
    </row>
    <row r="446" spans="5:5" x14ac:dyDescent="0.25">
      <c r="E446" t="e">
        <v>#VALUE!</v>
      </c>
    </row>
    <row r="447" spans="5:5" x14ac:dyDescent="0.25">
      <c r="E447" t="e">
        <v>#VALUE!</v>
      </c>
    </row>
    <row r="448" spans="5:5" x14ac:dyDescent="0.25">
      <c r="E448" t="e">
        <v>#VALUE!</v>
      </c>
    </row>
    <row r="449" spans="5:5" x14ac:dyDescent="0.25">
      <c r="E449" t="e">
        <v>#VALUE!</v>
      </c>
    </row>
    <row r="450" spans="5:5" x14ac:dyDescent="0.25">
      <c r="E450" t="e">
        <v>#VALUE!</v>
      </c>
    </row>
    <row r="451" spans="5:5" x14ac:dyDescent="0.25">
      <c r="E451" t="e">
        <v>#VALUE!</v>
      </c>
    </row>
    <row r="452" spans="5:5" x14ac:dyDescent="0.25">
      <c r="E452" t="e">
        <v>#VALUE!</v>
      </c>
    </row>
    <row r="453" spans="5:5" x14ac:dyDescent="0.25">
      <c r="E453" t="e">
        <v>#VALUE!</v>
      </c>
    </row>
    <row r="454" spans="5:5" x14ac:dyDescent="0.25">
      <c r="E454" t="e">
        <v>#VALUE!</v>
      </c>
    </row>
    <row r="455" spans="5:5" x14ac:dyDescent="0.25">
      <c r="E455" t="e">
        <v>#VALUE!</v>
      </c>
    </row>
    <row r="456" spans="5:5" x14ac:dyDescent="0.25">
      <c r="E456" t="e">
        <v>#VALUE!</v>
      </c>
    </row>
    <row r="457" spans="5:5" x14ac:dyDescent="0.25">
      <c r="E457" t="e">
        <v>#VALUE!</v>
      </c>
    </row>
    <row r="458" spans="5:5" x14ac:dyDescent="0.25">
      <c r="E458" t="e">
        <v>#VALUE!</v>
      </c>
    </row>
    <row r="459" spans="5:5" x14ac:dyDescent="0.25">
      <c r="E459" t="e">
        <v>#VALUE!</v>
      </c>
    </row>
    <row r="460" spans="5:5" x14ac:dyDescent="0.25">
      <c r="E460" t="e">
        <v>#VALUE!</v>
      </c>
    </row>
    <row r="461" spans="5:5" x14ac:dyDescent="0.25">
      <c r="E461" t="e">
        <v>#VALUE!</v>
      </c>
    </row>
    <row r="462" spans="5:5" x14ac:dyDescent="0.25">
      <c r="E462" t="e">
        <v>#VALUE!</v>
      </c>
    </row>
    <row r="463" spans="5:5" x14ac:dyDescent="0.25">
      <c r="E463" t="e">
        <v>#VALUE!</v>
      </c>
    </row>
    <row r="464" spans="5:5" x14ac:dyDescent="0.25">
      <c r="E464" t="e">
        <v>#VALUE!</v>
      </c>
    </row>
    <row r="465" spans="5:5" x14ac:dyDescent="0.25">
      <c r="E465" t="e">
        <v>#VALUE!</v>
      </c>
    </row>
    <row r="466" spans="5:5" x14ac:dyDescent="0.25">
      <c r="E466" t="e">
        <v>#VALUE!</v>
      </c>
    </row>
    <row r="467" spans="5:5" x14ac:dyDescent="0.25">
      <c r="E467" t="e">
        <v>#VALUE!</v>
      </c>
    </row>
    <row r="468" spans="5:5" x14ac:dyDescent="0.25">
      <c r="E468" t="e">
        <v>#VALUE!</v>
      </c>
    </row>
    <row r="469" spans="5:5" x14ac:dyDescent="0.25">
      <c r="E469" t="e">
        <v>#VALUE!</v>
      </c>
    </row>
    <row r="470" spans="5:5" x14ac:dyDescent="0.25">
      <c r="E470" t="e">
        <v>#VALUE!</v>
      </c>
    </row>
    <row r="471" spans="5:5" x14ac:dyDescent="0.25">
      <c r="E471" t="e">
        <v>#VALUE!</v>
      </c>
    </row>
    <row r="472" spans="5:5" x14ac:dyDescent="0.25">
      <c r="E472" t="e">
        <v>#VALUE!</v>
      </c>
    </row>
    <row r="473" spans="5:5" x14ac:dyDescent="0.25">
      <c r="E473" t="e">
        <v>#VALUE!</v>
      </c>
    </row>
    <row r="474" spans="5:5" x14ac:dyDescent="0.25">
      <c r="E474" t="e">
        <v>#VALUE!</v>
      </c>
    </row>
    <row r="475" spans="5:5" x14ac:dyDescent="0.25">
      <c r="E475" t="e">
        <v>#VALUE!</v>
      </c>
    </row>
    <row r="476" spans="5:5" x14ac:dyDescent="0.25">
      <c r="E476" t="e">
        <v>#VALUE!</v>
      </c>
    </row>
    <row r="477" spans="5:5" x14ac:dyDescent="0.25">
      <c r="E477" t="e">
        <v>#VALUE!</v>
      </c>
    </row>
    <row r="478" spans="5:5" x14ac:dyDescent="0.25">
      <c r="E478" t="e">
        <v>#VALUE!</v>
      </c>
    </row>
    <row r="479" spans="5:5" x14ac:dyDescent="0.25">
      <c r="E479" t="e">
        <v>#VALUE!</v>
      </c>
    </row>
    <row r="480" spans="5:5" x14ac:dyDescent="0.25">
      <c r="E480" t="e">
        <v>#VALUE!</v>
      </c>
    </row>
    <row r="481" spans="5:5" x14ac:dyDescent="0.25">
      <c r="E481" t="e">
        <v>#VALUE!</v>
      </c>
    </row>
    <row r="482" spans="5:5" x14ac:dyDescent="0.25">
      <c r="E482" t="e">
        <v>#VALUE!</v>
      </c>
    </row>
    <row r="483" spans="5:5" x14ac:dyDescent="0.25">
      <c r="E483" t="e">
        <v>#VALUE!</v>
      </c>
    </row>
    <row r="484" spans="5:5" x14ac:dyDescent="0.25">
      <c r="E484" t="e">
        <v>#VALUE!</v>
      </c>
    </row>
    <row r="485" spans="5:5" x14ac:dyDescent="0.25">
      <c r="E485" t="e">
        <v>#VALUE!</v>
      </c>
    </row>
    <row r="486" spans="5:5" x14ac:dyDescent="0.25">
      <c r="E486" t="e">
        <v>#VALUE!</v>
      </c>
    </row>
    <row r="487" spans="5:5" x14ac:dyDescent="0.25">
      <c r="E487" t="e">
        <v>#VALUE!</v>
      </c>
    </row>
    <row r="488" spans="5:5" x14ac:dyDescent="0.25">
      <c r="E488" t="e">
        <v>#VALUE!</v>
      </c>
    </row>
    <row r="489" spans="5:5" x14ac:dyDescent="0.25">
      <c r="E489" t="e">
        <v>#VALUE!</v>
      </c>
    </row>
    <row r="490" spans="5:5" x14ac:dyDescent="0.25">
      <c r="E490" t="e">
        <v>#VALUE!</v>
      </c>
    </row>
    <row r="491" spans="5:5" x14ac:dyDescent="0.25">
      <c r="E491" t="e">
        <v>#VALUE!</v>
      </c>
    </row>
    <row r="492" spans="5:5" x14ac:dyDescent="0.25">
      <c r="E492" t="e">
        <v>#VALUE!</v>
      </c>
    </row>
    <row r="493" spans="5:5" x14ac:dyDescent="0.25">
      <c r="E493" t="e">
        <v>#VALUE!</v>
      </c>
    </row>
    <row r="494" spans="5:5" x14ac:dyDescent="0.25">
      <c r="E494" t="e">
        <v>#VALUE!</v>
      </c>
    </row>
    <row r="495" spans="5:5" x14ac:dyDescent="0.25">
      <c r="E495" t="e">
        <v>#VALUE!</v>
      </c>
    </row>
    <row r="496" spans="5:5" x14ac:dyDescent="0.25">
      <c r="E496" t="e">
        <v>#VALUE!</v>
      </c>
    </row>
    <row r="497" spans="5:5" x14ac:dyDescent="0.25">
      <c r="E497" t="e">
        <v>#VALUE!</v>
      </c>
    </row>
    <row r="498" spans="5:5" x14ac:dyDescent="0.25">
      <c r="E498" t="e">
        <v>#VALUE!</v>
      </c>
    </row>
    <row r="499" spans="5:5" x14ac:dyDescent="0.25">
      <c r="E499" t="e">
        <v>#VALUE!</v>
      </c>
    </row>
    <row r="500" spans="5:5" x14ac:dyDescent="0.25">
      <c r="E500" t="e">
        <v>#VALUE!</v>
      </c>
    </row>
    <row r="501" spans="5:5" x14ac:dyDescent="0.25">
      <c r="E501" t="e">
        <v>#VALUE!</v>
      </c>
    </row>
    <row r="502" spans="5:5" x14ac:dyDescent="0.25">
      <c r="E502" t="e">
        <v>#VALUE!</v>
      </c>
    </row>
    <row r="503" spans="5:5" x14ac:dyDescent="0.25">
      <c r="E503" t="e">
        <v>#VALUE!</v>
      </c>
    </row>
    <row r="504" spans="5:5" x14ac:dyDescent="0.25">
      <c r="E504" t="e">
        <v>#VALUE!</v>
      </c>
    </row>
    <row r="505" spans="5:5" x14ac:dyDescent="0.25">
      <c r="E505" t="e">
        <v>#VALUE!</v>
      </c>
    </row>
    <row r="506" spans="5:5" x14ac:dyDescent="0.25">
      <c r="E506" t="e">
        <v>#VALUE!</v>
      </c>
    </row>
    <row r="507" spans="5:5" x14ac:dyDescent="0.25">
      <c r="E507" t="e">
        <v>#VALUE!</v>
      </c>
    </row>
    <row r="508" spans="5:5" x14ac:dyDescent="0.25">
      <c r="E508" t="e">
        <v>#VALUE!</v>
      </c>
    </row>
    <row r="509" spans="5:5" x14ac:dyDescent="0.25">
      <c r="E509" t="e">
        <v>#VALUE!</v>
      </c>
    </row>
    <row r="510" spans="5:5" x14ac:dyDescent="0.25">
      <c r="E510" t="e">
        <v>#VALUE!</v>
      </c>
    </row>
    <row r="511" spans="5:5" x14ac:dyDescent="0.25">
      <c r="E511" t="e">
        <v>#VALUE!</v>
      </c>
    </row>
    <row r="512" spans="5:5" x14ac:dyDescent="0.25">
      <c r="E512" t="e">
        <v>#VALUE!</v>
      </c>
    </row>
    <row r="513" spans="5:5" x14ac:dyDescent="0.25">
      <c r="E513" t="e">
        <v>#VALUE!</v>
      </c>
    </row>
    <row r="514" spans="5:5" x14ac:dyDescent="0.25">
      <c r="E514" t="e">
        <v>#VALUE!</v>
      </c>
    </row>
    <row r="515" spans="5:5" x14ac:dyDescent="0.25">
      <c r="E515" t="e">
        <v>#VALUE!</v>
      </c>
    </row>
    <row r="516" spans="5:5" x14ac:dyDescent="0.25">
      <c r="E516" t="e">
        <v>#VALUE!</v>
      </c>
    </row>
    <row r="517" spans="5:5" x14ac:dyDescent="0.25">
      <c r="E517" t="e">
        <v>#VALUE!</v>
      </c>
    </row>
    <row r="518" spans="5:5" x14ac:dyDescent="0.25">
      <c r="E518" t="e">
        <v>#VALUE!</v>
      </c>
    </row>
    <row r="519" spans="5:5" x14ac:dyDescent="0.25">
      <c r="E519" t="e">
        <v>#VALUE!</v>
      </c>
    </row>
    <row r="520" spans="5:5" x14ac:dyDescent="0.25">
      <c r="E520" t="e">
        <v>#VALUE!</v>
      </c>
    </row>
    <row r="521" spans="5:5" x14ac:dyDescent="0.25">
      <c r="E521" t="e">
        <v>#VALUE!</v>
      </c>
    </row>
    <row r="522" spans="5:5" x14ac:dyDescent="0.25">
      <c r="E522" t="e">
        <v>#VALUE!</v>
      </c>
    </row>
    <row r="523" spans="5:5" x14ac:dyDescent="0.25">
      <c r="E523" t="e">
        <v>#VALUE!</v>
      </c>
    </row>
    <row r="524" spans="5:5" x14ac:dyDescent="0.25">
      <c r="E524" t="e">
        <v>#VALUE!</v>
      </c>
    </row>
    <row r="525" spans="5:5" x14ac:dyDescent="0.25">
      <c r="E525" t="e">
        <v>#VALUE!</v>
      </c>
    </row>
    <row r="526" spans="5:5" x14ac:dyDescent="0.25">
      <c r="E526" t="e">
        <v>#VALUE!</v>
      </c>
    </row>
    <row r="527" spans="5:5" x14ac:dyDescent="0.25">
      <c r="E527" t="e">
        <v>#VALUE!</v>
      </c>
    </row>
    <row r="528" spans="5:5" x14ac:dyDescent="0.25">
      <c r="E528" t="e">
        <v>#VALUE!</v>
      </c>
    </row>
    <row r="529" spans="5:5" x14ac:dyDescent="0.25">
      <c r="E529" t="e">
        <v>#VALUE!</v>
      </c>
    </row>
    <row r="530" spans="5:5" x14ac:dyDescent="0.25">
      <c r="E530" t="e">
        <v>#VALUE!</v>
      </c>
    </row>
    <row r="531" spans="5:5" x14ac:dyDescent="0.25">
      <c r="E531" t="e">
        <v>#VALUE!</v>
      </c>
    </row>
    <row r="532" spans="5:5" x14ac:dyDescent="0.25">
      <c r="E532" t="e">
        <v>#VALUE!</v>
      </c>
    </row>
    <row r="533" spans="5:5" x14ac:dyDescent="0.25">
      <c r="E533" t="e">
        <v>#VALUE!</v>
      </c>
    </row>
    <row r="534" spans="5:5" x14ac:dyDescent="0.25">
      <c r="E534" t="e">
        <v>#VALUE!</v>
      </c>
    </row>
    <row r="535" spans="5:5" x14ac:dyDescent="0.25">
      <c r="E535" t="e">
        <v>#VALUE!</v>
      </c>
    </row>
    <row r="536" spans="5:5" x14ac:dyDescent="0.25">
      <c r="E536" t="e">
        <v>#VALUE!</v>
      </c>
    </row>
    <row r="537" spans="5:5" x14ac:dyDescent="0.25">
      <c r="E537" t="e">
        <v>#VALUE!</v>
      </c>
    </row>
    <row r="538" spans="5:5" x14ac:dyDescent="0.25">
      <c r="E538" t="e">
        <v>#VALUE!</v>
      </c>
    </row>
    <row r="539" spans="5:5" x14ac:dyDescent="0.25">
      <c r="E539" t="e">
        <v>#VALUE!</v>
      </c>
    </row>
    <row r="540" spans="5:5" x14ac:dyDescent="0.25">
      <c r="E540" t="e">
        <v>#VALUE!</v>
      </c>
    </row>
    <row r="541" spans="5:5" x14ac:dyDescent="0.25">
      <c r="E541" t="e">
        <v>#VALUE!</v>
      </c>
    </row>
    <row r="542" spans="5:5" x14ac:dyDescent="0.25">
      <c r="E542" t="e">
        <v>#VALUE!</v>
      </c>
    </row>
    <row r="543" spans="5:5" x14ac:dyDescent="0.25">
      <c r="E543" t="e">
        <v>#VALUE!</v>
      </c>
    </row>
    <row r="544" spans="5:5" x14ac:dyDescent="0.25">
      <c r="E544" t="e">
        <v>#VALUE!</v>
      </c>
    </row>
    <row r="545" spans="5:5" x14ac:dyDescent="0.25">
      <c r="E545" t="e">
        <v>#VALUE!</v>
      </c>
    </row>
    <row r="546" spans="5:5" x14ac:dyDescent="0.25">
      <c r="E546" t="e">
        <v>#VALUE!</v>
      </c>
    </row>
    <row r="547" spans="5:5" x14ac:dyDescent="0.25">
      <c r="E547" t="e">
        <v>#VALUE!</v>
      </c>
    </row>
    <row r="548" spans="5:5" x14ac:dyDescent="0.25">
      <c r="E548" t="e">
        <v>#VALUE!</v>
      </c>
    </row>
    <row r="549" spans="5:5" x14ac:dyDescent="0.25">
      <c r="E549" t="e">
        <v>#VALUE!</v>
      </c>
    </row>
    <row r="550" spans="5:5" x14ac:dyDescent="0.25">
      <c r="E550" t="e">
        <v>#VALUE!</v>
      </c>
    </row>
    <row r="551" spans="5:5" x14ac:dyDescent="0.25">
      <c r="E551" t="e">
        <v>#VALUE!</v>
      </c>
    </row>
    <row r="552" spans="5:5" x14ac:dyDescent="0.25">
      <c r="E552" t="e">
        <v>#VALUE!</v>
      </c>
    </row>
    <row r="553" spans="5:5" x14ac:dyDescent="0.25">
      <c r="E553" t="e">
        <v>#VALUE!</v>
      </c>
    </row>
    <row r="554" spans="5:5" x14ac:dyDescent="0.25">
      <c r="E554" t="e">
        <v>#VALUE!</v>
      </c>
    </row>
    <row r="555" spans="5:5" x14ac:dyDescent="0.25">
      <c r="E555" t="e">
        <v>#VALUE!</v>
      </c>
    </row>
    <row r="556" spans="5:5" x14ac:dyDescent="0.25">
      <c r="E556" t="e">
        <v>#VALUE!</v>
      </c>
    </row>
    <row r="557" spans="5:5" x14ac:dyDescent="0.25">
      <c r="E557" t="e">
        <v>#VALUE!</v>
      </c>
    </row>
    <row r="558" spans="5:5" x14ac:dyDescent="0.25">
      <c r="E558" t="e">
        <v>#VALUE!</v>
      </c>
    </row>
    <row r="559" spans="5:5" x14ac:dyDescent="0.25">
      <c r="E559" t="e">
        <v>#VALUE!</v>
      </c>
    </row>
    <row r="560" spans="5:5" x14ac:dyDescent="0.25">
      <c r="E560" t="e">
        <v>#VALUE!</v>
      </c>
    </row>
    <row r="561" spans="5:5" x14ac:dyDescent="0.25">
      <c r="E561" t="e">
        <v>#VALUE!</v>
      </c>
    </row>
    <row r="562" spans="5:5" x14ac:dyDescent="0.25">
      <c r="E562" t="e">
        <v>#VALUE!</v>
      </c>
    </row>
    <row r="563" spans="5:5" x14ac:dyDescent="0.25">
      <c r="E563" t="e">
        <v>#VALUE!</v>
      </c>
    </row>
    <row r="564" spans="5:5" x14ac:dyDescent="0.25">
      <c r="E564" t="e">
        <v>#VALUE!</v>
      </c>
    </row>
    <row r="565" spans="5:5" x14ac:dyDescent="0.25">
      <c r="E565" t="e">
        <v>#VALUE!</v>
      </c>
    </row>
    <row r="566" spans="5:5" x14ac:dyDescent="0.25">
      <c r="E566" t="e">
        <v>#VALUE!</v>
      </c>
    </row>
    <row r="567" spans="5:5" x14ac:dyDescent="0.25">
      <c r="E567" t="e">
        <v>#VALUE!</v>
      </c>
    </row>
    <row r="568" spans="5:5" x14ac:dyDescent="0.25">
      <c r="E568" t="e">
        <v>#VALUE!</v>
      </c>
    </row>
    <row r="569" spans="5:5" x14ac:dyDescent="0.25">
      <c r="E569" t="e">
        <v>#VALUE!</v>
      </c>
    </row>
    <row r="570" spans="5:5" x14ac:dyDescent="0.25">
      <c r="E570" t="e">
        <v>#VALUE!</v>
      </c>
    </row>
    <row r="571" spans="5:5" x14ac:dyDescent="0.25">
      <c r="E571" t="e">
        <v>#VALUE!</v>
      </c>
    </row>
    <row r="572" spans="5:5" x14ac:dyDescent="0.25">
      <c r="E572" t="e">
        <v>#VALUE!</v>
      </c>
    </row>
    <row r="573" spans="5:5" x14ac:dyDescent="0.25">
      <c r="E573" t="e">
        <v>#VALUE!</v>
      </c>
    </row>
    <row r="574" spans="5:5" x14ac:dyDescent="0.25">
      <c r="E574" t="e">
        <v>#VALUE!</v>
      </c>
    </row>
    <row r="575" spans="5:5" x14ac:dyDescent="0.25">
      <c r="E575" t="e">
        <v>#VALUE!</v>
      </c>
    </row>
    <row r="576" spans="5:5" x14ac:dyDescent="0.25">
      <c r="E576" t="e">
        <v>#VALUE!</v>
      </c>
    </row>
    <row r="577" spans="5:5" x14ac:dyDescent="0.25">
      <c r="E577" t="e">
        <v>#VALUE!</v>
      </c>
    </row>
    <row r="578" spans="5:5" x14ac:dyDescent="0.25">
      <c r="E578" t="e">
        <v>#VALUE!</v>
      </c>
    </row>
    <row r="579" spans="5:5" x14ac:dyDescent="0.25">
      <c r="E579" t="e">
        <v>#VALUE!</v>
      </c>
    </row>
    <row r="580" spans="5:5" x14ac:dyDescent="0.25">
      <c r="E580" t="e">
        <v>#VALUE!</v>
      </c>
    </row>
    <row r="581" spans="5:5" x14ac:dyDescent="0.25">
      <c r="E581" t="e">
        <v>#VALUE!</v>
      </c>
    </row>
    <row r="582" spans="5:5" x14ac:dyDescent="0.25">
      <c r="E582" t="e">
        <v>#VALUE!</v>
      </c>
    </row>
    <row r="583" spans="5:5" x14ac:dyDescent="0.25">
      <c r="E583" t="e">
        <v>#VALUE!</v>
      </c>
    </row>
    <row r="584" spans="5:5" x14ac:dyDescent="0.25">
      <c r="E584" t="e">
        <v>#VALUE!</v>
      </c>
    </row>
    <row r="585" spans="5:5" x14ac:dyDescent="0.25">
      <c r="E585" t="e">
        <v>#VALUE!</v>
      </c>
    </row>
    <row r="586" spans="5:5" x14ac:dyDescent="0.25">
      <c r="E586" t="e">
        <v>#VALUE!</v>
      </c>
    </row>
    <row r="587" spans="5:5" x14ac:dyDescent="0.25">
      <c r="E587" t="e">
        <v>#VALUE!</v>
      </c>
    </row>
    <row r="588" spans="5:5" x14ac:dyDescent="0.25">
      <c r="E588" t="e">
        <v>#VALUE!</v>
      </c>
    </row>
    <row r="589" spans="5:5" x14ac:dyDescent="0.25">
      <c r="E589" t="e">
        <v>#VALUE!</v>
      </c>
    </row>
    <row r="590" spans="5:5" x14ac:dyDescent="0.25">
      <c r="E590" t="e">
        <v>#VALUE!</v>
      </c>
    </row>
    <row r="591" spans="5:5" x14ac:dyDescent="0.25">
      <c r="E591" t="e">
        <v>#VALUE!</v>
      </c>
    </row>
    <row r="592" spans="5:5" x14ac:dyDescent="0.25">
      <c r="E592" t="e">
        <v>#VALUE!</v>
      </c>
    </row>
    <row r="593" spans="5:5" x14ac:dyDescent="0.25">
      <c r="E593" t="e">
        <v>#VALUE!</v>
      </c>
    </row>
    <row r="594" spans="5:5" x14ac:dyDescent="0.25">
      <c r="E594" t="e">
        <v>#VALUE!</v>
      </c>
    </row>
    <row r="595" spans="5:5" x14ac:dyDescent="0.25">
      <c r="E595" t="e">
        <v>#VALUE!</v>
      </c>
    </row>
    <row r="596" spans="5:5" x14ac:dyDescent="0.25">
      <c r="E596" t="e">
        <v>#VALUE!</v>
      </c>
    </row>
    <row r="597" spans="5:5" x14ac:dyDescent="0.25">
      <c r="E597" t="e">
        <v>#VALUE!</v>
      </c>
    </row>
    <row r="598" spans="5:5" x14ac:dyDescent="0.25">
      <c r="E598" t="e">
        <v>#VALUE!</v>
      </c>
    </row>
    <row r="599" spans="5:5" x14ac:dyDescent="0.25">
      <c r="E599" t="e">
        <v>#VALUE!</v>
      </c>
    </row>
    <row r="600" spans="5:5" x14ac:dyDescent="0.25">
      <c r="E600" t="e">
        <v>#VALUE!</v>
      </c>
    </row>
    <row r="601" spans="5:5" x14ac:dyDescent="0.25">
      <c r="E601" t="e">
        <v>#VALUE!</v>
      </c>
    </row>
    <row r="602" spans="5:5" x14ac:dyDescent="0.25">
      <c r="E602" t="e">
        <v>#VALUE!</v>
      </c>
    </row>
    <row r="603" spans="5:5" x14ac:dyDescent="0.25">
      <c r="E603" t="e">
        <v>#VALUE!</v>
      </c>
    </row>
    <row r="604" spans="5:5" x14ac:dyDescent="0.25">
      <c r="E604" t="e">
        <v>#VALUE!</v>
      </c>
    </row>
    <row r="605" spans="5:5" x14ac:dyDescent="0.25">
      <c r="E605" t="e">
        <v>#VALUE!</v>
      </c>
    </row>
    <row r="606" spans="5:5" x14ac:dyDescent="0.25">
      <c r="E606" t="e">
        <v>#VALUE!</v>
      </c>
    </row>
    <row r="607" spans="5:5" x14ac:dyDescent="0.25">
      <c r="E607" t="e">
        <v>#VALUE!</v>
      </c>
    </row>
    <row r="608" spans="5:5" x14ac:dyDescent="0.25">
      <c r="E608" t="e">
        <v>#VALUE!</v>
      </c>
    </row>
    <row r="609" spans="5:5" x14ac:dyDescent="0.25">
      <c r="E609" t="e">
        <v>#VALUE!</v>
      </c>
    </row>
    <row r="610" spans="5:5" x14ac:dyDescent="0.25">
      <c r="E610" t="e">
        <v>#VALUE!</v>
      </c>
    </row>
    <row r="611" spans="5:5" x14ac:dyDescent="0.25">
      <c r="E611" t="e">
        <v>#VALUE!</v>
      </c>
    </row>
    <row r="612" spans="5:5" x14ac:dyDescent="0.25">
      <c r="E612" t="e">
        <v>#VALUE!</v>
      </c>
    </row>
    <row r="613" spans="5:5" x14ac:dyDescent="0.25">
      <c r="E613" t="e">
        <v>#VALUE!</v>
      </c>
    </row>
    <row r="614" spans="5:5" x14ac:dyDescent="0.25">
      <c r="E614" t="e">
        <v>#VALUE!</v>
      </c>
    </row>
    <row r="615" spans="5:5" x14ac:dyDescent="0.25">
      <c r="E615" t="e">
        <v>#VALUE!</v>
      </c>
    </row>
    <row r="616" spans="5:5" x14ac:dyDescent="0.25">
      <c r="E616" t="e">
        <v>#VALUE!</v>
      </c>
    </row>
    <row r="617" spans="5:5" x14ac:dyDescent="0.25">
      <c r="E617" t="e">
        <v>#VALUE!</v>
      </c>
    </row>
    <row r="618" spans="5:5" x14ac:dyDescent="0.25">
      <c r="E618" t="e">
        <v>#VALUE!</v>
      </c>
    </row>
    <row r="619" spans="5:5" x14ac:dyDescent="0.25">
      <c r="E619" t="e">
        <v>#VALUE!</v>
      </c>
    </row>
    <row r="620" spans="5:5" x14ac:dyDescent="0.25">
      <c r="E620" t="e">
        <v>#VALUE!</v>
      </c>
    </row>
    <row r="621" spans="5:5" x14ac:dyDescent="0.25">
      <c r="E621" t="e">
        <v>#VALUE!</v>
      </c>
    </row>
    <row r="622" spans="5:5" x14ac:dyDescent="0.25">
      <c r="E622" t="e">
        <v>#VALUE!</v>
      </c>
    </row>
    <row r="623" spans="5:5" x14ac:dyDescent="0.25">
      <c r="E623" t="e">
        <v>#VALUE!</v>
      </c>
    </row>
    <row r="624" spans="5:5" x14ac:dyDescent="0.25">
      <c r="E624" t="e">
        <v>#VALUE!</v>
      </c>
    </row>
    <row r="625" spans="5:5" x14ac:dyDescent="0.25">
      <c r="E625" t="e">
        <v>#VALUE!</v>
      </c>
    </row>
    <row r="626" spans="5:5" x14ac:dyDescent="0.25">
      <c r="E626" t="e">
        <v>#VALUE!</v>
      </c>
    </row>
    <row r="627" spans="5:5" x14ac:dyDescent="0.25">
      <c r="E627" t="e">
        <v>#VALUE!</v>
      </c>
    </row>
    <row r="628" spans="5:5" x14ac:dyDescent="0.25">
      <c r="E628" t="e">
        <v>#VALUE!</v>
      </c>
    </row>
    <row r="629" spans="5:5" x14ac:dyDescent="0.25">
      <c r="E629" t="e">
        <v>#VALUE!</v>
      </c>
    </row>
    <row r="630" spans="5:5" x14ac:dyDescent="0.25">
      <c r="E630" t="e">
        <v>#VALUE!</v>
      </c>
    </row>
    <row r="631" spans="5:5" x14ac:dyDescent="0.25">
      <c r="E631" t="e">
        <v>#VALUE!</v>
      </c>
    </row>
    <row r="632" spans="5:5" x14ac:dyDescent="0.25">
      <c r="E632" t="e">
        <v>#VALUE!</v>
      </c>
    </row>
    <row r="633" spans="5:5" x14ac:dyDescent="0.25">
      <c r="E633" t="e">
        <v>#VALUE!</v>
      </c>
    </row>
    <row r="634" spans="5:5" x14ac:dyDescent="0.25">
      <c r="E634" t="e">
        <v>#VALUE!</v>
      </c>
    </row>
    <row r="635" spans="5:5" x14ac:dyDescent="0.25">
      <c r="E635" t="e">
        <v>#VALUE!</v>
      </c>
    </row>
    <row r="636" spans="5:5" x14ac:dyDescent="0.25">
      <c r="E636" t="e">
        <v>#VALUE!</v>
      </c>
    </row>
    <row r="637" spans="5:5" x14ac:dyDescent="0.25">
      <c r="E637" t="e">
        <v>#VALUE!</v>
      </c>
    </row>
    <row r="638" spans="5:5" x14ac:dyDescent="0.25">
      <c r="E638" t="e">
        <v>#VALUE!</v>
      </c>
    </row>
    <row r="639" spans="5:5" x14ac:dyDescent="0.25">
      <c r="E639" t="e">
        <v>#VALUE!</v>
      </c>
    </row>
    <row r="640" spans="5:5" x14ac:dyDescent="0.25">
      <c r="E640" t="e">
        <v>#VALUE!</v>
      </c>
    </row>
    <row r="641" spans="5:5" x14ac:dyDescent="0.25">
      <c r="E641" t="e">
        <v>#VALUE!</v>
      </c>
    </row>
    <row r="642" spans="5:5" x14ac:dyDescent="0.25">
      <c r="E642" t="e">
        <v>#VALUE!</v>
      </c>
    </row>
    <row r="643" spans="5:5" x14ac:dyDescent="0.25">
      <c r="E643" t="e">
        <v>#VALUE!</v>
      </c>
    </row>
    <row r="644" spans="5:5" x14ac:dyDescent="0.25">
      <c r="E644" t="e">
        <v>#VALUE!</v>
      </c>
    </row>
    <row r="645" spans="5:5" x14ac:dyDescent="0.25">
      <c r="E645" t="e">
        <v>#VALUE!</v>
      </c>
    </row>
    <row r="646" spans="5:5" x14ac:dyDescent="0.25">
      <c r="E646" t="e">
        <v>#VALUE!</v>
      </c>
    </row>
    <row r="647" spans="5:5" x14ac:dyDescent="0.25">
      <c r="E647" t="e">
        <v>#VALUE!</v>
      </c>
    </row>
    <row r="648" spans="5:5" x14ac:dyDescent="0.25">
      <c r="E648" t="e">
        <v>#VALUE!</v>
      </c>
    </row>
    <row r="649" spans="5:5" x14ac:dyDescent="0.25">
      <c r="E649" t="e">
        <v>#VALUE!</v>
      </c>
    </row>
    <row r="650" spans="5:5" x14ac:dyDescent="0.25">
      <c r="E650" t="e">
        <v>#VALUE!</v>
      </c>
    </row>
    <row r="651" spans="5:5" x14ac:dyDescent="0.25">
      <c r="E651" t="e">
        <v>#VALUE!</v>
      </c>
    </row>
    <row r="652" spans="5:5" x14ac:dyDescent="0.25">
      <c r="E652" t="e">
        <v>#VALUE!</v>
      </c>
    </row>
    <row r="653" spans="5:5" x14ac:dyDescent="0.25">
      <c r="E653" t="e">
        <v>#VALUE!</v>
      </c>
    </row>
    <row r="654" spans="5:5" x14ac:dyDescent="0.25">
      <c r="E654" t="e">
        <v>#VALUE!</v>
      </c>
    </row>
    <row r="655" spans="5:5" x14ac:dyDescent="0.25">
      <c r="E655" t="e">
        <v>#VALUE!</v>
      </c>
    </row>
    <row r="656" spans="5:5" x14ac:dyDescent="0.25">
      <c r="E656" t="e">
        <v>#VALUE!</v>
      </c>
    </row>
    <row r="657" spans="5:5" x14ac:dyDescent="0.25">
      <c r="E657" t="e">
        <v>#VALUE!</v>
      </c>
    </row>
    <row r="658" spans="5:5" x14ac:dyDescent="0.25">
      <c r="E658" t="e">
        <v>#VALUE!</v>
      </c>
    </row>
    <row r="659" spans="5:5" x14ac:dyDescent="0.25">
      <c r="E659" t="e">
        <v>#VALUE!</v>
      </c>
    </row>
    <row r="660" spans="5:5" x14ac:dyDescent="0.25">
      <c r="E660" t="e">
        <v>#VALUE!</v>
      </c>
    </row>
    <row r="661" spans="5:5" x14ac:dyDescent="0.25">
      <c r="E661" t="e">
        <v>#VALUE!</v>
      </c>
    </row>
    <row r="662" spans="5:5" x14ac:dyDescent="0.25">
      <c r="E662" t="e">
        <v>#VALUE!</v>
      </c>
    </row>
    <row r="663" spans="5:5" x14ac:dyDescent="0.25">
      <c r="E663" t="e">
        <v>#VALUE!</v>
      </c>
    </row>
    <row r="664" spans="5:5" x14ac:dyDescent="0.25">
      <c r="E664" t="e">
        <v>#VALUE!</v>
      </c>
    </row>
    <row r="665" spans="5:5" x14ac:dyDescent="0.25">
      <c r="E665" t="e">
        <v>#VALUE!</v>
      </c>
    </row>
    <row r="666" spans="5:5" x14ac:dyDescent="0.25">
      <c r="E666" t="e">
        <v>#VALUE!</v>
      </c>
    </row>
    <row r="667" spans="5:5" x14ac:dyDescent="0.25">
      <c r="E667" t="e">
        <v>#VALUE!</v>
      </c>
    </row>
    <row r="668" spans="5:5" x14ac:dyDescent="0.25">
      <c r="E668" t="e">
        <v>#VALUE!</v>
      </c>
    </row>
    <row r="669" spans="5:5" x14ac:dyDescent="0.25">
      <c r="E669" t="e">
        <v>#VALUE!</v>
      </c>
    </row>
    <row r="670" spans="5:5" x14ac:dyDescent="0.25">
      <c r="E670" t="e">
        <v>#VALUE!</v>
      </c>
    </row>
    <row r="671" spans="5:5" x14ac:dyDescent="0.25">
      <c r="E671" t="e">
        <v>#VALUE!</v>
      </c>
    </row>
    <row r="672" spans="5:5" x14ac:dyDescent="0.25">
      <c r="E672" t="e">
        <v>#VALUE!</v>
      </c>
    </row>
    <row r="673" spans="5:5" x14ac:dyDescent="0.25">
      <c r="E673" t="e">
        <v>#VALUE!</v>
      </c>
    </row>
    <row r="674" spans="5:5" x14ac:dyDescent="0.25">
      <c r="E674" t="e">
        <v>#VALUE!</v>
      </c>
    </row>
    <row r="675" spans="5:5" x14ac:dyDescent="0.25">
      <c r="E675" t="e">
        <v>#VALUE!</v>
      </c>
    </row>
    <row r="676" spans="5:5" x14ac:dyDescent="0.25">
      <c r="E676" t="e">
        <v>#VALUE!</v>
      </c>
    </row>
    <row r="677" spans="5:5" x14ac:dyDescent="0.25">
      <c r="E677" t="e">
        <v>#VALUE!</v>
      </c>
    </row>
    <row r="678" spans="5:5" x14ac:dyDescent="0.25">
      <c r="E678" t="e">
        <v>#VALUE!</v>
      </c>
    </row>
    <row r="679" spans="5:5" x14ac:dyDescent="0.25">
      <c r="E679" t="e">
        <v>#VALUE!</v>
      </c>
    </row>
    <row r="680" spans="5:5" x14ac:dyDescent="0.25">
      <c r="E680" t="e">
        <v>#VALUE!</v>
      </c>
    </row>
    <row r="681" spans="5:5" x14ac:dyDescent="0.25">
      <c r="E681" t="e">
        <v>#VALUE!</v>
      </c>
    </row>
    <row r="682" spans="5:5" x14ac:dyDescent="0.25">
      <c r="E682" t="e">
        <v>#VALUE!</v>
      </c>
    </row>
    <row r="683" spans="5:5" x14ac:dyDescent="0.25">
      <c r="E683" t="e">
        <v>#VALUE!</v>
      </c>
    </row>
    <row r="684" spans="5:5" x14ac:dyDescent="0.25">
      <c r="E684" t="e">
        <v>#VALUE!</v>
      </c>
    </row>
    <row r="685" spans="5:5" x14ac:dyDescent="0.25">
      <c r="E685" t="e">
        <v>#VALUE!</v>
      </c>
    </row>
    <row r="686" spans="5:5" x14ac:dyDescent="0.25">
      <c r="E686" t="e">
        <v>#VALUE!</v>
      </c>
    </row>
    <row r="687" spans="5:5" x14ac:dyDescent="0.25">
      <c r="E687" t="e">
        <v>#VALUE!</v>
      </c>
    </row>
    <row r="688" spans="5:5" x14ac:dyDescent="0.25">
      <c r="E688" t="e">
        <v>#VALUE!</v>
      </c>
    </row>
    <row r="689" spans="5:5" x14ac:dyDescent="0.25">
      <c r="E689" t="e">
        <v>#VALUE!</v>
      </c>
    </row>
    <row r="690" spans="5:5" x14ac:dyDescent="0.25">
      <c r="E690" t="e">
        <v>#VALUE!</v>
      </c>
    </row>
    <row r="691" spans="5:5" x14ac:dyDescent="0.25">
      <c r="E691" t="e">
        <v>#VALUE!</v>
      </c>
    </row>
    <row r="692" spans="5:5" x14ac:dyDescent="0.25">
      <c r="E692" t="e">
        <v>#VALUE!</v>
      </c>
    </row>
    <row r="693" spans="5:5" x14ac:dyDescent="0.25">
      <c r="E693" t="e">
        <v>#VALUE!</v>
      </c>
    </row>
    <row r="694" spans="5:5" x14ac:dyDescent="0.25">
      <c r="E694" t="e">
        <v>#VALUE!</v>
      </c>
    </row>
    <row r="695" spans="5:5" x14ac:dyDescent="0.25">
      <c r="E695" t="e">
        <v>#VALUE!</v>
      </c>
    </row>
    <row r="696" spans="5:5" x14ac:dyDescent="0.25">
      <c r="E696" t="e">
        <v>#VALUE!</v>
      </c>
    </row>
    <row r="697" spans="5:5" x14ac:dyDescent="0.25">
      <c r="E697" t="e">
        <v>#VALUE!</v>
      </c>
    </row>
    <row r="698" spans="5:5" x14ac:dyDescent="0.25">
      <c r="E698" t="e">
        <v>#VALUE!</v>
      </c>
    </row>
    <row r="699" spans="5:5" x14ac:dyDescent="0.25">
      <c r="E699" t="e">
        <v>#VALUE!</v>
      </c>
    </row>
    <row r="700" spans="5:5" x14ac:dyDescent="0.25">
      <c r="E700" t="e">
        <v>#VALUE!</v>
      </c>
    </row>
    <row r="701" spans="5:5" x14ac:dyDescent="0.25">
      <c r="E701" t="e">
        <v>#VALUE!</v>
      </c>
    </row>
    <row r="702" spans="5:5" x14ac:dyDescent="0.25">
      <c r="E702" t="e">
        <v>#VALUE!</v>
      </c>
    </row>
    <row r="703" spans="5:5" x14ac:dyDescent="0.25">
      <c r="E703" t="e">
        <v>#VALUE!</v>
      </c>
    </row>
    <row r="704" spans="5:5" x14ac:dyDescent="0.25">
      <c r="E704" t="e">
        <v>#VALUE!</v>
      </c>
    </row>
    <row r="705" spans="5:5" x14ac:dyDescent="0.25">
      <c r="E705" t="e">
        <v>#VALUE!</v>
      </c>
    </row>
    <row r="706" spans="5:5" x14ac:dyDescent="0.25">
      <c r="E706" t="e">
        <v>#VALUE!</v>
      </c>
    </row>
    <row r="707" spans="5:5" x14ac:dyDescent="0.25">
      <c r="E707" t="e">
        <v>#VALUE!</v>
      </c>
    </row>
    <row r="708" spans="5:5" x14ac:dyDescent="0.25">
      <c r="E708" t="e">
        <v>#VALUE!</v>
      </c>
    </row>
    <row r="709" spans="5:5" x14ac:dyDescent="0.25">
      <c r="E709" t="e">
        <v>#VALUE!</v>
      </c>
    </row>
    <row r="710" spans="5:5" x14ac:dyDescent="0.25">
      <c r="E710" t="e">
        <v>#VALUE!</v>
      </c>
    </row>
    <row r="711" spans="5:5" x14ac:dyDescent="0.25">
      <c r="E711" t="e">
        <v>#VALUE!</v>
      </c>
    </row>
    <row r="712" spans="5:5" x14ac:dyDescent="0.25">
      <c r="E712" t="e">
        <v>#VALUE!</v>
      </c>
    </row>
    <row r="713" spans="5:5" x14ac:dyDescent="0.25">
      <c r="E713" t="e">
        <v>#VALUE!</v>
      </c>
    </row>
    <row r="714" spans="5:5" x14ac:dyDescent="0.25">
      <c r="E714" t="e">
        <v>#VALUE!</v>
      </c>
    </row>
    <row r="715" spans="5:5" x14ac:dyDescent="0.25">
      <c r="E715" t="e">
        <v>#VALUE!</v>
      </c>
    </row>
    <row r="716" spans="5:5" x14ac:dyDescent="0.25">
      <c r="E716" t="e">
        <v>#VALUE!</v>
      </c>
    </row>
    <row r="717" spans="5:5" x14ac:dyDescent="0.25">
      <c r="E717" t="e">
        <v>#VALUE!</v>
      </c>
    </row>
    <row r="718" spans="5:5" x14ac:dyDescent="0.25">
      <c r="E718" t="e">
        <v>#VALUE!</v>
      </c>
    </row>
    <row r="719" spans="5:5" x14ac:dyDescent="0.25">
      <c r="E719" t="e">
        <v>#VALUE!</v>
      </c>
    </row>
    <row r="720" spans="5:5" x14ac:dyDescent="0.25">
      <c r="E720" t="e">
        <v>#VALUE!</v>
      </c>
    </row>
    <row r="721" spans="5:5" x14ac:dyDescent="0.25">
      <c r="E721" t="e">
        <v>#VALUE!</v>
      </c>
    </row>
    <row r="722" spans="5:5" x14ac:dyDescent="0.25">
      <c r="E722" t="e">
        <v>#VALUE!</v>
      </c>
    </row>
    <row r="723" spans="5:5" x14ac:dyDescent="0.25">
      <c r="E723" t="e">
        <v>#VALUE!</v>
      </c>
    </row>
    <row r="724" spans="5:5" x14ac:dyDescent="0.25">
      <c r="E724" t="e">
        <v>#VALUE!</v>
      </c>
    </row>
    <row r="725" spans="5:5" x14ac:dyDescent="0.25">
      <c r="E725" t="e">
        <v>#VALUE!</v>
      </c>
    </row>
    <row r="726" spans="5:5" x14ac:dyDescent="0.25">
      <c r="E726" t="e">
        <v>#VALUE!</v>
      </c>
    </row>
    <row r="727" spans="5:5" x14ac:dyDescent="0.25">
      <c r="E727" t="e">
        <v>#VALUE!</v>
      </c>
    </row>
    <row r="728" spans="5:5" x14ac:dyDescent="0.25">
      <c r="E728" t="e">
        <v>#VALUE!</v>
      </c>
    </row>
    <row r="729" spans="5:5" x14ac:dyDescent="0.25">
      <c r="E729" t="e">
        <v>#VALUE!</v>
      </c>
    </row>
    <row r="730" spans="5:5" x14ac:dyDescent="0.25">
      <c r="E730" t="e">
        <v>#VALUE!</v>
      </c>
    </row>
    <row r="731" spans="5:5" x14ac:dyDescent="0.25">
      <c r="E731" t="e">
        <v>#VALUE!</v>
      </c>
    </row>
    <row r="732" spans="5:5" x14ac:dyDescent="0.25">
      <c r="E732" t="e">
        <v>#VALUE!</v>
      </c>
    </row>
    <row r="733" spans="5:5" x14ac:dyDescent="0.25">
      <c r="E733" t="e">
        <v>#VALUE!</v>
      </c>
    </row>
    <row r="734" spans="5:5" x14ac:dyDescent="0.25">
      <c r="E734" t="e">
        <v>#VALUE!</v>
      </c>
    </row>
    <row r="735" spans="5:5" x14ac:dyDescent="0.25">
      <c r="E735" t="e">
        <v>#VALUE!</v>
      </c>
    </row>
    <row r="736" spans="5:5" x14ac:dyDescent="0.25">
      <c r="E736" t="e">
        <v>#VALUE!</v>
      </c>
    </row>
    <row r="737" spans="5:5" x14ac:dyDescent="0.25">
      <c r="E737" t="e">
        <v>#VALUE!</v>
      </c>
    </row>
    <row r="738" spans="5:5" x14ac:dyDescent="0.25">
      <c r="E738" t="e">
        <v>#VALUE!</v>
      </c>
    </row>
    <row r="739" spans="5:5" x14ac:dyDescent="0.25">
      <c r="E739" t="e">
        <v>#VALUE!</v>
      </c>
    </row>
    <row r="740" spans="5:5" x14ac:dyDescent="0.25">
      <c r="E740" t="e">
        <v>#VALUE!</v>
      </c>
    </row>
    <row r="741" spans="5:5" x14ac:dyDescent="0.25">
      <c r="E741" t="e">
        <v>#VALUE!</v>
      </c>
    </row>
    <row r="742" spans="5:5" x14ac:dyDescent="0.25">
      <c r="E742" t="e">
        <v>#VALUE!</v>
      </c>
    </row>
    <row r="743" spans="5:5" x14ac:dyDescent="0.25">
      <c r="E743" t="e">
        <v>#VALUE!</v>
      </c>
    </row>
    <row r="744" spans="5:5" x14ac:dyDescent="0.25">
      <c r="E744" t="e">
        <v>#VALUE!</v>
      </c>
    </row>
    <row r="745" spans="5:5" x14ac:dyDescent="0.25">
      <c r="E745" t="e">
        <v>#VALUE!</v>
      </c>
    </row>
    <row r="746" spans="5:5" x14ac:dyDescent="0.25">
      <c r="E746" t="e">
        <v>#VALUE!</v>
      </c>
    </row>
    <row r="747" spans="5:5" x14ac:dyDescent="0.25">
      <c r="E747" t="e">
        <v>#VALUE!</v>
      </c>
    </row>
    <row r="748" spans="5:5" x14ac:dyDescent="0.25">
      <c r="E748" t="e">
        <v>#VALUE!</v>
      </c>
    </row>
    <row r="749" spans="5:5" x14ac:dyDescent="0.25">
      <c r="E749" t="e">
        <v>#VALUE!</v>
      </c>
    </row>
    <row r="750" spans="5:5" x14ac:dyDescent="0.25">
      <c r="E750" t="e">
        <v>#VALUE!</v>
      </c>
    </row>
    <row r="751" spans="5:5" x14ac:dyDescent="0.25">
      <c r="E751" t="e">
        <v>#VALUE!</v>
      </c>
    </row>
    <row r="752" spans="5:5" x14ac:dyDescent="0.25">
      <c r="E752" t="e">
        <v>#VALUE!</v>
      </c>
    </row>
    <row r="753" spans="5:5" x14ac:dyDescent="0.25">
      <c r="E753" t="e">
        <v>#VALUE!</v>
      </c>
    </row>
    <row r="754" spans="5:5" x14ac:dyDescent="0.25">
      <c r="E754" t="e">
        <v>#VALUE!</v>
      </c>
    </row>
    <row r="755" spans="5:5" x14ac:dyDescent="0.25">
      <c r="E755" t="e">
        <v>#VALUE!</v>
      </c>
    </row>
    <row r="756" spans="5:5" x14ac:dyDescent="0.25">
      <c r="E756" t="e">
        <v>#VALUE!</v>
      </c>
    </row>
    <row r="757" spans="5:5" x14ac:dyDescent="0.25">
      <c r="E757" t="e">
        <v>#VALUE!</v>
      </c>
    </row>
    <row r="758" spans="5:5" x14ac:dyDescent="0.25">
      <c r="E758" t="e">
        <v>#VALUE!</v>
      </c>
    </row>
    <row r="759" spans="5:5" x14ac:dyDescent="0.25">
      <c r="E759" t="e">
        <v>#VALUE!</v>
      </c>
    </row>
    <row r="760" spans="5:5" x14ac:dyDescent="0.25">
      <c r="E760" t="e">
        <v>#VALUE!</v>
      </c>
    </row>
    <row r="761" spans="5:5" x14ac:dyDescent="0.25">
      <c r="E761" t="e">
        <v>#VALUE!</v>
      </c>
    </row>
    <row r="762" spans="5:5" x14ac:dyDescent="0.25">
      <c r="E762" t="e">
        <v>#VALUE!</v>
      </c>
    </row>
    <row r="763" spans="5:5" x14ac:dyDescent="0.25">
      <c r="E763" t="e">
        <v>#VALUE!</v>
      </c>
    </row>
    <row r="764" spans="5:5" x14ac:dyDescent="0.25">
      <c r="E764" t="e">
        <v>#VALUE!</v>
      </c>
    </row>
    <row r="765" spans="5:5" x14ac:dyDescent="0.25">
      <c r="E765" t="e">
        <v>#VALUE!</v>
      </c>
    </row>
    <row r="766" spans="5:5" x14ac:dyDescent="0.25">
      <c r="E766" t="e">
        <v>#VALUE!</v>
      </c>
    </row>
    <row r="767" spans="5:5" x14ac:dyDescent="0.25">
      <c r="E767" t="e">
        <v>#VALUE!</v>
      </c>
    </row>
    <row r="768" spans="5:5" x14ac:dyDescent="0.25">
      <c r="E768" t="e">
        <v>#VALUE!</v>
      </c>
    </row>
    <row r="769" spans="5:5" x14ac:dyDescent="0.25">
      <c r="E769" t="e">
        <v>#VALUE!</v>
      </c>
    </row>
    <row r="770" spans="5:5" x14ac:dyDescent="0.25">
      <c r="E770" t="e">
        <v>#VALUE!</v>
      </c>
    </row>
    <row r="771" spans="5:5" x14ac:dyDescent="0.25">
      <c r="E771" t="e">
        <v>#VALUE!</v>
      </c>
    </row>
    <row r="772" spans="5:5" x14ac:dyDescent="0.25">
      <c r="E772" t="e">
        <v>#VALUE!</v>
      </c>
    </row>
    <row r="773" spans="5:5" x14ac:dyDescent="0.25">
      <c r="E773" t="e">
        <v>#VALUE!</v>
      </c>
    </row>
    <row r="774" spans="5:5" x14ac:dyDescent="0.25">
      <c r="E774" t="e">
        <v>#VALUE!</v>
      </c>
    </row>
    <row r="775" spans="5:5" x14ac:dyDescent="0.25">
      <c r="E775" t="e">
        <v>#VALUE!</v>
      </c>
    </row>
    <row r="776" spans="5:5" x14ac:dyDescent="0.25">
      <c r="E776" t="e">
        <v>#VALUE!</v>
      </c>
    </row>
    <row r="777" spans="5:5" x14ac:dyDescent="0.25">
      <c r="E777" t="e">
        <v>#VALUE!</v>
      </c>
    </row>
    <row r="778" spans="5:5" x14ac:dyDescent="0.25">
      <c r="E778" t="e">
        <v>#VALUE!</v>
      </c>
    </row>
    <row r="779" spans="5:5" x14ac:dyDescent="0.25">
      <c r="E779" t="e">
        <v>#VALUE!</v>
      </c>
    </row>
    <row r="780" spans="5:5" x14ac:dyDescent="0.25">
      <c r="E780" t="e">
        <v>#VALUE!</v>
      </c>
    </row>
    <row r="781" spans="5:5" x14ac:dyDescent="0.25">
      <c r="E781" t="e">
        <v>#VALUE!</v>
      </c>
    </row>
    <row r="782" spans="5:5" x14ac:dyDescent="0.25">
      <c r="E782" t="e">
        <v>#VALUE!</v>
      </c>
    </row>
    <row r="783" spans="5:5" x14ac:dyDescent="0.25">
      <c r="E783" t="e">
        <v>#VALUE!</v>
      </c>
    </row>
    <row r="784" spans="5:5" x14ac:dyDescent="0.25">
      <c r="E784" t="e">
        <v>#VALUE!</v>
      </c>
    </row>
    <row r="785" spans="5:5" x14ac:dyDescent="0.25">
      <c r="E785" t="e">
        <v>#VALUE!</v>
      </c>
    </row>
    <row r="786" spans="5:5" x14ac:dyDescent="0.25">
      <c r="E786" t="e">
        <v>#VALUE!</v>
      </c>
    </row>
    <row r="787" spans="5:5" x14ac:dyDescent="0.25">
      <c r="E787" t="e">
        <v>#VALUE!</v>
      </c>
    </row>
    <row r="788" spans="5:5" x14ac:dyDescent="0.25">
      <c r="E788" t="e">
        <v>#VALUE!</v>
      </c>
    </row>
    <row r="789" spans="5:5" x14ac:dyDescent="0.25">
      <c r="E789" t="e">
        <v>#VALUE!</v>
      </c>
    </row>
    <row r="790" spans="5:5" x14ac:dyDescent="0.25">
      <c r="E790" t="e">
        <v>#VALUE!</v>
      </c>
    </row>
    <row r="791" spans="5:5" x14ac:dyDescent="0.25">
      <c r="E791" t="e">
        <v>#VALUE!</v>
      </c>
    </row>
    <row r="792" spans="5:5" x14ac:dyDescent="0.25">
      <c r="E792" t="e">
        <v>#VALUE!</v>
      </c>
    </row>
    <row r="793" spans="5:5" x14ac:dyDescent="0.25">
      <c r="E793" t="e">
        <v>#VALUE!</v>
      </c>
    </row>
    <row r="794" spans="5:5" x14ac:dyDescent="0.25">
      <c r="E794" t="e">
        <v>#VALUE!</v>
      </c>
    </row>
    <row r="795" spans="5:5" x14ac:dyDescent="0.25">
      <c r="E795" t="e">
        <v>#VALUE!</v>
      </c>
    </row>
    <row r="796" spans="5:5" x14ac:dyDescent="0.25">
      <c r="E796" t="e">
        <v>#VALUE!</v>
      </c>
    </row>
    <row r="797" spans="5:5" x14ac:dyDescent="0.25">
      <c r="E797" t="e">
        <v>#VALUE!</v>
      </c>
    </row>
    <row r="798" spans="5:5" x14ac:dyDescent="0.25">
      <c r="E798" t="e">
        <v>#VALUE!</v>
      </c>
    </row>
    <row r="799" spans="5:5" x14ac:dyDescent="0.25">
      <c r="E799" t="e">
        <v>#VALUE!</v>
      </c>
    </row>
    <row r="800" spans="5:5" x14ac:dyDescent="0.25">
      <c r="E800" t="e">
        <v>#VALUE!</v>
      </c>
    </row>
    <row r="801" spans="5:5" x14ac:dyDescent="0.25">
      <c r="E801" t="e">
        <v>#VALUE!</v>
      </c>
    </row>
    <row r="802" spans="5:5" x14ac:dyDescent="0.25">
      <c r="E802" t="e">
        <v>#VALUE!</v>
      </c>
    </row>
    <row r="803" spans="5:5" x14ac:dyDescent="0.25">
      <c r="E803" t="e">
        <v>#VALUE!</v>
      </c>
    </row>
    <row r="804" spans="5:5" x14ac:dyDescent="0.25">
      <c r="E804" t="e">
        <v>#VALUE!</v>
      </c>
    </row>
    <row r="805" spans="5:5" x14ac:dyDescent="0.25">
      <c r="E805" t="e">
        <v>#VALUE!</v>
      </c>
    </row>
    <row r="806" spans="5:5" x14ac:dyDescent="0.25">
      <c r="E806" t="e">
        <v>#VALUE!</v>
      </c>
    </row>
    <row r="807" spans="5:5" x14ac:dyDescent="0.25">
      <c r="E807" t="e">
        <v>#VALUE!</v>
      </c>
    </row>
    <row r="808" spans="5:5" x14ac:dyDescent="0.25">
      <c r="E808" t="e">
        <v>#VALUE!</v>
      </c>
    </row>
    <row r="809" spans="5:5" x14ac:dyDescent="0.25">
      <c r="E809" t="e">
        <v>#VALUE!</v>
      </c>
    </row>
    <row r="810" spans="5:5" x14ac:dyDescent="0.25">
      <c r="E810" t="e">
        <v>#VALUE!</v>
      </c>
    </row>
    <row r="811" spans="5:5" x14ac:dyDescent="0.25">
      <c r="E811" t="e">
        <v>#VALUE!</v>
      </c>
    </row>
    <row r="812" spans="5:5" x14ac:dyDescent="0.25">
      <c r="E812" t="e">
        <v>#VALUE!</v>
      </c>
    </row>
    <row r="813" spans="5:5" x14ac:dyDescent="0.25">
      <c r="E813" t="e">
        <v>#VALUE!</v>
      </c>
    </row>
    <row r="814" spans="5:5" x14ac:dyDescent="0.25">
      <c r="E814" t="e">
        <v>#VALUE!</v>
      </c>
    </row>
    <row r="815" spans="5:5" x14ac:dyDescent="0.25">
      <c r="E815" t="e">
        <v>#VALUE!</v>
      </c>
    </row>
    <row r="816" spans="5:5" x14ac:dyDescent="0.25">
      <c r="E816" t="e">
        <v>#VALUE!</v>
      </c>
    </row>
    <row r="817" spans="5:5" x14ac:dyDescent="0.25">
      <c r="E817" t="e">
        <v>#VALUE!</v>
      </c>
    </row>
    <row r="818" spans="5:5" x14ac:dyDescent="0.25">
      <c r="E818" t="e">
        <v>#VALUE!</v>
      </c>
    </row>
    <row r="819" spans="5:5" x14ac:dyDescent="0.25">
      <c r="E819" t="e">
        <v>#VALUE!</v>
      </c>
    </row>
    <row r="820" spans="5:5" x14ac:dyDescent="0.25">
      <c r="E820" t="e">
        <v>#VALUE!</v>
      </c>
    </row>
    <row r="821" spans="5:5" x14ac:dyDescent="0.25">
      <c r="E821" t="e">
        <v>#VALUE!</v>
      </c>
    </row>
    <row r="822" spans="5:5" x14ac:dyDescent="0.25">
      <c r="E822" t="e">
        <v>#VALUE!</v>
      </c>
    </row>
    <row r="823" spans="5:5" x14ac:dyDescent="0.25">
      <c r="E823" t="e">
        <v>#VALUE!</v>
      </c>
    </row>
    <row r="824" spans="5:5" x14ac:dyDescent="0.25">
      <c r="E824" t="e">
        <v>#VALUE!</v>
      </c>
    </row>
    <row r="825" spans="5:5" x14ac:dyDescent="0.25">
      <c r="E825" t="e">
        <v>#VALUE!</v>
      </c>
    </row>
    <row r="826" spans="5:5" x14ac:dyDescent="0.25">
      <c r="E826" t="e">
        <v>#VALUE!</v>
      </c>
    </row>
    <row r="827" spans="5:5" x14ac:dyDescent="0.25">
      <c r="E827" t="e">
        <v>#VALUE!</v>
      </c>
    </row>
    <row r="828" spans="5:5" x14ac:dyDescent="0.25">
      <c r="E828" t="e">
        <v>#VALUE!</v>
      </c>
    </row>
    <row r="829" spans="5:5" x14ac:dyDescent="0.25">
      <c r="E829" t="e">
        <v>#VALUE!</v>
      </c>
    </row>
    <row r="830" spans="5:5" x14ac:dyDescent="0.25">
      <c r="E830" t="e">
        <v>#VALUE!</v>
      </c>
    </row>
    <row r="831" spans="5:5" x14ac:dyDescent="0.25">
      <c r="E831" t="e">
        <v>#VALUE!</v>
      </c>
    </row>
    <row r="832" spans="5:5" x14ac:dyDescent="0.25">
      <c r="E832" t="e">
        <v>#VALUE!</v>
      </c>
    </row>
    <row r="833" spans="5:5" x14ac:dyDescent="0.25">
      <c r="E833" t="e">
        <v>#VALUE!</v>
      </c>
    </row>
    <row r="834" spans="5:5" x14ac:dyDescent="0.25">
      <c r="E834" t="e">
        <v>#VALUE!</v>
      </c>
    </row>
    <row r="835" spans="5:5" x14ac:dyDescent="0.25">
      <c r="E835" t="e">
        <v>#VALUE!</v>
      </c>
    </row>
    <row r="836" spans="5:5" x14ac:dyDescent="0.25">
      <c r="E836" t="e">
        <v>#VALUE!</v>
      </c>
    </row>
    <row r="837" spans="5:5" x14ac:dyDescent="0.25">
      <c r="E837" t="e">
        <v>#VALUE!</v>
      </c>
    </row>
    <row r="838" spans="5:5" x14ac:dyDescent="0.25">
      <c r="E838" t="e">
        <v>#VALUE!</v>
      </c>
    </row>
    <row r="839" spans="5:5" x14ac:dyDescent="0.25">
      <c r="E839" t="e">
        <v>#VALUE!</v>
      </c>
    </row>
    <row r="840" spans="5:5" x14ac:dyDescent="0.25">
      <c r="E840" t="e">
        <v>#VALUE!</v>
      </c>
    </row>
    <row r="841" spans="5:5" x14ac:dyDescent="0.25">
      <c r="E841" t="e">
        <v>#VALUE!</v>
      </c>
    </row>
    <row r="842" spans="5:5" x14ac:dyDescent="0.25">
      <c r="E842" t="e">
        <v>#VALUE!</v>
      </c>
    </row>
    <row r="843" spans="5:5" x14ac:dyDescent="0.25">
      <c r="E843" t="e">
        <v>#VALUE!</v>
      </c>
    </row>
    <row r="844" spans="5:5" x14ac:dyDescent="0.25">
      <c r="E844" t="e">
        <v>#VALUE!</v>
      </c>
    </row>
    <row r="845" spans="5:5" x14ac:dyDescent="0.25">
      <c r="E845" t="e">
        <v>#VALUE!</v>
      </c>
    </row>
    <row r="846" spans="5:5" x14ac:dyDescent="0.25">
      <c r="E846" t="e">
        <v>#VALUE!</v>
      </c>
    </row>
    <row r="847" spans="5:5" x14ac:dyDescent="0.25">
      <c r="E847" t="e">
        <v>#VALUE!</v>
      </c>
    </row>
    <row r="848" spans="5:5" x14ac:dyDescent="0.25">
      <c r="E848" t="e">
        <v>#VALUE!</v>
      </c>
    </row>
    <row r="849" spans="5:5" x14ac:dyDescent="0.25">
      <c r="E849" t="e">
        <v>#VALUE!</v>
      </c>
    </row>
    <row r="850" spans="5:5" x14ac:dyDescent="0.25">
      <c r="E850" t="e">
        <v>#VALUE!</v>
      </c>
    </row>
    <row r="851" spans="5:5" x14ac:dyDescent="0.25">
      <c r="E851" t="e">
        <v>#VALUE!</v>
      </c>
    </row>
    <row r="852" spans="5:5" x14ac:dyDescent="0.25">
      <c r="E852" t="e">
        <v>#VALUE!</v>
      </c>
    </row>
    <row r="853" spans="5:5" x14ac:dyDescent="0.25">
      <c r="E853" t="e">
        <v>#VALUE!</v>
      </c>
    </row>
    <row r="854" spans="5:5" x14ac:dyDescent="0.25">
      <c r="E854" t="e">
        <v>#VALUE!</v>
      </c>
    </row>
    <row r="855" spans="5:5" x14ac:dyDescent="0.25">
      <c r="E855" t="e">
        <v>#VALUE!</v>
      </c>
    </row>
    <row r="856" spans="5:5" x14ac:dyDescent="0.25">
      <c r="E856" t="e">
        <v>#VALUE!</v>
      </c>
    </row>
    <row r="857" spans="5:5" x14ac:dyDescent="0.25">
      <c r="E857" t="e">
        <v>#VALUE!</v>
      </c>
    </row>
    <row r="858" spans="5:5" x14ac:dyDescent="0.25">
      <c r="E858" t="e">
        <v>#VALUE!</v>
      </c>
    </row>
    <row r="859" spans="5:5" x14ac:dyDescent="0.25">
      <c r="E859" t="e">
        <v>#VALUE!</v>
      </c>
    </row>
    <row r="860" spans="5:5" x14ac:dyDescent="0.25">
      <c r="E860" t="e">
        <v>#VALUE!</v>
      </c>
    </row>
    <row r="861" spans="5:5" x14ac:dyDescent="0.25">
      <c r="E861" t="e">
        <v>#VALUE!</v>
      </c>
    </row>
    <row r="862" spans="5:5" x14ac:dyDescent="0.25">
      <c r="E862" t="e">
        <v>#VALUE!</v>
      </c>
    </row>
    <row r="863" spans="5:5" x14ac:dyDescent="0.25">
      <c r="E863" t="e">
        <v>#VALUE!</v>
      </c>
    </row>
    <row r="864" spans="5:5" x14ac:dyDescent="0.25">
      <c r="E864" t="e">
        <v>#VALUE!</v>
      </c>
    </row>
    <row r="865" spans="5:5" x14ac:dyDescent="0.25">
      <c r="E865" t="e">
        <v>#VALUE!</v>
      </c>
    </row>
    <row r="866" spans="5:5" x14ac:dyDescent="0.25">
      <c r="E866" t="e">
        <v>#VALUE!</v>
      </c>
    </row>
    <row r="867" spans="5:5" x14ac:dyDescent="0.25">
      <c r="E867" t="e">
        <v>#VALUE!</v>
      </c>
    </row>
    <row r="868" spans="5:5" x14ac:dyDescent="0.25">
      <c r="E868" t="e">
        <v>#VALUE!</v>
      </c>
    </row>
    <row r="869" spans="5:5" x14ac:dyDescent="0.25">
      <c r="E869" t="e">
        <v>#VALUE!</v>
      </c>
    </row>
    <row r="870" spans="5:5" x14ac:dyDescent="0.25">
      <c r="E870" t="e">
        <v>#VALUE!</v>
      </c>
    </row>
    <row r="871" spans="5:5" x14ac:dyDescent="0.25">
      <c r="E871" t="e">
        <v>#VALUE!</v>
      </c>
    </row>
    <row r="872" spans="5:5" x14ac:dyDescent="0.25">
      <c r="E872" t="e">
        <v>#VALUE!</v>
      </c>
    </row>
    <row r="873" spans="5:5" x14ac:dyDescent="0.25">
      <c r="E873" t="e">
        <v>#VALUE!</v>
      </c>
    </row>
    <row r="874" spans="5:5" x14ac:dyDescent="0.25">
      <c r="E874" t="e">
        <v>#VALUE!</v>
      </c>
    </row>
    <row r="875" spans="5:5" x14ac:dyDescent="0.25">
      <c r="E875" t="e">
        <v>#VALUE!</v>
      </c>
    </row>
    <row r="876" spans="5:5" x14ac:dyDescent="0.25">
      <c r="E876" t="e">
        <v>#VALUE!</v>
      </c>
    </row>
    <row r="877" spans="5:5" x14ac:dyDescent="0.25">
      <c r="E877" t="e">
        <v>#VALUE!</v>
      </c>
    </row>
    <row r="878" spans="5:5" x14ac:dyDescent="0.25">
      <c r="E878" t="e">
        <v>#VALUE!</v>
      </c>
    </row>
    <row r="879" spans="5:5" x14ac:dyDescent="0.25">
      <c r="E879" t="e">
        <v>#VALUE!</v>
      </c>
    </row>
    <row r="880" spans="5:5" x14ac:dyDescent="0.25">
      <c r="E880" t="e">
        <v>#VALUE!</v>
      </c>
    </row>
    <row r="881" spans="5:5" x14ac:dyDescent="0.25">
      <c r="E881" t="e">
        <v>#VALUE!</v>
      </c>
    </row>
    <row r="882" spans="5:5" x14ac:dyDescent="0.25">
      <c r="E882" t="e">
        <v>#VALUE!</v>
      </c>
    </row>
    <row r="883" spans="5:5" x14ac:dyDescent="0.25">
      <c r="E883" t="e">
        <v>#VALUE!</v>
      </c>
    </row>
    <row r="884" spans="5:5" x14ac:dyDescent="0.25">
      <c r="E884" t="e">
        <v>#VALUE!</v>
      </c>
    </row>
    <row r="885" spans="5:5" x14ac:dyDescent="0.25">
      <c r="E885" t="e">
        <v>#VALUE!</v>
      </c>
    </row>
    <row r="886" spans="5:5" x14ac:dyDescent="0.25">
      <c r="E886" t="e">
        <v>#VALUE!</v>
      </c>
    </row>
    <row r="887" spans="5:5" x14ac:dyDescent="0.25">
      <c r="E887" t="e">
        <v>#VALUE!</v>
      </c>
    </row>
    <row r="888" spans="5:5" x14ac:dyDescent="0.25">
      <c r="E888" t="e">
        <v>#VALUE!</v>
      </c>
    </row>
    <row r="889" spans="5:5" x14ac:dyDescent="0.25">
      <c r="E889" t="e">
        <v>#VALUE!</v>
      </c>
    </row>
    <row r="890" spans="5:5" x14ac:dyDescent="0.25">
      <c r="E890" t="e">
        <v>#VALUE!</v>
      </c>
    </row>
    <row r="891" spans="5:5" x14ac:dyDescent="0.25">
      <c r="E891" t="e">
        <v>#VALUE!</v>
      </c>
    </row>
    <row r="892" spans="5:5" x14ac:dyDescent="0.25">
      <c r="E892" t="e">
        <v>#VALUE!</v>
      </c>
    </row>
    <row r="893" spans="5:5" x14ac:dyDescent="0.25">
      <c r="E893" t="e">
        <v>#VALUE!</v>
      </c>
    </row>
    <row r="894" spans="5:5" x14ac:dyDescent="0.25">
      <c r="E894" t="e">
        <v>#VALUE!</v>
      </c>
    </row>
    <row r="895" spans="5:5" x14ac:dyDescent="0.25">
      <c r="E895" t="e">
        <v>#VALUE!</v>
      </c>
    </row>
    <row r="896" spans="5:5" x14ac:dyDescent="0.25">
      <c r="E896" t="e">
        <v>#VALUE!</v>
      </c>
    </row>
    <row r="897" spans="5:5" x14ac:dyDescent="0.25">
      <c r="E897" t="e">
        <v>#VALUE!</v>
      </c>
    </row>
    <row r="898" spans="5:5" x14ac:dyDescent="0.25">
      <c r="E898" t="e">
        <v>#VALUE!</v>
      </c>
    </row>
    <row r="899" spans="5:5" x14ac:dyDescent="0.25">
      <c r="E899" t="e">
        <v>#VALUE!</v>
      </c>
    </row>
    <row r="900" spans="5:5" x14ac:dyDescent="0.25">
      <c r="E900" t="e">
        <v>#VALUE!</v>
      </c>
    </row>
    <row r="901" spans="5:5" x14ac:dyDescent="0.25">
      <c r="E901" t="e">
        <v>#VALUE!</v>
      </c>
    </row>
    <row r="902" spans="5:5" x14ac:dyDescent="0.25">
      <c r="E902" t="e">
        <v>#VALUE!</v>
      </c>
    </row>
    <row r="903" spans="5:5" x14ac:dyDescent="0.25">
      <c r="E903" t="e">
        <v>#VALUE!</v>
      </c>
    </row>
    <row r="904" spans="5:5" x14ac:dyDescent="0.25">
      <c r="E904" t="e">
        <v>#VALUE!</v>
      </c>
    </row>
    <row r="905" spans="5:5" x14ac:dyDescent="0.25">
      <c r="E905" t="e">
        <v>#VALUE!</v>
      </c>
    </row>
    <row r="906" spans="5:5" x14ac:dyDescent="0.25">
      <c r="E906" t="e">
        <v>#VALUE!</v>
      </c>
    </row>
    <row r="907" spans="5:5" x14ac:dyDescent="0.25">
      <c r="E907" t="e">
        <v>#VALUE!</v>
      </c>
    </row>
    <row r="908" spans="5:5" x14ac:dyDescent="0.25">
      <c r="E908" t="e">
        <v>#VALUE!</v>
      </c>
    </row>
    <row r="909" spans="5:5" x14ac:dyDescent="0.25">
      <c r="E909" t="e">
        <v>#VALUE!</v>
      </c>
    </row>
    <row r="910" spans="5:5" x14ac:dyDescent="0.25">
      <c r="E910" t="e">
        <v>#VALUE!</v>
      </c>
    </row>
    <row r="911" spans="5:5" x14ac:dyDescent="0.25">
      <c r="E911" t="e">
        <v>#VALUE!</v>
      </c>
    </row>
    <row r="912" spans="5:5" x14ac:dyDescent="0.25">
      <c r="E912" t="e">
        <v>#VALUE!</v>
      </c>
    </row>
    <row r="913" spans="5:5" x14ac:dyDescent="0.25">
      <c r="E913" t="e">
        <v>#VALUE!</v>
      </c>
    </row>
    <row r="914" spans="5:5" x14ac:dyDescent="0.25">
      <c r="E914" t="e">
        <v>#VALUE!</v>
      </c>
    </row>
    <row r="915" spans="5:5" x14ac:dyDescent="0.25">
      <c r="E915" t="e">
        <v>#VALUE!</v>
      </c>
    </row>
    <row r="916" spans="5:5" x14ac:dyDescent="0.25">
      <c r="E916" t="e">
        <v>#VALUE!</v>
      </c>
    </row>
    <row r="917" spans="5:5" x14ac:dyDescent="0.25">
      <c r="E917" t="e">
        <v>#VALUE!</v>
      </c>
    </row>
    <row r="918" spans="5:5" x14ac:dyDescent="0.25">
      <c r="E918" t="e">
        <v>#VALUE!</v>
      </c>
    </row>
    <row r="919" spans="5:5" x14ac:dyDescent="0.25">
      <c r="E919" t="e">
        <v>#VALUE!</v>
      </c>
    </row>
    <row r="920" spans="5:5" x14ac:dyDescent="0.25">
      <c r="E920" t="e">
        <v>#VALUE!</v>
      </c>
    </row>
    <row r="921" spans="5:5" x14ac:dyDescent="0.25">
      <c r="E921" t="e">
        <v>#VALUE!</v>
      </c>
    </row>
    <row r="922" spans="5:5" x14ac:dyDescent="0.25">
      <c r="E922" t="e">
        <v>#VALUE!</v>
      </c>
    </row>
    <row r="923" spans="5:5" x14ac:dyDescent="0.25">
      <c r="E923" t="e">
        <v>#VALUE!</v>
      </c>
    </row>
    <row r="924" spans="5:5" x14ac:dyDescent="0.25">
      <c r="E924" t="e">
        <v>#VALUE!</v>
      </c>
    </row>
    <row r="925" spans="5:5" x14ac:dyDescent="0.25">
      <c r="E925" t="e">
        <v>#VALUE!</v>
      </c>
    </row>
    <row r="926" spans="5:5" x14ac:dyDescent="0.25">
      <c r="E926" t="e">
        <v>#VALUE!</v>
      </c>
    </row>
    <row r="927" spans="5:5" x14ac:dyDescent="0.25">
      <c r="E927" t="e">
        <v>#VALUE!</v>
      </c>
    </row>
    <row r="928" spans="5:5" x14ac:dyDescent="0.25">
      <c r="E928" t="e">
        <v>#VALUE!</v>
      </c>
    </row>
    <row r="929" spans="5:5" x14ac:dyDescent="0.25">
      <c r="E929" t="e">
        <v>#VALUE!</v>
      </c>
    </row>
    <row r="930" spans="5:5" x14ac:dyDescent="0.25">
      <c r="E930" t="e">
        <v>#VALUE!</v>
      </c>
    </row>
    <row r="931" spans="5:5" x14ac:dyDescent="0.25">
      <c r="E931" t="e">
        <v>#VALUE!</v>
      </c>
    </row>
    <row r="932" spans="5:5" x14ac:dyDescent="0.25">
      <c r="E932" t="e">
        <v>#VALUE!</v>
      </c>
    </row>
    <row r="933" spans="5:5" x14ac:dyDescent="0.25">
      <c r="E933" t="e">
        <v>#VALUE!</v>
      </c>
    </row>
    <row r="934" spans="5:5" x14ac:dyDescent="0.25">
      <c r="E934" t="e">
        <v>#VALUE!</v>
      </c>
    </row>
    <row r="935" spans="5:5" x14ac:dyDescent="0.25">
      <c r="E935" t="e">
        <v>#VALUE!</v>
      </c>
    </row>
    <row r="936" spans="5:5" x14ac:dyDescent="0.25">
      <c r="E936" t="e">
        <v>#VALUE!</v>
      </c>
    </row>
    <row r="937" spans="5:5" x14ac:dyDescent="0.25">
      <c r="E937" t="e">
        <v>#VALUE!</v>
      </c>
    </row>
    <row r="938" spans="5:5" x14ac:dyDescent="0.25">
      <c r="E938" t="e">
        <v>#VALUE!</v>
      </c>
    </row>
    <row r="939" spans="5:5" x14ac:dyDescent="0.25">
      <c r="E939" t="e">
        <v>#VALUE!</v>
      </c>
    </row>
    <row r="940" spans="5:5" x14ac:dyDescent="0.25">
      <c r="E940" t="e">
        <v>#VALUE!</v>
      </c>
    </row>
    <row r="941" spans="5:5" x14ac:dyDescent="0.25">
      <c r="E941" t="e">
        <v>#VALUE!</v>
      </c>
    </row>
    <row r="942" spans="5:5" x14ac:dyDescent="0.25">
      <c r="E942" t="e">
        <v>#VALUE!</v>
      </c>
    </row>
    <row r="943" spans="5:5" x14ac:dyDescent="0.25">
      <c r="E943" t="e">
        <v>#VALUE!</v>
      </c>
    </row>
    <row r="944" spans="5:5" x14ac:dyDescent="0.25">
      <c r="E944" t="e">
        <v>#VALUE!</v>
      </c>
    </row>
    <row r="945" spans="5:5" x14ac:dyDescent="0.25">
      <c r="E945" t="e">
        <v>#VALUE!</v>
      </c>
    </row>
    <row r="946" spans="5:5" x14ac:dyDescent="0.25">
      <c r="E946" t="e">
        <v>#VALUE!</v>
      </c>
    </row>
    <row r="947" spans="5:5" x14ac:dyDescent="0.25">
      <c r="E947" t="e">
        <v>#VALUE!</v>
      </c>
    </row>
    <row r="948" spans="5:5" x14ac:dyDescent="0.25">
      <c r="E948" t="e">
        <v>#VALUE!</v>
      </c>
    </row>
    <row r="949" spans="5:5" x14ac:dyDescent="0.25">
      <c r="E949" t="e">
        <v>#VALUE!</v>
      </c>
    </row>
    <row r="950" spans="5:5" x14ac:dyDescent="0.25">
      <c r="E950" t="e">
        <v>#VALUE!</v>
      </c>
    </row>
    <row r="951" spans="5:5" x14ac:dyDescent="0.25">
      <c r="E951" t="e">
        <v>#VALUE!</v>
      </c>
    </row>
    <row r="952" spans="5:5" x14ac:dyDescent="0.25">
      <c r="E952" t="e">
        <v>#VALUE!</v>
      </c>
    </row>
    <row r="953" spans="5:5" x14ac:dyDescent="0.25">
      <c r="E953" t="e">
        <v>#VALUE!</v>
      </c>
    </row>
    <row r="954" spans="5:5" x14ac:dyDescent="0.25">
      <c r="E954" t="e">
        <v>#VALUE!</v>
      </c>
    </row>
    <row r="955" spans="5:5" x14ac:dyDescent="0.25">
      <c r="E955" t="e">
        <v>#VALUE!</v>
      </c>
    </row>
    <row r="956" spans="5:5" x14ac:dyDescent="0.25">
      <c r="E956" t="e">
        <v>#VALUE!</v>
      </c>
    </row>
    <row r="957" spans="5:5" x14ac:dyDescent="0.25">
      <c r="E957" t="e">
        <v>#VALUE!</v>
      </c>
    </row>
    <row r="958" spans="5:5" x14ac:dyDescent="0.25">
      <c r="E958" t="e">
        <v>#VALUE!</v>
      </c>
    </row>
    <row r="959" spans="5:5" x14ac:dyDescent="0.25">
      <c r="E959" t="e">
        <v>#VALUE!</v>
      </c>
    </row>
    <row r="960" spans="5:5" x14ac:dyDescent="0.25">
      <c r="E960" t="e">
        <v>#VALUE!</v>
      </c>
    </row>
    <row r="961" spans="5:5" x14ac:dyDescent="0.25">
      <c r="E961" t="e">
        <v>#VALUE!</v>
      </c>
    </row>
    <row r="962" spans="5:5" x14ac:dyDescent="0.25">
      <c r="E962" t="e">
        <v>#VALUE!</v>
      </c>
    </row>
    <row r="963" spans="5:5" x14ac:dyDescent="0.25">
      <c r="E963" t="e">
        <v>#VALUE!</v>
      </c>
    </row>
    <row r="964" spans="5:5" x14ac:dyDescent="0.25">
      <c r="E964" t="e">
        <v>#VALUE!</v>
      </c>
    </row>
    <row r="965" spans="5:5" x14ac:dyDescent="0.25">
      <c r="E965" t="e">
        <v>#VALUE!</v>
      </c>
    </row>
    <row r="966" spans="5:5" x14ac:dyDescent="0.25">
      <c r="E966" t="e">
        <v>#VALUE!</v>
      </c>
    </row>
    <row r="967" spans="5:5" x14ac:dyDescent="0.25">
      <c r="E967" t="e">
        <v>#VALUE!</v>
      </c>
    </row>
    <row r="968" spans="5:5" x14ac:dyDescent="0.25">
      <c r="E968" t="e">
        <v>#VALUE!</v>
      </c>
    </row>
    <row r="969" spans="5:5" x14ac:dyDescent="0.25">
      <c r="E969" t="e">
        <v>#VALUE!</v>
      </c>
    </row>
    <row r="970" spans="5:5" x14ac:dyDescent="0.25">
      <c r="E970" t="e">
        <v>#VALUE!</v>
      </c>
    </row>
    <row r="971" spans="5:5" x14ac:dyDescent="0.25">
      <c r="E971" t="e">
        <v>#VALUE!</v>
      </c>
    </row>
    <row r="972" spans="5:5" x14ac:dyDescent="0.25">
      <c r="E972" t="e">
        <v>#VALUE!</v>
      </c>
    </row>
    <row r="973" spans="5:5" x14ac:dyDescent="0.25">
      <c r="E973" t="e">
        <v>#VALUE!</v>
      </c>
    </row>
    <row r="974" spans="5:5" x14ac:dyDescent="0.25">
      <c r="E974" t="e">
        <v>#VALUE!</v>
      </c>
    </row>
    <row r="975" spans="5:5" x14ac:dyDescent="0.25">
      <c r="E975" t="e">
        <v>#VALUE!</v>
      </c>
    </row>
    <row r="976" spans="5:5" x14ac:dyDescent="0.25">
      <c r="E976" t="e">
        <v>#VALUE!</v>
      </c>
    </row>
    <row r="977" spans="5:5" x14ac:dyDescent="0.25">
      <c r="E977" t="e">
        <v>#VALUE!</v>
      </c>
    </row>
    <row r="978" spans="5:5" x14ac:dyDescent="0.25">
      <c r="E978" t="e">
        <v>#VALUE!</v>
      </c>
    </row>
    <row r="979" spans="5:5" x14ac:dyDescent="0.25">
      <c r="E979" t="e">
        <v>#VALUE!</v>
      </c>
    </row>
    <row r="980" spans="5:5" x14ac:dyDescent="0.25">
      <c r="E980" t="e">
        <v>#VALUE!</v>
      </c>
    </row>
    <row r="981" spans="5:5" x14ac:dyDescent="0.25">
      <c r="E981" t="e">
        <v>#VALUE!</v>
      </c>
    </row>
    <row r="982" spans="5:5" x14ac:dyDescent="0.25">
      <c r="E982" t="e">
        <v>#VALUE!</v>
      </c>
    </row>
    <row r="983" spans="5:5" x14ac:dyDescent="0.25">
      <c r="E983" t="e">
        <v>#VALUE!</v>
      </c>
    </row>
    <row r="984" spans="5:5" x14ac:dyDescent="0.25">
      <c r="E984" t="e">
        <v>#VALUE!</v>
      </c>
    </row>
    <row r="985" spans="5:5" x14ac:dyDescent="0.25">
      <c r="E985" t="e">
        <v>#VALUE!</v>
      </c>
    </row>
    <row r="986" spans="5:5" x14ac:dyDescent="0.25">
      <c r="E986" t="e">
        <v>#VALUE!</v>
      </c>
    </row>
    <row r="987" spans="5:5" x14ac:dyDescent="0.25">
      <c r="E987" t="e">
        <v>#VALUE!</v>
      </c>
    </row>
    <row r="988" spans="5:5" x14ac:dyDescent="0.25">
      <c r="E988" t="e">
        <v>#VALUE!</v>
      </c>
    </row>
    <row r="989" spans="5:5" x14ac:dyDescent="0.25">
      <c r="E989" t="e">
        <v>#VALUE!</v>
      </c>
    </row>
    <row r="990" spans="5:5" x14ac:dyDescent="0.25">
      <c r="E990" t="e">
        <v>#VALUE!</v>
      </c>
    </row>
    <row r="991" spans="5:5" x14ac:dyDescent="0.25">
      <c r="E991" t="e">
        <v>#VALUE!</v>
      </c>
    </row>
    <row r="992" spans="5:5" x14ac:dyDescent="0.25">
      <c r="E992" t="e">
        <v>#VALUE!</v>
      </c>
    </row>
    <row r="993" spans="5:5" x14ac:dyDescent="0.25">
      <c r="E993" t="e">
        <v>#VALUE!</v>
      </c>
    </row>
    <row r="994" spans="5:5" x14ac:dyDescent="0.25">
      <c r="E994" t="e">
        <v>#VALUE!</v>
      </c>
    </row>
    <row r="995" spans="5:5" x14ac:dyDescent="0.25">
      <c r="E995" t="e">
        <v>#VALUE!</v>
      </c>
    </row>
    <row r="996" spans="5:5" x14ac:dyDescent="0.25">
      <c r="E996" t="e">
        <v>#VALUE!</v>
      </c>
    </row>
    <row r="997" spans="5:5" x14ac:dyDescent="0.25">
      <c r="E997" t="e">
        <v>#VALUE!</v>
      </c>
    </row>
    <row r="998" spans="5:5" x14ac:dyDescent="0.25">
      <c r="E998" t="e">
        <v>#VALUE!</v>
      </c>
    </row>
    <row r="999" spans="5:5" x14ac:dyDescent="0.25">
      <c r="E999" t="e">
        <v>#VALUE!</v>
      </c>
    </row>
    <row r="1000" spans="5:5" x14ac:dyDescent="0.25">
      <c r="E1000" t="e">
        <v>#VALUE!</v>
      </c>
    </row>
    <row r="1001" spans="5:5" x14ac:dyDescent="0.25">
      <c r="E1001" t="e">
        <v>#VALUE!</v>
      </c>
    </row>
    <row r="1002" spans="5:5" x14ac:dyDescent="0.25">
      <c r="E1002" t="e">
        <v>#VALUE!</v>
      </c>
    </row>
    <row r="1003" spans="5:5" x14ac:dyDescent="0.25">
      <c r="E1003" t="e">
        <v>#VALUE!</v>
      </c>
    </row>
    <row r="1004" spans="5:5" x14ac:dyDescent="0.25">
      <c r="E1004" t="e">
        <v>#VALUE!</v>
      </c>
    </row>
    <row r="1005" spans="5:5" x14ac:dyDescent="0.25">
      <c r="E1005" t="e">
        <v>#VALUE!</v>
      </c>
    </row>
    <row r="1006" spans="5:5" x14ac:dyDescent="0.25">
      <c r="E1006" t="e">
        <v>#VALUE!</v>
      </c>
    </row>
    <row r="1007" spans="5:5" x14ac:dyDescent="0.25">
      <c r="E1007" t="e">
        <v>#VALUE!</v>
      </c>
    </row>
    <row r="1008" spans="5:5" x14ac:dyDescent="0.25">
      <c r="E1008" t="e">
        <v>#VALUE!</v>
      </c>
    </row>
    <row r="1009" spans="5:5" x14ac:dyDescent="0.25">
      <c r="E1009" t="e">
        <v>#VALUE!</v>
      </c>
    </row>
    <row r="1010" spans="5:5" x14ac:dyDescent="0.25">
      <c r="E1010" t="e">
        <v>#VALUE!</v>
      </c>
    </row>
    <row r="1011" spans="5:5" x14ac:dyDescent="0.25">
      <c r="E1011" t="e">
        <v>#VALUE!</v>
      </c>
    </row>
    <row r="1012" spans="5:5" x14ac:dyDescent="0.25">
      <c r="E1012" t="e">
        <v>#VALUE!</v>
      </c>
    </row>
    <row r="1013" spans="5:5" x14ac:dyDescent="0.25">
      <c r="E1013" t="e">
        <v>#VALUE!</v>
      </c>
    </row>
    <row r="1014" spans="5:5" x14ac:dyDescent="0.25">
      <c r="E1014" t="e">
        <v>#VALUE!</v>
      </c>
    </row>
    <row r="1015" spans="5:5" x14ac:dyDescent="0.25">
      <c r="E1015" t="e">
        <v>#VALUE!</v>
      </c>
    </row>
    <row r="1016" spans="5:5" x14ac:dyDescent="0.25">
      <c r="E1016" t="e">
        <v>#VALUE!</v>
      </c>
    </row>
    <row r="1017" spans="5:5" x14ac:dyDescent="0.25">
      <c r="E1017" t="e">
        <v>#VALUE!</v>
      </c>
    </row>
    <row r="1018" spans="5:5" x14ac:dyDescent="0.25">
      <c r="E1018" t="e">
        <v>#VALUE!</v>
      </c>
    </row>
    <row r="1019" spans="5:5" x14ac:dyDescent="0.25">
      <c r="E1019" t="e">
        <v>#VALUE!</v>
      </c>
    </row>
    <row r="1020" spans="5:5" x14ac:dyDescent="0.25">
      <c r="E1020" t="e">
        <v>#VALUE!</v>
      </c>
    </row>
    <row r="1021" spans="5:5" x14ac:dyDescent="0.25">
      <c r="E1021" t="e">
        <v>#VALUE!</v>
      </c>
    </row>
    <row r="1022" spans="5:5" x14ac:dyDescent="0.25">
      <c r="E1022" t="e">
        <v>#VALUE!</v>
      </c>
    </row>
    <row r="1023" spans="5:5" x14ac:dyDescent="0.25">
      <c r="E1023" t="e">
        <v>#VALUE!</v>
      </c>
    </row>
    <row r="1024" spans="5:5" x14ac:dyDescent="0.25">
      <c r="E1024" t="e">
        <v>#VALUE!</v>
      </c>
    </row>
    <row r="1025" spans="5:5" x14ac:dyDescent="0.25">
      <c r="E1025" t="e">
        <v>#VALUE!</v>
      </c>
    </row>
    <row r="1026" spans="5:5" x14ac:dyDescent="0.25">
      <c r="E1026" t="e">
        <v>#VALUE!</v>
      </c>
    </row>
    <row r="1027" spans="5:5" x14ac:dyDescent="0.25">
      <c r="E1027" t="e">
        <v>#VALUE!</v>
      </c>
    </row>
    <row r="1028" spans="5:5" x14ac:dyDescent="0.25">
      <c r="E1028" t="e">
        <v>#VALUE!</v>
      </c>
    </row>
    <row r="1029" spans="5:5" x14ac:dyDescent="0.25">
      <c r="E1029" t="e">
        <v>#VALUE!</v>
      </c>
    </row>
    <row r="1030" spans="5:5" x14ac:dyDescent="0.25">
      <c r="E1030" t="e">
        <v>#VALUE!</v>
      </c>
    </row>
    <row r="1031" spans="5:5" x14ac:dyDescent="0.25">
      <c r="E1031" t="e">
        <v>#VALUE!</v>
      </c>
    </row>
    <row r="1032" spans="5:5" x14ac:dyDescent="0.25">
      <c r="E1032" t="e">
        <v>#VALUE!</v>
      </c>
    </row>
    <row r="1033" spans="5:5" x14ac:dyDescent="0.25">
      <c r="E1033" t="e">
        <v>#VALUE!</v>
      </c>
    </row>
    <row r="1034" spans="5:5" x14ac:dyDescent="0.25">
      <c r="E1034" t="e">
        <v>#VALUE!</v>
      </c>
    </row>
    <row r="1035" spans="5:5" x14ac:dyDescent="0.25">
      <c r="E1035" t="e">
        <v>#VALUE!</v>
      </c>
    </row>
    <row r="1036" spans="5:5" x14ac:dyDescent="0.25">
      <c r="E1036" t="e">
        <v>#VALUE!</v>
      </c>
    </row>
    <row r="1037" spans="5:5" x14ac:dyDescent="0.25">
      <c r="E1037" t="e">
        <v>#VALUE!</v>
      </c>
    </row>
    <row r="1038" spans="5:5" x14ac:dyDescent="0.25">
      <c r="E1038" t="e">
        <v>#VALUE!</v>
      </c>
    </row>
    <row r="1039" spans="5:5" x14ac:dyDescent="0.25">
      <c r="E1039" t="e">
        <v>#VALUE!</v>
      </c>
    </row>
    <row r="1040" spans="5:5" x14ac:dyDescent="0.25">
      <c r="E1040" t="e">
        <v>#VALUE!</v>
      </c>
    </row>
    <row r="1041" spans="5:5" x14ac:dyDescent="0.25">
      <c r="E1041" t="e">
        <v>#VALUE!</v>
      </c>
    </row>
    <row r="1042" spans="5:5" x14ac:dyDescent="0.25">
      <c r="E1042" t="e">
        <v>#VALUE!</v>
      </c>
    </row>
    <row r="1043" spans="5:5" x14ac:dyDescent="0.25">
      <c r="E1043" t="e">
        <v>#VALUE!</v>
      </c>
    </row>
    <row r="1044" spans="5:5" x14ac:dyDescent="0.25">
      <c r="E1044" t="e">
        <v>#VALUE!</v>
      </c>
    </row>
    <row r="1045" spans="5:5" x14ac:dyDescent="0.25">
      <c r="E1045" t="e">
        <v>#VALUE!</v>
      </c>
    </row>
    <row r="1046" spans="5:5" x14ac:dyDescent="0.25">
      <c r="E1046" t="e">
        <v>#VALUE!</v>
      </c>
    </row>
    <row r="1047" spans="5:5" x14ac:dyDescent="0.25">
      <c r="E1047" t="e">
        <v>#VALUE!</v>
      </c>
    </row>
    <row r="1048" spans="5:5" x14ac:dyDescent="0.25">
      <c r="E1048" t="e">
        <v>#VALUE!</v>
      </c>
    </row>
    <row r="1049" spans="5:5" x14ac:dyDescent="0.25">
      <c r="E1049" t="e">
        <v>#VALUE!</v>
      </c>
    </row>
    <row r="1050" spans="5:5" x14ac:dyDescent="0.25">
      <c r="E1050" t="e">
        <v>#VALUE!</v>
      </c>
    </row>
    <row r="1051" spans="5:5" x14ac:dyDescent="0.25">
      <c r="E1051" t="e">
        <v>#VALUE!</v>
      </c>
    </row>
    <row r="1052" spans="5:5" x14ac:dyDescent="0.25">
      <c r="E1052" t="e">
        <v>#VALUE!</v>
      </c>
    </row>
    <row r="1053" spans="5:5" x14ac:dyDescent="0.25">
      <c r="E1053" t="e">
        <v>#VALUE!</v>
      </c>
    </row>
    <row r="1054" spans="5:5" x14ac:dyDescent="0.25">
      <c r="E1054" t="e">
        <v>#VALUE!</v>
      </c>
    </row>
    <row r="1055" spans="5:5" x14ac:dyDescent="0.25">
      <c r="E1055" t="e">
        <v>#VALUE!</v>
      </c>
    </row>
    <row r="1056" spans="5:5" x14ac:dyDescent="0.25">
      <c r="E1056" t="e">
        <v>#VALUE!</v>
      </c>
    </row>
    <row r="1057" spans="5:5" x14ac:dyDescent="0.25">
      <c r="E1057" t="e">
        <v>#VALUE!</v>
      </c>
    </row>
    <row r="1058" spans="5:5" x14ac:dyDescent="0.25">
      <c r="E1058" t="e">
        <v>#VALUE!</v>
      </c>
    </row>
    <row r="1059" spans="5:5" x14ac:dyDescent="0.25">
      <c r="E1059" t="e">
        <v>#VALUE!</v>
      </c>
    </row>
    <row r="1060" spans="5:5" x14ac:dyDescent="0.25">
      <c r="E1060" t="e">
        <v>#VALUE!</v>
      </c>
    </row>
    <row r="1061" spans="5:5" x14ac:dyDescent="0.25">
      <c r="E1061" t="e">
        <v>#VALUE!</v>
      </c>
    </row>
    <row r="1062" spans="5:5" x14ac:dyDescent="0.25">
      <c r="E1062" t="e">
        <v>#VALUE!</v>
      </c>
    </row>
    <row r="1063" spans="5:5" x14ac:dyDescent="0.25">
      <c r="E1063" t="e">
        <v>#VALUE!</v>
      </c>
    </row>
    <row r="1064" spans="5:5" x14ac:dyDescent="0.25">
      <c r="E1064" t="e">
        <v>#VALUE!</v>
      </c>
    </row>
    <row r="1065" spans="5:5" x14ac:dyDescent="0.25">
      <c r="E1065" t="e">
        <v>#VALUE!</v>
      </c>
    </row>
    <row r="1066" spans="5:5" x14ac:dyDescent="0.25">
      <c r="E1066" t="e">
        <v>#VALUE!</v>
      </c>
    </row>
    <row r="1067" spans="5:5" x14ac:dyDescent="0.25">
      <c r="E1067" t="e">
        <v>#VALUE!</v>
      </c>
    </row>
    <row r="1068" spans="5:5" x14ac:dyDescent="0.25">
      <c r="E1068" t="e">
        <v>#VALUE!</v>
      </c>
    </row>
    <row r="1069" spans="5:5" x14ac:dyDescent="0.25">
      <c r="E1069" t="e">
        <v>#VALUE!</v>
      </c>
    </row>
    <row r="1070" spans="5:5" x14ac:dyDescent="0.25">
      <c r="E1070" t="e">
        <v>#VALUE!</v>
      </c>
    </row>
    <row r="1071" spans="5:5" x14ac:dyDescent="0.25">
      <c r="E1071" t="e">
        <v>#VALUE!</v>
      </c>
    </row>
    <row r="1072" spans="5:5" x14ac:dyDescent="0.25">
      <c r="E1072" t="e">
        <v>#VALUE!</v>
      </c>
    </row>
    <row r="1073" spans="5:5" x14ac:dyDescent="0.25">
      <c r="E1073" t="e">
        <v>#VALUE!</v>
      </c>
    </row>
    <row r="1074" spans="5:5" x14ac:dyDescent="0.25">
      <c r="E1074" t="e">
        <v>#VALUE!</v>
      </c>
    </row>
    <row r="1075" spans="5:5" x14ac:dyDescent="0.25">
      <c r="E1075" t="e">
        <v>#VALUE!</v>
      </c>
    </row>
    <row r="1076" spans="5:5" x14ac:dyDescent="0.25">
      <c r="E1076" t="e">
        <v>#VALUE!</v>
      </c>
    </row>
    <row r="1077" spans="5:5" x14ac:dyDescent="0.25">
      <c r="E1077" t="e">
        <v>#VALUE!</v>
      </c>
    </row>
    <row r="1078" spans="5:5" x14ac:dyDescent="0.25">
      <c r="E1078" t="e">
        <v>#VALUE!</v>
      </c>
    </row>
    <row r="1079" spans="5:5" x14ac:dyDescent="0.25">
      <c r="E1079" t="e">
        <v>#VALUE!</v>
      </c>
    </row>
    <row r="1080" spans="5:5" x14ac:dyDescent="0.25">
      <c r="E1080" t="e">
        <v>#VALUE!</v>
      </c>
    </row>
    <row r="1081" spans="5:5" x14ac:dyDescent="0.25">
      <c r="E1081" t="e">
        <v>#VALUE!</v>
      </c>
    </row>
    <row r="1082" spans="5:5" x14ac:dyDescent="0.25">
      <c r="E1082" t="e">
        <v>#VALUE!</v>
      </c>
    </row>
    <row r="1083" spans="5:5" x14ac:dyDescent="0.25">
      <c r="E1083" t="e">
        <v>#VALUE!</v>
      </c>
    </row>
    <row r="1084" spans="5:5" x14ac:dyDescent="0.25">
      <c r="E1084" t="e">
        <v>#VALUE!</v>
      </c>
    </row>
    <row r="1085" spans="5:5" x14ac:dyDescent="0.25">
      <c r="E1085" t="e">
        <v>#VALUE!</v>
      </c>
    </row>
    <row r="1086" spans="5:5" x14ac:dyDescent="0.25">
      <c r="E1086" t="e">
        <v>#VALUE!</v>
      </c>
    </row>
    <row r="1087" spans="5:5" x14ac:dyDescent="0.25">
      <c r="E1087" t="e">
        <v>#VALUE!</v>
      </c>
    </row>
    <row r="1088" spans="5:5" x14ac:dyDescent="0.25">
      <c r="E1088" t="e">
        <v>#VALUE!</v>
      </c>
    </row>
    <row r="1089" spans="5:5" x14ac:dyDescent="0.25">
      <c r="E1089" t="e">
        <v>#VALUE!</v>
      </c>
    </row>
    <row r="1090" spans="5:5" x14ac:dyDescent="0.25">
      <c r="E1090" t="e">
        <v>#VALUE!</v>
      </c>
    </row>
    <row r="1091" spans="5:5" x14ac:dyDescent="0.25">
      <c r="E1091" t="e">
        <v>#VALUE!</v>
      </c>
    </row>
    <row r="1092" spans="5:5" x14ac:dyDescent="0.25">
      <c r="E1092" t="e">
        <v>#VALUE!</v>
      </c>
    </row>
    <row r="1093" spans="5:5" x14ac:dyDescent="0.25">
      <c r="E1093" t="e">
        <v>#VALUE!</v>
      </c>
    </row>
    <row r="1094" spans="5:5" x14ac:dyDescent="0.25">
      <c r="E1094" t="e">
        <v>#VALUE!</v>
      </c>
    </row>
    <row r="1095" spans="5:5" x14ac:dyDescent="0.25">
      <c r="E1095" t="e">
        <v>#VALUE!</v>
      </c>
    </row>
    <row r="1096" spans="5:5" x14ac:dyDescent="0.25">
      <c r="E1096" t="e">
        <v>#VALUE!</v>
      </c>
    </row>
    <row r="1097" spans="5:5" x14ac:dyDescent="0.25">
      <c r="E1097" t="e">
        <v>#VALUE!</v>
      </c>
    </row>
    <row r="1098" spans="5:5" x14ac:dyDescent="0.25">
      <c r="E1098" t="e">
        <v>#VALUE!</v>
      </c>
    </row>
    <row r="1099" spans="5:5" x14ac:dyDescent="0.25">
      <c r="E1099" t="e">
        <v>#VALUE!</v>
      </c>
    </row>
    <row r="1100" spans="5:5" x14ac:dyDescent="0.25">
      <c r="E1100" t="e">
        <v>#VALUE!</v>
      </c>
    </row>
    <row r="1101" spans="5:5" x14ac:dyDescent="0.25">
      <c r="E1101" t="e">
        <v>#VALUE!</v>
      </c>
    </row>
    <row r="1102" spans="5:5" x14ac:dyDescent="0.25">
      <c r="E1102" t="e">
        <v>#VALUE!</v>
      </c>
    </row>
    <row r="1103" spans="5:5" x14ac:dyDescent="0.25">
      <c r="E1103" t="e">
        <v>#VALUE!</v>
      </c>
    </row>
    <row r="1104" spans="5:5" x14ac:dyDescent="0.25">
      <c r="E1104" t="e">
        <v>#VALUE!</v>
      </c>
    </row>
    <row r="1105" spans="5:5" x14ac:dyDescent="0.25">
      <c r="E1105" t="e">
        <v>#VALUE!</v>
      </c>
    </row>
    <row r="1106" spans="5:5" x14ac:dyDescent="0.25">
      <c r="E1106" t="e">
        <v>#VALUE!</v>
      </c>
    </row>
    <row r="1107" spans="5:5" x14ac:dyDescent="0.25">
      <c r="E1107" t="e">
        <v>#VALUE!</v>
      </c>
    </row>
    <row r="1108" spans="5:5" x14ac:dyDescent="0.25">
      <c r="E1108" t="e">
        <v>#VALUE!</v>
      </c>
    </row>
    <row r="1109" spans="5:5" x14ac:dyDescent="0.25">
      <c r="E1109" t="e">
        <v>#VALUE!</v>
      </c>
    </row>
    <row r="1110" spans="5:5" x14ac:dyDescent="0.25">
      <c r="E1110" t="e">
        <v>#VALUE!</v>
      </c>
    </row>
    <row r="1111" spans="5:5" x14ac:dyDescent="0.25">
      <c r="E1111" t="e">
        <v>#VALUE!</v>
      </c>
    </row>
    <row r="1112" spans="5:5" x14ac:dyDescent="0.25">
      <c r="E1112" t="e">
        <v>#VALUE!</v>
      </c>
    </row>
    <row r="1113" spans="5:5" x14ac:dyDescent="0.25">
      <c r="E1113" t="e">
        <v>#VALUE!</v>
      </c>
    </row>
    <row r="1114" spans="5:5" x14ac:dyDescent="0.25">
      <c r="E1114" t="e">
        <v>#VALUE!</v>
      </c>
    </row>
    <row r="1115" spans="5:5" x14ac:dyDescent="0.25">
      <c r="E1115" t="e">
        <v>#VALUE!</v>
      </c>
    </row>
    <row r="1116" spans="5:5" x14ac:dyDescent="0.25">
      <c r="E1116" t="e">
        <v>#VALUE!</v>
      </c>
    </row>
    <row r="1117" spans="5:5" x14ac:dyDescent="0.25">
      <c r="E1117" t="e">
        <v>#VALUE!</v>
      </c>
    </row>
    <row r="1118" spans="5:5" x14ac:dyDescent="0.25">
      <c r="E1118" t="e">
        <v>#VALUE!</v>
      </c>
    </row>
    <row r="1119" spans="5:5" x14ac:dyDescent="0.25">
      <c r="E1119" t="e">
        <v>#VALUE!</v>
      </c>
    </row>
    <row r="1120" spans="5:5" x14ac:dyDescent="0.25">
      <c r="E1120" t="e">
        <v>#VALUE!</v>
      </c>
    </row>
    <row r="1121" spans="5:5" x14ac:dyDescent="0.25">
      <c r="E1121" t="e">
        <v>#VALUE!</v>
      </c>
    </row>
    <row r="1122" spans="5:5" x14ac:dyDescent="0.25">
      <c r="E1122" t="e">
        <v>#VALUE!</v>
      </c>
    </row>
    <row r="1123" spans="5:5" x14ac:dyDescent="0.25">
      <c r="E1123" t="e">
        <v>#VALUE!</v>
      </c>
    </row>
    <row r="1124" spans="5:5" x14ac:dyDescent="0.25">
      <c r="E1124" t="e">
        <v>#VALUE!</v>
      </c>
    </row>
    <row r="1125" spans="5:5" x14ac:dyDescent="0.25">
      <c r="E1125" t="e">
        <v>#VALUE!</v>
      </c>
    </row>
    <row r="1126" spans="5:5" x14ac:dyDescent="0.25">
      <c r="E1126" t="e">
        <v>#VALUE!</v>
      </c>
    </row>
    <row r="1127" spans="5:5" x14ac:dyDescent="0.25">
      <c r="E1127" t="e">
        <v>#VALUE!</v>
      </c>
    </row>
    <row r="1128" spans="5:5" x14ac:dyDescent="0.25">
      <c r="E1128" t="e">
        <v>#VALUE!</v>
      </c>
    </row>
    <row r="1129" spans="5:5" x14ac:dyDescent="0.25">
      <c r="E1129" t="e">
        <v>#VALUE!</v>
      </c>
    </row>
    <row r="1130" spans="5:5" x14ac:dyDescent="0.25">
      <c r="E1130" t="e">
        <v>#VALUE!</v>
      </c>
    </row>
    <row r="1131" spans="5:5" x14ac:dyDescent="0.25">
      <c r="E1131" t="e">
        <v>#VALUE!</v>
      </c>
    </row>
    <row r="1132" spans="5:5" x14ac:dyDescent="0.25">
      <c r="E1132" t="e">
        <v>#VALUE!</v>
      </c>
    </row>
    <row r="1133" spans="5:5" x14ac:dyDescent="0.25">
      <c r="E1133" t="e">
        <v>#VALUE!</v>
      </c>
    </row>
    <row r="1134" spans="5:5" x14ac:dyDescent="0.25">
      <c r="E1134" t="e">
        <v>#VALUE!</v>
      </c>
    </row>
    <row r="1135" spans="5:5" x14ac:dyDescent="0.25">
      <c r="E1135" t="e">
        <v>#VALUE!</v>
      </c>
    </row>
    <row r="1136" spans="5:5" x14ac:dyDescent="0.25">
      <c r="E1136" t="e">
        <v>#VALUE!</v>
      </c>
    </row>
    <row r="1137" spans="5:5" x14ac:dyDescent="0.25">
      <c r="E1137" t="e">
        <v>#VALUE!</v>
      </c>
    </row>
    <row r="1138" spans="5:5" x14ac:dyDescent="0.25">
      <c r="E1138" t="e">
        <v>#VALUE!</v>
      </c>
    </row>
    <row r="1139" spans="5:5" x14ac:dyDescent="0.25">
      <c r="E1139" t="e">
        <v>#VALUE!</v>
      </c>
    </row>
    <row r="1140" spans="5:5" x14ac:dyDescent="0.25">
      <c r="E1140" t="e">
        <v>#VALUE!</v>
      </c>
    </row>
    <row r="1141" spans="5:5" x14ac:dyDescent="0.25">
      <c r="E1141" t="e">
        <v>#VALUE!</v>
      </c>
    </row>
    <row r="1142" spans="5:5" x14ac:dyDescent="0.25">
      <c r="E1142" t="e">
        <v>#VALUE!</v>
      </c>
    </row>
    <row r="1143" spans="5:5" x14ac:dyDescent="0.25">
      <c r="E1143" t="e">
        <v>#VALUE!</v>
      </c>
    </row>
    <row r="1144" spans="5:5" x14ac:dyDescent="0.25">
      <c r="E1144" t="e">
        <v>#VALUE!</v>
      </c>
    </row>
    <row r="1145" spans="5:5" x14ac:dyDescent="0.25">
      <c r="E1145" t="e">
        <v>#VALUE!</v>
      </c>
    </row>
    <row r="1146" spans="5:5" x14ac:dyDescent="0.25">
      <c r="E1146" t="e">
        <v>#VALUE!</v>
      </c>
    </row>
    <row r="1147" spans="5:5" x14ac:dyDescent="0.25">
      <c r="E1147" t="e">
        <v>#VALUE!</v>
      </c>
    </row>
    <row r="1148" spans="5:5" x14ac:dyDescent="0.25">
      <c r="E1148" t="e">
        <v>#VALUE!</v>
      </c>
    </row>
    <row r="1149" spans="5:5" x14ac:dyDescent="0.25">
      <c r="E1149" t="e">
        <v>#VALUE!</v>
      </c>
    </row>
    <row r="1150" spans="5:5" x14ac:dyDescent="0.25">
      <c r="E1150" t="e">
        <v>#VALUE!</v>
      </c>
    </row>
    <row r="1151" spans="5:5" x14ac:dyDescent="0.25">
      <c r="E1151" t="e">
        <v>#VALUE!</v>
      </c>
    </row>
    <row r="1152" spans="5:5" x14ac:dyDescent="0.25">
      <c r="E1152" t="e">
        <v>#VALUE!</v>
      </c>
    </row>
    <row r="1153" spans="5:5" x14ac:dyDescent="0.25">
      <c r="E1153" t="e">
        <v>#VALUE!</v>
      </c>
    </row>
    <row r="1154" spans="5:5" x14ac:dyDescent="0.25">
      <c r="E1154" t="e">
        <v>#VALUE!</v>
      </c>
    </row>
    <row r="1155" spans="5:5" x14ac:dyDescent="0.25">
      <c r="E1155" t="e">
        <v>#VALUE!</v>
      </c>
    </row>
    <row r="1156" spans="5:5" x14ac:dyDescent="0.25">
      <c r="E1156" t="e">
        <v>#VALUE!</v>
      </c>
    </row>
    <row r="1157" spans="5:5" x14ac:dyDescent="0.25">
      <c r="E1157" t="e">
        <v>#VALUE!</v>
      </c>
    </row>
    <row r="1158" spans="5:5" x14ac:dyDescent="0.25">
      <c r="E1158" t="e">
        <v>#VALUE!</v>
      </c>
    </row>
    <row r="1159" spans="5:5" x14ac:dyDescent="0.25">
      <c r="E1159" t="e">
        <v>#VALUE!</v>
      </c>
    </row>
    <row r="1160" spans="5:5" x14ac:dyDescent="0.25">
      <c r="E1160" t="e">
        <v>#VALUE!</v>
      </c>
    </row>
    <row r="1161" spans="5:5" x14ac:dyDescent="0.25">
      <c r="E1161" t="e">
        <v>#VALUE!</v>
      </c>
    </row>
    <row r="1162" spans="5:5" x14ac:dyDescent="0.25">
      <c r="E1162" t="e">
        <v>#VALUE!</v>
      </c>
    </row>
    <row r="1163" spans="5:5" x14ac:dyDescent="0.25">
      <c r="E1163" t="e">
        <v>#VALUE!</v>
      </c>
    </row>
    <row r="1164" spans="5:5" x14ac:dyDescent="0.25">
      <c r="E1164" t="e">
        <v>#VALUE!</v>
      </c>
    </row>
    <row r="1165" spans="5:5" x14ac:dyDescent="0.25">
      <c r="E1165" t="e">
        <v>#VALUE!</v>
      </c>
    </row>
    <row r="1166" spans="5:5" x14ac:dyDescent="0.25">
      <c r="E1166" t="e">
        <v>#VALUE!</v>
      </c>
    </row>
    <row r="1167" spans="5:5" x14ac:dyDescent="0.25">
      <c r="E1167" t="e">
        <v>#VALUE!</v>
      </c>
    </row>
    <row r="1168" spans="5:5" x14ac:dyDescent="0.25">
      <c r="E1168" t="e">
        <v>#VALUE!</v>
      </c>
    </row>
    <row r="1169" spans="5:5" x14ac:dyDescent="0.25">
      <c r="E1169" t="e">
        <v>#VALUE!</v>
      </c>
    </row>
    <row r="1170" spans="5:5" x14ac:dyDescent="0.25">
      <c r="E1170" t="e">
        <v>#VALUE!</v>
      </c>
    </row>
    <row r="1171" spans="5:5" x14ac:dyDescent="0.25">
      <c r="E1171" t="e">
        <v>#VALUE!</v>
      </c>
    </row>
    <row r="1172" spans="5:5" x14ac:dyDescent="0.25">
      <c r="E1172" t="e">
        <v>#VALUE!</v>
      </c>
    </row>
    <row r="1173" spans="5:5" x14ac:dyDescent="0.25">
      <c r="E1173" t="e">
        <v>#VALUE!</v>
      </c>
    </row>
    <row r="1174" spans="5:5" x14ac:dyDescent="0.25">
      <c r="E1174" t="e">
        <v>#VALUE!</v>
      </c>
    </row>
    <row r="1175" spans="5:5" x14ac:dyDescent="0.25">
      <c r="E1175" t="e">
        <v>#VALUE!</v>
      </c>
    </row>
    <row r="1176" spans="5:5" x14ac:dyDescent="0.25">
      <c r="E1176" t="e">
        <v>#VALUE!</v>
      </c>
    </row>
    <row r="1177" spans="5:5" x14ac:dyDescent="0.25">
      <c r="E1177" t="e">
        <v>#VALUE!</v>
      </c>
    </row>
    <row r="1178" spans="5:5" x14ac:dyDescent="0.25">
      <c r="E1178" t="e">
        <v>#VALUE!</v>
      </c>
    </row>
    <row r="1179" spans="5:5" x14ac:dyDescent="0.25">
      <c r="E1179" t="e">
        <v>#VALUE!</v>
      </c>
    </row>
    <row r="1180" spans="5:5" x14ac:dyDescent="0.25">
      <c r="E1180" t="e">
        <v>#VALUE!</v>
      </c>
    </row>
    <row r="1181" spans="5:5" x14ac:dyDescent="0.25">
      <c r="E1181" t="e">
        <v>#VALUE!</v>
      </c>
    </row>
    <row r="1182" spans="5:5" x14ac:dyDescent="0.25">
      <c r="E1182" t="e">
        <v>#VALUE!</v>
      </c>
    </row>
    <row r="1183" spans="5:5" x14ac:dyDescent="0.25">
      <c r="E1183" t="e">
        <v>#VALUE!</v>
      </c>
    </row>
    <row r="1184" spans="5:5" x14ac:dyDescent="0.25">
      <c r="E1184" t="e">
        <v>#VALUE!</v>
      </c>
    </row>
    <row r="1185" spans="5:5" x14ac:dyDescent="0.25">
      <c r="E1185" t="e">
        <v>#VALUE!</v>
      </c>
    </row>
    <row r="1186" spans="5:5" x14ac:dyDescent="0.25">
      <c r="E1186" t="e">
        <v>#VALUE!</v>
      </c>
    </row>
    <row r="1187" spans="5:5" x14ac:dyDescent="0.25">
      <c r="E1187" t="e">
        <v>#VALUE!</v>
      </c>
    </row>
    <row r="1188" spans="5:5" x14ac:dyDescent="0.25">
      <c r="E1188" t="e">
        <v>#VALUE!</v>
      </c>
    </row>
    <row r="1189" spans="5:5" x14ac:dyDescent="0.25">
      <c r="E1189" t="e">
        <v>#VALUE!</v>
      </c>
    </row>
    <row r="1190" spans="5:5" x14ac:dyDescent="0.25">
      <c r="E1190" t="e">
        <v>#VALUE!</v>
      </c>
    </row>
    <row r="1191" spans="5:5" x14ac:dyDescent="0.25">
      <c r="E1191" t="e">
        <v>#VALUE!</v>
      </c>
    </row>
    <row r="1192" spans="5:5" x14ac:dyDescent="0.25">
      <c r="E1192" t="e">
        <v>#VALUE!</v>
      </c>
    </row>
    <row r="1193" spans="5:5" x14ac:dyDescent="0.25">
      <c r="E1193" t="e">
        <v>#VALUE!</v>
      </c>
    </row>
    <row r="1194" spans="5:5" x14ac:dyDescent="0.25">
      <c r="E1194" t="e">
        <v>#VALUE!</v>
      </c>
    </row>
    <row r="1195" spans="5:5" x14ac:dyDescent="0.25">
      <c r="E1195" t="e">
        <v>#VALUE!</v>
      </c>
    </row>
    <row r="1196" spans="5:5" x14ac:dyDescent="0.25">
      <c r="E1196" t="e">
        <v>#VALUE!</v>
      </c>
    </row>
    <row r="1197" spans="5:5" x14ac:dyDescent="0.25">
      <c r="E1197" t="e">
        <v>#VALUE!</v>
      </c>
    </row>
    <row r="1198" spans="5:5" x14ac:dyDescent="0.25">
      <c r="E1198" t="e">
        <v>#VALUE!</v>
      </c>
    </row>
    <row r="1199" spans="5:5" x14ac:dyDescent="0.25">
      <c r="E1199" t="e">
        <v>#VALUE!</v>
      </c>
    </row>
    <row r="1200" spans="5:5" x14ac:dyDescent="0.25">
      <c r="E1200" t="e">
        <v>#VALUE!</v>
      </c>
    </row>
    <row r="1201" spans="5:5" x14ac:dyDescent="0.25">
      <c r="E1201" t="e">
        <v>#VALUE!</v>
      </c>
    </row>
    <row r="1202" spans="5:5" x14ac:dyDescent="0.25">
      <c r="E1202" t="e">
        <v>#VALUE!</v>
      </c>
    </row>
    <row r="1203" spans="5:5" x14ac:dyDescent="0.25">
      <c r="E1203" t="e">
        <v>#VALUE!</v>
      </c>
    </row>
    <row r="1204" spans="5:5" x14ac:dyDescent="0.25">
      <c r="E1204" t="e">
        <v>#VALUE!</v>
      </c>
    </row>
    <row r="1205" spans="5:5" x14ac:dyDescent="0.25">
      <c r="E1205" t="e">
        <v>#VALUE!</v>
      </c>
    </row>
    <row r="1206" spans="5:5" x14ac:dyDescent="0.25">
      <c r="E1206" t="e">
        <v>#VALUE!</v>
      </c>
    </row>
    <row r="1207" spans="5:5" x14ac:dyDescent="0.25">
      <c r="E1207" t="e">
        <v>#VALUE!</v>
      </c>
    </row>
    <row r="1208" spans="5:5" x14ac:dyDescent="0.25">
      <c r="E1208" t="e">
        <v>#VALUE!</v>
      </c>
    </row>
    <row r="1209" spans="5:5" x14ac:dyDescent="0.25">
      <c r="E1209" t="e">
        <v>#VALUE!</v>
      </c>
    </row>
    <row r="1210" spans="5:5" x14ac:dyDescent="0.25">
      <c r="E1210" t="e">
        <v>#VALUE!</v>
      </c>
    </row>
    <row r="1211" spans="5:5" x14ac:dyDescent="0.25">
      <c r="E1211" t="e">
        <v>#VALUE!</v>
      </c>
    </row>
    <row r="1212" spans="5:5" x14ac:dyDescent="0.25">
      <c r="E1212" t="e">
        <v>#VALUE!</v>
      </c>
    </row>
    <row r="1213" spans="5:5" x14ac:dyDescent="0.25">
      <c r="E1213" t="e">
        <v>#VALUE!</v>
      </c>
    </row>
    <row r="1214" spans="5:5" x14ac:dyDescent="0.25">
      <c r="E1214" t="e">
        <v>#VALUE!</v>
      </c>
    </row>
    <row r="1215" spans="5:5" x14ac:dyDescent="0.25">
      <c r="E1215" t="e">
        <v>#VALUE!</v>
      </c>
    </row>
    <row r="1216" spans="5:5" x14ac:dyDescent="0.25">
      <c r="E1216" t="e">
        <v>#VALUE!</v>
      </c>
    </row>
    <row r="1217" spans="5:5" x14ac:dyDescent="0.25">
      <c r="E1217" t="e">
        <v>#VALUE!</v>
      </c>
    </row>
    <row r="1218" spans="5:5" x14ac:dyDescent="0.25">
      <c r="E1218" t="e">
        <v>#VALUE!</v>
      </c>
    </row>
    <row r="1219" spans="5:5" x14ac:dyDescent="0.25">
      <c r="E1219" t="e">
        <v>#VALUE!</v>
      </c>
    </row>
    <row r="1220" spans="5:5" x14ac:dyDescent="0.25">
      <c r="E1220" t="e">
        <v>#VALUE!</v>
      </c>
    </row>
    <row r="1221" spans="5:5" x14ac:dyDescent="0.25">
      <c r="E1221" t="e">
        <v>#VALUE!</v>
      </c>
    </row>
    <row r="1222" spans="5:5" x14ac:dyDescent="0.25">
      <c r="E1222" t="e">
        <v>#VALUE!</v>
      </c>
    </row>
    <row r="1223" spans="5:5" x14ac:dyDescent="0.25">
      <c r="E1223" t="e">
        <v>#VALUE!</v>
      </c>
    </row>
    <row r="1224" spans="5:5" x14ac:dyDescent="0.25">
      <c r="E1224" t="e">
        <v>#VALUE!</v>
      </c>
    </row>
    <row r="1225" spans="5:5" x14ac:dyDescent="0.25">
      <c r="E1225" t="e">
        <v>#VALUE!</v>
      </c>
    </row>
    <row r="1226" spans="5:5" x14ac:dyDescent="0.25">
      <c r="E1226" t="e">
        <v>#VALUE!</v>
      </c>
    </row>
    <row r="1227" spans="5:5" x14ac:dyDescent="0.25">
      <c r="E1227" t="e">
        <v>#VALUE!</v>
      </c>
    </row>
    <row r="1228" spans="5:5" x14ac:dyDescent="0.25">
      <c r="E1228" t="e">
        <v>#VALUE!</v>
      </c>
    </row>
    <row r="1229" spans="5:5" x14ac:dyDescent="0.25">
      <c r="E1229" t="e">
        <v>#VALUE!</v>
      </c>
    </row>
    <row r="1230" spans="5:5" x14ac:dyDescent="0.25">
      <c r="E1230" t="e">
        <v>#VALUE!</v>
      </c>
    </row>
    <row r="1231" spans="5:5" x14ac:dyDescent="0.25">
      <c r="E1231" t="e">
        <v>#VALUE!</v>
      </c>
    </row>
    <row r="1232" spans="5:5" x14ac:dyDescent="0.25">
      <c r="E1232" t="e">
        <v>#VALUE!</v>
      </c>
    </row>
    <row r="1233" spans="5:5" x14ac:dyDescent="0.25">
      <c r="E1233" t="e">
        <v>#VALUE!</v>
      </c>
    </row>
    <row r="1234" spans="5:5" x14ac:dyDescent="0.25">
      <c r="E1234" t="e">
        <v>#VALUE!</v>
      </c>
    </row>
    <row r="1235" spans="5:5" x14ac:dyDescent="0.25">
      <c r="E1235" t="e">
        <v>#VALUE!</v>
      </c>
    </row>
    <row r="1236" spans="5:5" x14ac:dyDescent="0.25">
      <c r="E1236" t="e">
        <v>#VALUE!</v>
      </c>
    </row>
    <row r="1237" spans="5:5" x14ac:dyDescent="0.25">
      <c r="E1237" t="e">
        <v>#VALUE!</v>
      </c>
    </row>
    <row r="1238" spans="5:5" x14ac:dyDescent="0.25">
      <c r="E1238" t="e">
        <v>#VALUE!</v>
      </c>
    </row>
    <row r="1239" spans="5:5" x14ac:dyDescent="0.25">
      <c r="E1239" t="e">
        <v>#VALUE!</v>
      </c>
    </row>
    <row r="1240" spans="5:5" x14ac:dyDescent="0.25">
      <c r="E1240" t="e">
        <v>#VALUE!</v>
      </c>
    </row>
    <row r="1241" spans="5:5" x14ac:dyDescent="0.25">
      <c r="E1241" t="e">
        <v>#VALUE!</v>
      </c>
    </row>
    <row r="1242" spans="5:5" x14ac:dyDescent="0.25">
      <c r="E1242" t="e">
        <v>#VALUE!</v>
      </c>
    </row>
    <row r="1243" spans="5:5" x14ac:dyDescent="0.25">
      <c r="E1243" t="e">
        <v>#VALUE!</v>
      </c>
    </row>
    <row r="1244" spans="5:5" x14ac:dyDescent="0.25">
      <c r="E1244" t="e">
        <v>#VALUE!</v>
      </c>
    </row>
    <row r="1245" spans="5:5" x14ac:dyDescent="0.25">
      <c r="E1245" t="e">
        <v>#VALUE!</v>
      </c>
    </row>
    <row r="1246" spans="5:5" x14ac:dyDescent="0.25">
      <c r="E1246" t="e">
        <v>#VALUE!</v>
      </c>
    </row>
    <row r="1247" spans="5:5" x14ac:dyDescent="0.25">
      <c r="E1247" t="e">
        <v>#VALUE!</v>
      </c>
    </row>
    <row r="1248" spans="5:5" x14ac:dyDescent="0.25">
      <c r="E1248" t="e">
        <v>#VALUE!</v>
      </c>
    </row>
    <row r="1249" spans="5:5" x14ac:dyDescent="0.25">
      <c r="E1249" t="e">
        <v>#VALUE!</v>
      </c>
    </row>
    <row r="1250" spans="5:5" x14ac:dyDescent="0.25">
      <c r="E1250" t="e">
        <v>#VALUE!</v>
      </c>
    </row>
    <row r="1251" spans="5:5" x14ac:dyDescent="0.25">
      <c r="E1251" t="e">
        <v>#VALUE!</v>
      </c>
    </row>
    <row r="1252" spans="5:5" x14ac:dyDescent="0.25">
      <c r="E1252" t="e">
        <v>#VALUE!</v>
      </c>
    </row>
    <row r="1253" spans="5:5" x14ac:dyDescent="0.25">
      <c r="E1253" t="e">
        <v>#VALUE!</v>
      </c>
    </row>
    <row r="1254" spans="5:5" x14ac:dyDescent="0.25">
      <c r="E1254" t="e">
        <v>#VALUE!</v>
      </c>
    </row>
    <row r="1255" spans="5:5" x14ac:dyDescent="0.25">
      <c r="E1255" t="e">
        <v>#VALUE!</v>
      </c>
    </row>
    <row r="1256" spans="5:5" x14ac:dyDescent="0.25">
      <c r="E1256" t="e">
        <v>#VALUE!</v>
      </c>
    </row>
    <row r="1257" spans="5:5" x14ac:dyDescent="0.25">
      <c r="E1257" t="e">
        <v>#VALUE!</v>
      </c>
    </row>
    <row r="1258" spans="5:5" x14ac:dyDescent="0.25">
      <c r="E1258" t="e">
        <v>#VALUE!</v>
      </c>
    </row>
    <row r="1259" spans="5:5" x14ac:dyDescent="0.25">
      <c r="E1259" t="e">
        <v>#VALUE!</v>
      </c>
    </row>
    <row r="1260" spans="5:5" x14ac:dyDescent="0.25">
      <c r="E1260" t="e">
        <v>#VALUE!</v>
      </c>
    </row>
    <row r="1261" spans="5:5" x14ac:dyDescent="0.25">
      <c r="E1261" t="e">
        <v>#VALUE!</v>
      </c>
    </row>
    <row r="1262" spans="5:5" x14ac:dyDescent="0.25">
      <c r="E1262" t="e">
        <v>#VALUE!</v>
      </c>
    </row>
    <row r="1263" spans="5:5" x14ac:dyDescent="0.25">
      <c r="E1263" t="e">
        <v>#VALUE!</v>
      </c>
    </row>
    <row r="1264" spans="5:5" x14ac:dyDescent="0.25">
      <c r="E1264" t="e">
        <v>#VALUE!</v>
      </c>
    </row>
    <row r="1265" spans="5:5" x14ac:dyDescent="0.25">
      <c r="E1265" t="e">
        <v>#VALUE!</v>
      </c>
    </row>
    <row r="1266" spans="5:5" x14ac:dyDescent="0.25">
      <c r="E1266" t="e">
        <v>#VALUE!</v>
      </c>
    </row>
    <row r="1267" spans="5:5" x14ac:dyDescent="0.25">
      <c r="E1267" t="e">
        <v>#VALUE!</v>
      </c>
    </row>
    <row r="1268" spans="5:5" x14ac:dyDescent="0.25">
      <c r="E1268" t="e">
        <v>#VALUE!</v>
      </c>
    </row>
    <row r="1269" spans="5:5" x14ac:dyDescent="0.25">
      <c r="E1269" t="e">
        <v>#VALUE!</v>
      </c>
    </row>
    <row r="1270" spans="5:5" x14ac:dyDescent="0.25">
      <c r="E1270" t="e">
        <v>#VALUE!</v>
      </c>
    </row>
    <row r="1271" spans="5:5" x14ac:dyDescent="0.25">
      <c r="E1271" t="e">
        <v>#VALUE!</v>
      </c>
    </row>
    <row r="1272" spans="5:5" x14ac:dyDescent="0.25">
      <c r="E1272" t="e">
        <v>#VALUE!</v>
      </c>
    </row>
    <row r="1273" spans="5:5" x14ac:dyDescent="0.25">
      <c r="E1273" t="e">
        <v>#VALUE!</v>
      </c>
    </row>
    <row r="1274" spans="5:5" x14ac:dyDescent="0.25">
      <c r="E1274" t="e">
        <v>#VALUE!</v>
      </c>
    </row>
    <row r="1275" spans="5:5" x14ac:dyDescent="0.25">
      <c r="E1275" t="e">
        <v>#VALUE!</v>
      </c>
    </row>
    <row r="1276" spans="5:5" x14ac:dyDescent="0.25">
      <c r="E1276" t="e">
        <v>#VALUE!</v>
      </c>
    </row>
    <row r="1277" spans="5:5" x14ac:dyDescent="0.25">
      <c r="E1277" t="e">
        <v>#VALUE!</v>
      </c>
    </row>
    <row r="1278" spans="5:5" x14ac:dyDescent="0.25">
      <c r="E1278" t="e">
        <v>#VALUE!</v>
      </c>
    </row>
    <row r="1279" spans="5:5" x14ac:dyDescent="0.25">
      <c r="E1279" t="e">
        <v>#VALUE!</v>
      </c>
    </row>
    <row r="1280" spans="5:5" x14ac:dyDescent="0.25">
      <c r="E1280" t="e">
        <v>#VALUE!</v>
      </c>
    </row>
    <row r="1281" spans="5:5" x14ac:dyDescent="0.25">
      <c r="E1281" t="e">
        <v>#VALUE!</v>
      </c>
    </row>
    <row r="1282" spans="5:5" x14ac:dyDescent="0.25">
      <c r="E1282" t="e">
        <v>#VALUE!</v>
      </c>
    </row>
    <row r="1283" spans="5:5" x14ac:dyDescent="0.25">
      <c r="E1283" t="e">
        <v>#VALUE!</v>
      </c>
    </row>
    <row r="1284" spans="5:5" x14ac:dyDescent="0.25">
      <c r="E1284" t="e">
        <v>#VALUE!</v>
      </c>
    </row>
    <row r="1285" spans="5:5" x14ac:dyDescent="0.25">
      <c r="E1285" t="e">
        <v>#VALUE!</v>
      </c>
    </row>
    <row r="1286" spans="5:5" x14ac:dyDescent="0.25">
      <c r="E1286" t="e">
        <v>#VALUE!</v>
      </c>
    </row>
    <row r="1287" spans="5:5" x14ac:dyDescent="0.25">
      <c r="E1287" t="e">
        <v>#VALUE!</v>
      </c>
    </row>
    <row r="1288" spans="5:5" x14ac:dyDescent="0.25">
      <c r="E1288" t="e">
        <v>#VALUE!</v>
      </c>
    </row>
    <row r="1289" spans="5:5" x14ac:dyDescent="0.25">
      <c r="E1289" t="e">
        <v>#VALUE!</v>
      </c>
    </row>
    <row r="1290" spans="5:5" x14ac:dyDescent="0.25">
      <c r="E1290" t="e">
        <v>#VALUE!</v>
      </c>
    </row>
    <row r="1291" spans="5:5" x14ac:dyDescent="0.25">
      <c r="E1291" t="e">
        <v>#VALUE!</v>
      </c>
    </row>
    <row r="1292" spans="5:5" x14ac:dyDescent="0.25">
      <c r="E1292" t="e">
        <v>#VALUE!</v>
      </c>
    </row>
    <row r="1293" spans="5:5" x14ac:dyDescent="0.25">
      <c r="E1293" t="e">
        <v>#VALUE!</v>
      </c>
    </row>
    <row r="1294" spans="5:5" x14ac:dyDescent="0.25">
      <c r="E1294" t="e">
        <v>#VALUE!</v>
      </c>
    </row>
    <row r="1295" spans="5:5" x14ac:dyDescent="0.25">
      <c r="E1295" t="e">
        <v>#VALUE!</v>
      </c>
    </row>
    <row r="1296" spans="5:5" x14ac:dyDescent="0.25">
      <c r="E1296" t="e">
        <v>#VALUE!</v>
      </c>
    </row>
    <row r="1297" spans="5:5" x14ac:dyDescent="0.25">
      <c r="E1297" t="e">
        <v>#VALUE!</v>
      </c>
    </row>
    <row r="1298" spans="5:5" x14ac:dyDescent="0.25">
      <c r="E1298" t="e">
        <v>#VALUE!</v>
      </c>
    </row>
    <row r="1299" spans="5:5" x14ac:dyDescent="0.25">
      <c r="E1299" t="e">
        <v>#VALUE!</v>
      </c>
    </row>
    <row r="1300" spans="5:5" x14ac:dyDescent="0.25">
      <c r="E1300" t="e">
        <v>#VALUE!</v>
      </c>
    </row>
    <row r="1301" spans="5:5" x14ac:dyDescent="0.25">
      <c r="E1301" t="e">
        <v>#VALUE!</v>
      </c>
    </row>
    <row r="1302" spans="5:5" x14ac:dyDescent="0.25">
      <c r="E1302" t="e">
        <v>#VALUE!</v>
      </c>
    </row>
    <row r="1303" spans="5:5" x14ac:dyDescent="0.25">
      <c r="E1303" t="e">
        <v>#VALUE!</v>
      </c>
    </row>
    <row r="1304" spans="5:5" x14ac:dyDescent="0.25">
      <c r="E1304" t="e">
        <v>#VALUE!</v>
      </c>
    </row>
    <row r="1305" spans="5:5" x14ac:dyDescent="0.25">
      <c r="E1305" t="e">
        <v>#VALUE!</v>
      </c>
    </row>
    <row r="1306" spans="5:5" x14ac:dyDescent="0.25">
      <c r="E1306" t="e">
        <v>#VALUE!</v>
      </c>
    </row>
    <row r="1307" spans="5:5" x14ac:dyDescent="0.25">
      <c r="E1307" t="e">
        <v>#VALUE!</v>
      </c>
    </row>
    <row r="1308" spans="5:5" x14ac:dyDescent="0.25">
      <c r="E1308" t="e">
        <v>#VALUE!</v>
      </c>
    </row>
    <row r="1309" spans="5:5" x14ac:dyDescent="0.25">
      <c r="E1309" t="e">
        <v>#VALUE!</v>
      </c>
    </row>
    <row r="1310" spans="5:5" x14ac:dyDescent="0.25">
      <c r="E1310" t="e">
        <v>#VALUE!</v>
      </c>
    </row>
    <row r="1311" spans="5:5" x14ac:dyDescent="0.25">
      <c r="E1311" t="e">
        <v>#VALUE!</v>
      </c>
    </row>
    <row r="1312" spans="5:5" x14ac:dyDescent="0.25">
      <c r="E1312" t="e">
        <v>#VALUE!</v>
      </c>
    </row>
    <row r="1313" spans="5:5" x14ac:dyDescent="0.25">
      <c r="E1313" t="e">
        <v>#VALUE!</v>
      </c>
    </row>
    <row r="1314" spans="5:5" x14ac:dyDescent="0.25">
      <c r="E1314" t="e">
        <v>#VALUE!</v>
      </c>
    </row>
    <row r="1315" spans="5:5" x14ac:dyDescent="0.25">
      <c r="E1315" t="e">
        <v>#VALUE!</v>
      </c>
    </row>
    <row r="1316" spans="5:5" x14ac:dyDescent="0.25">
      <c r="E1316" t="e">
        <v>#VALUE!</v>
      </c>
    </row>
    <row r="1317" spans="5:5" x14ac:dyDescent="0.25">
      <c r="E1317" t="e">
        <v>#VALUE!</v>
      </c>
    </row>
    <row r="1318" spans="5:5" x14ac:dyDescent="0.25">
      <c r="E1318" t="e">
        <v>#VALUE!</v>
      </c>
    </row>
    <row r="1319" spans="5:5" x14ac:dyDescent="0.25">
      <c r="E1319" t="e">
        <v>#VALUE!</v>
      </c>
    </row>
    <row r="1320" spans="5:5" x14ac:dyDescent="0.25">
      <c r="E1320" t="e">
        <v>#VALUE!</v>
      </c>
    </row>
    <row r="1321" spans="5:5" x14ac:dyDescent="0.25">
      <c r="E1321" t="e">
        <v>#VALUE!</v>
      </c>
    </row>
    <row r="1322" spans="5:5" x14ac:dyDescent="0.25">
      <c r="E1322" t="e">
        <v>#VALUE!</v>
      </c>
    </row>
    <row r="1323" spans="5:5" x14ac:dyDescent="0.25">
      <c r="E1323" t="e">
        <v>#VALUE!</v>
      </c>
    </row>
    <row r="1324" spans="5:5" x14ac:dyDescent="0.25">
      <c r="E1324" t="e">
        <v>#VALUE!</v>
      </c>
    </row>
    <row r="1325" spans="5:5" x14ac:dyDescent="0.25">
      <c r="E1325" t="e">
        <v>#VALUE!</v>
      </c>
    </row>
    <row r="1326" spans="5:5" x14ac:dyDescent="0.25">
      <c r="E1326" t="e">
        <v>#VALUE!</v>
      </c>
    </row>
    <row r="1327" spans="5:5" x14ac:dyDescent="0.25">
      <c r="E1327" t="e">
        <v>#VALUE!</v>
      </c>
    </row>
    <row r="1328" spans="5:5" x14ac:dyDescent="0.25">
      <c r="E1328" t="e">
        <v>#VALUE!</v>
      </c>
    </row>
    <row r="1329" spans="5:5" x14ac:dyDescent="0.25">
      <c r="E1329" t="e">
        <v>#VALUE!</v>
      </c>
    </row>
    <row r="1330" spans="5:5" x14ac:dyDescent="0.25">
      <c r="E1330" t="e">
        <v>#VALUE!</v>
      </c>
    </row>
    <row r="1331" spans="5:5" x14ac:dyDescent="0.25">
      <c r="E1331" t="e">
        <v>#VALUE!</v>
      </c>
    </row>
    <row r="1332" spans="5:5" x14ac:dyDescent="0.25">
      <c r="E1332" t="e">
        <v>#VALUE!</v>
      </c>
    </row>
    <row r="1333" spans="5:5" x14ac:dyDescent="0.25">
      <c r="E1333" t="e">
        <v>#VALUE!</v>
      </c>
    </row>
    <row r="1334" spans="5:5" x14ac:dyDescent="0.25">
      <c r="E1334" t="e">
        <v>#VALUE!</v>
      </c>
    </row>
    <row r="1335" spans="5:5" x14ac:dyDescent="0.25">
      <c r="E1335" t="e">
        <v>#VALUE!</v>
      </c>
    </row>
    <row r="1336" spans="5:5" x14ac:dyDescent="0.25">
      <c r="E1336" t="e">
        <v>#VALUE!</v>
      </c>
    </row>
    <row r="1337" spans="5:5" x14ac:dyDescent="0.25">
      <c r="E1337" t="e">
        <v>#VALUE!</v>
      </c>
    </row>
    <row r="1338" spans="5:5" x14ac:dyDescent="0.25">
      <c r="E1338" t="e">
        <v>#VALUE!</v>
      </c>
    </row>
    <row r="1339" spans="5:5" x14ac:dyDescent="0.25">
      <c r="E1339" t="e">
        <v>#VALUE!</v>
      </c>
    </row>
    <row r="1340" spans="5:5" x14ac:dyDescent="0.25">
      <c r="E1340" t="e">
        <v>#VALUE!</v>
      </c>
    </row>
    <row r="1341" spans="5:5" x14ac:dyDescent="0.25">
      <c r="E1341" t="e">
        <v>#VALUE!</v>
      </c>
    </row>
    <row r="1342" spans="5:5" x14ac:dyDescent="0.25">
      <c r="E1342" t="e">
        <v>#VALUE!</v>
      </c>
    </row>
    <row r="1343" spans="5:5" x14ac:dyDescent="0.25">
      <c r="E1343" t="e">
        <v>#VALUE!</v>
      </c>
    </row>
    <row r="1344" spans="5:5" x14ac:dyDescent="0.25">
      <c r="E1344" t="e">
        <v>#VALUE!</v>
      </c>
    </row>
    <row r="1345" spans="5:5" x14ac:dyDescent="0.25">
      <c r="E1345" t="e">
        <v>#VALUE!</v>
      </c>
    </row>
    <row r="1346" spans="5:5" x14ac:dyDescent="0.25">
      <c r="E1346" t="e">
        <v>#VALUE!</v>
      </c>
    </row>
    <row r="1347" spans="5:5" x14ac:dyDescent="0.25">
      <c r="E1347" t="e">
        <v>#VALUE!</v>
      </c>
    </row>
    <row r="1348" spans="5:5" x14ac:dyDescent="0.25">
      <c r="E1348" t="e">
        <v>#VALUE!</v>
      </c>
    </row>
    <row r="1349" spans="5:5" x14ac:dyDescent="0.25">
      <c r="E1349" t="e">
        <v>#VALUE!</v>
      </c>
    </row>
    <row r="1350" spans="5:5" x14ac:dyDescent="0.25">
      <c r="E1350" t="e">
        <v>#VALUE!</v>
      </c>
    </row>
    <row r="1351" spans="5:5" x14ac:dyDescent="0.25">
      <c r="E1351" t="e">
        <v>#VALUE!</v>
      </c>
    </row>
    <row r="1352" spans="5:5" x14ac:dyDescent="0.25">
      <c r="E1352" t="e">
        <v>#VALUE!</v>
      </c>
    </row>
    <row r="1353" spans="5:5" x14ac:dyDescent="0.25">
      <c r="E1353" t="e">
        <v>#VALUE!</v>
      </c>
    </row>
    <row r="1354" spans="5:5" x14ac:dyDescent="0.25">
      <c r="E1354" t="e">
        <v>#VALUE!</v>
      </c>
    </row>
    <row r="1355" spans="5:5" x14ac:dyDescent="0.25">
      <c r="E1355" t="e">
        <v>#VALUE!</v>
      </c>
    </row>
    <row r="1356" spans="5:5" x14ac:dyDescent="0.25">
      <c r="E1356" t="e">
        <v>#VALUE!</v>
      </c>
    </row>
    <row r="1357" spans="5:5" x14ac:dyDescent="0.25">
      <c r="E1357" t="e">
        <v>#VALUE!</v>
      </c>
    </row>
    <row r="1358" spans="5:5" x14ac:dyDescent="0.25">
      <c r="E1358" t="e">
        <v>#VALUE!</v>
      </c>
    </row>
    <row r="1359" spans="5:5" x14ac:dyDescent="0.25">
      <c r="E1359" t="e">
        <v>#VALUE!</v>
      </c>
    </row>
    <row r="1360" spans="5:5" x14ac:dyDescent="0.25">
      <c r="E1360" t="e">
        <v>#VALUE!</v>
      </c>
    </row>
    <row r="1361" spans="5:5" x14ac:dyDescent="0.25">
      <c r="E1361" t="e">
        <v>#VALUE!</v>
      </c>
    </row>
    <row r="1362" spans="5:5" x14ac:dyDescent="0.25">
      <c r="E1362" t="e">
        <v>#VALUE!</v>
      </c>
    </row>
    <row r="1363" spans="5:5" x14ac:dyDescent="0.25">
      <c r="E1363" t="e">
        <v>#VALUE!</v>
      </c>
    </row>
    <row r="1364" spans="5:5" x14ac:dyDescent="0.25">
      <c r="E1364" t="e">
        <v>#VALUE!</v>
      </c>
    </row>
    <row r="1365" spans="5:5" x14ac:dyDescent="0.25">
      <c r="E1365" t="e">
        <v>#VALUE!</v>
      </c>
    </row>
    <row r="1366" spans="5:5" x14ac:dyDescent="0.25">
      <c r="E1366" t="e">
        <v>#VALUE!</v>
      </c>
    </row>
    <row r="1367" spans="5:5" x14ac:dyDescent="0.25">
      <c r="E1367" t="e">
        <v>#VALUE!</v>
      </c>
    </row>
    <row r="1368" spans="5:5" x14ac:dyDescent="0.25">
      <c r="E1368" t="e">
        <v>#VALUE!</v>
      </c>
    </row>
    <row r="1369" spans="5:5" x14ac:dyDescent="0.25">
      <c r="E1369" t="e">
        <v>#VALUE!</v>
      </c>
    </row>
    <row r="1370" spans="5:5" x14ac:dyDescent="0.25">
      <c r="E1370" t="e">
        <v>#VALUE!</v>
      </c>
    </row>
    <row r="1371" spans="5:5" x14ac:dyDescent="0.25">
      <c r="E1371" t="e">
        <v>#VALUE!</v>
      </c>
    </row>
    <row r="1372" spans="5:5" x14ac:dyDescent="0.25">
      <c r="E1372" t="e">
        <v>#VALUE!</v>
      </c>
    </row>
    <row r="1373" spans="5:5" x14ac:dyDescent="0.25">
      <c r="E1373" t="e">
        <v>#VALUE!</v>
      </c>
    </row>
    <row r="1374" spans="5:5" x14ac:dyDescent="0.25">
      <c r="E1374" t="e">
        <v>#VALUE!</v>
      </c>
    </row>
    <row r="1375" spans="5:5" x14ac:dyDescent="0.25">
      <c r="E1375" t="e">
        <v>#VALUE!</v>
      </c>
    </row>
    <row r="1376" spans="5:5" x14ac:dyDescent="0.25">
      <c r="E1376" t="e">
        <v>#VALUE!</v>
      </c>
    </row>
    <row r="1377" spans="5:5" x14ac:dyDescent="0.25">
      <c r="E1377" t="e">
        <v>#VALUE!</v>
      </c>
    </row>
    <row r="1378" spans="5:5" x14ac:dyDescent="0.25">
      <c r="E1378" t="e">
        <v>#VALUE!</v>
      </c>
    </row>
    <row r="1379" spans="5:5" x14ac:dyDescent="0.25">
      <c r="E1379" t="e">
        <v>#VALUE!</v>
      </c>
    </row>
    <row r="1380" spans="5:5" x14ac:dyDescent="0.25">
      <c r="E1380" t="e">
        <v>#VALUE!</v>
      </c>
    </row>
    <row r="1381" spans="5:5" x14ac:dyDescent="0.25">
      <c r="E1381" t="e">
        <v>#VALUE!</v>
      </c>
    </row>
    <row r="1382" spans="5:5" x14ac:dyDescent="0.25">
      <c r="E1382" t="e">
        <v>#VALUE!</v>
      </c>
    </row>
    <row r="1383" spans="5:5" x14ac:dyDescent="0.25">
      <c r="E1383" t="e">
        <v>#VALUE!</v>
      </c>
    </row>
    <row r="1384" spans="5:5" x14ac:dyDescent="0.25">
      <c r="E1384" t="e">
        <v>#VALUE!</v>
      </c>
    </row>
    <row r="1385" spans="5:5" x14ac:dyDescent="0.25">
      <c r="E1385" t="e">
        <v>#VALUE!</v>
      </c>
    </row>
    <row r="1386" spans="5:5" x14ac:dyDescent="0.25">
      <c r="E1386" t="e">
        <v>#VALUE!</v>
      </c>
    </row>
    <row r="1387" spans="5:5" x14ac:dyDescent="0.25">
      <c r="E1387" t="e">
        <v>#VALUE!</v>
      </c>
    </row>
    <row r="1388" spans="5:5" x14ac:dyDescent="0.25">
      <c r="E1388" t="e">
        <v>#VALUE!</v>
      </c>
    </row>
    <row r="1389" spans="5:5" x14ac:dyDescent="0.25">
      <c r="E1389" t="e">
        <v>#VALUE!</v>
      </c>
    </row>
    <row r="1390" spans="5:5" x14ac:dyDescent="0.25">
      <c r="E1390" t="e">
        <v>#VALUE!</v>
      </c>
    </row>
    <row r="1391" spans="5:5" x14ac:dyDescent="0.25">
      <c r="E1391" t="e">
        <v>#VALUE!</v>
      </c>
    </row>
    <row r="1392" spans="5:5" x14ac:dyDescent="0.25">
      <c r="E1392" t="e">
        <v>#VALUE!</v>
      </c>
    </row>
    <row r="1393" spans="5:5" x14ac:dyDescent="0.25">
      <c r="E1393" t="e">
        <v>#VALUE!</v>
      </c>
    </row>
    <row r="1394" spans="5:5" x14ac:dyDescent="0.25">
      <c r="E1394" t="e">
        <v>#VALUE!</v>
      </c>
    </row>
    <row r="1395" spans="5:5" x14ac:dyDescent="0.25">
      <c r="E1395" t="e">
        <v>#VALUE!</v>
      </c>
    </row>
    <row r="1396" spans="5:5" x14ac:dyDescent="0.25">
      <c r="E1396" t="e">
        <v>#VALUE!</v>
      </c>
    </row>
    <row r="1397" spans="5:5" x14ac:dyDescent="0.25">
      <c r="E1397" t="e">
        <v>#VALUE!</v>
      </c>
    </row>
    <row r="1398" spans="5:5" x14ac:dyDescent="0.25">
      <c r="E1398" t="e">
        <v>#VALUE!</v>
      </c>
    </row>
    <row r="1399" spans="5:5" x14ac:dyDescent="0.25">
      <c r="E1399" t="e">
        <v>#VALUE!</v>
      </c>
    </row>
    <row r="1400" spans="5:5" x14ac:dyDescent="0.25">
      <c r="E1400" t="e">
        <v>#VALUE!</v>
      </c>
    </row>
    <row r="1401" spans="5:5" x14ac:dyDescent="0.25">
      <c r="E1401" t="e">
        <v>#VALUE!</v>
      </c>
    </row>
    <row r="1402" spans="5:5" x14ac:dyDescent="0.25">
      <c r="E1402" t="e">
        <v>#VALUE!</v>
      </c>
    </row>
    <row r="1403" spans="5:5" x14ac:dyDescent="0.25">
      <c r="E1403" t="e">
        <v>#VALUE!</v>
      </c>
    </row>
    <row r="1404" spans="5:5" x14ac:dyDescent="0.25">
      <c r="E1404" t="e">
        <v>#VALUE!</v>
      </c>
    </row>
    <row r="1405" spans="5:5" x14ac:dyDescent="0.25">
      <c r="E1405" t="e">
        <v>#VALUE!</v>
      </c>
    </row>
    <row r="1406" spans="5:5" x14ac:dyDescent="0.25">
      <c r="E1406" t="e">
        <v>#VALUE!</v>
      </c>
    </row>
    <row r="1407" spans="5:5" x14ac:dyDescent="0.25">
      <c r="E1407" t="e">
        <v>#VALUE!</v>
      </c>
    </row>
    <row r="1408" spans="5:5" x14ac:dyDescent="0.25">
      <c r="E1408" t="e">
        <v>#VALUE!</v>
      </c>
    </row>
    <row r="1409" spans="5:5" x14ac:dyDescent="0.25">
      <c r="E1409" t="e">
        <v>#VALUE!</v>
      </c>
    </row>
    <row r="1410" spans="5:5" x14ac:dyDescent="0.25">
      <c r="E1410" t="e">
        <v>#VALUE!</v>
      </c>
    </row>
    <row r="1411" spans="5:5" x14ac:dyDescent="0.25">
      <c r="E1411" t="e">
        <v>#VALUE!</v>
      </c>
    </row>
    <row r="1412" spans="5:5" x14ac:dyDescent="0.25">
      <c r="E1412" t="e">
        <v>#VALUE!</v>
      </c>
    </row>
    <row r="1413" spans="5:5" x14ac:dyDescent="0.25">
      <c r="E1413" t="e">
        <v>#VALUE!</v>
      </c>
    </row>
    <row r="1414" spans="5:5" x14ac:dyDescent="0.25">
      <c r="E1414" t="e">
        <v>#VALUE!</v>
      </c>
    </row>
    <row r="1415" spans="5:5" x14ac:dyDescent="0.25">
      <c r="E1415" t="e">
        <v>#VALUE!</v>
      </c>
    </row>
    <row r="1416" spans="5:5" x14ac:dyDescent="0.25">
      <c r="E1416" t="e">
        <v>#VALUE!</v>
      </c>
    </row>
    <row r="1417" spans="5:5" x14ac:dyDescent="0.25">
      <c r="E1417" t="e">
        <v>#VALUE!</v>
      </c>
    </row>
    <row r="1418" spans="5:5" x14ac:dyDescent="0.25">
      <c r="E1418" t="e">
        <v>#VALUE!</v>
      </c>
    </row>
    <row r="1419" spans="5:5" x14ac:dyDescent="0.25">
      <c r="E1419" t="e">
        <v>#VALUE!</v>
      </c>
    </row>
    <row r="1420" spans="5:5" x14ac:dyDescent="0.25">
      <c r="E1420" t="e">
        <v>#VALUE!</v>
      </c>
    </row>
    <row r="1421" spans="5:5" x14ac:dyDescent="0.25">
      <c r="E1421" t="e">
        <v>#VALUE!</v>
      </c>
    </row>
    <row r="1422" spans="5:5" x14ac:dyDescent="0.25">
      <c r="E1422" t="e">
        <v>#VALUE!</v>
      </c>
    </row>
    <row r="1423" spans="5:5" x14ac:dyDescent="0.25">
      <c r="E1423" t="e">
        <v>#VALUE!</v>
      </c>
    </row>
    <row r="1424" spans="5:5" x14ac:dyDescent="0.25">
      <c r="E1424" t="e">
        <v>#VALUE!</v>
      </c>
    </row>
    <row r="1425" spans="5:5" x14ac:dyDescent="0.25">
      <c r="E1425" t="e">
        <v>#VALUE!</v>
      </c>
    </row>
    <row r="1426" spans="5:5" x14ac:dyDescent="0.25">
      <c r="E1426" t="e">
        <v>#VALUE!</v>
      </c>
    </row>
    <row r="1427" spans="5:5" x14ac:dyDescent="0.25">
      <c r="E1427" t="e">
        <v>#VALUE!</v>
      </c>
    </row>
    <row r="1428" spans="5:5" x14ac:dyDescent="0.25">
      <c r="E1428" t="e">
        <v>#VALUE!</v>
      </c>
    </row>
    <row r="1429" spans="5:5" x14ac:dyDescent="0.25">
      <c r="E1429" t="e">
        <v>#VALUE!</v>
      </c>
    </row>
    <row r="1430" spans="5:5" x14ac:dyDescent="0.25">
      <c r="E1430" t="e">
        <v>#VALUE!</v>
      </c>
    </row>
    <row r="1431" spans="5:5" x14ac:dyDescent="0.25">
      <c r="E1431" t="e">
        <v>#VALUE!</v>
      </c>
    </row>
    <row r="1432" spans="5:5" x14ac:dyDescent="0.25">
      <c r="E1432" t="e">
        <v>#VALUE!</v>
      </c>
    </row>
    <row r="1433" spans="5:5" x14ac:dyDescent="0.25">
      <c r="E1433" t="e">
        <v>#VALUE!</v>
      </c>
    </row>
    <row r="1434" spans="5:5" x14ac:dyDescent="0.25">
      <c r="E1434" t="e">
        <v>#VALUE!</v>
      </c>
    </row>
    <row r="1435" spans="5:5" x14ac:dyDescent="0.25">
      <c r="E1435" t="e">
        <v>#VALUE!</v>
      </c>
    </row>
    <row r="1436" spans="5:5" x14ac:dyDescent="0.25">
      <c r="E1436" t="e">
        <v>#VALUE!</v>
      </c>
    </row>
    <row r="1437" spans="5:5" x14ac:dyDescent="0.25">
      <c r="E1437" t="e">
        <v>#VALUE!</v>
      </c>
    </row>
    <row r="1438" spans="5:5" x14ac:dyDescent="0.25">
      <c r="E1438" t="e">
        <v>#VALUE!</v>
      </c>
    </row>
    <row r="1439" spans="5:5" x14ac:dyDescent="0.25">
      <c r="E1439" t="e">
        <v>#VALUE!</v>
      </c>
    </row>
    <row r="1440" spans="5:5" x14ac:dyDescent="0.25">
      <c r="E1440" t="e">
        <v>#VALUE!</v>
      </c>
    </row>
    <row r="1441" spans="5:5" x14ac:dyDescent="0.25">
      <c r="E1441" t="e">
        <v>#VALUE!</v>
      </c>
    </row>
    <row r="1442" spans="5:5" x14ac:dyDescent="0.25">
      <c r="E1442" t="e">
        <v>#VALUE!</v>
      </c>
    </row>
    <row r="1443" spans="5:5" x14ac:dyDescent="0.25">
      <c r="E1443" t="e">
        <v>#VALUE!</v>
      </c>
    </row>
    <row r="1444" spans="5:5" x14ac:dyDescent="0.25">
      <c r="E1444" t="e">
        <v>#VALUE!</v>
      </c>
    </row>
    <row r="1445" spans="5:5" x14ac:dyDescent="0.25">
      <c r="E1445" t="e">
        <v>#VALUE!</v>
      </c>
    </row>
    <row r="1446" spans="5:5" x14ac:dyDescent="0.25">
      <c r="E1446" t="e">
        <v>#VALUE!</v>
      </c>
    </row>
    <row r="1447" spans="5:5" x14ac:dyDescent="0.25">
      <c r="E1447" t="e">
        <v>#VALUE!</v>
      </c>
    </row>
    <row r="1448" spans="5:5" x14ac:dyDescent="0.25">
      <c r="E1448" t="e">
        <v>#VALUE!</v>
      </c>
    </row>
    <row r="1449" spans="5:5" x14ac:dyDescent="0.25">
      <c r="E1449" t="e">
        <v>#VALUE!</v>
      </c>
    </row>
    <row r="1450" spans="5:5" x14ac:dyDescent="0.25">
      <c r="E1450" t="e">
        <v>#VALUE!</v>
      </c>
    </row>
    <row r="1451" spans="5:5" x14ac:dyDescent="0.25">
      <c r="E1451" t="e">
        <v>#VALUE!</v>
      </c>
    </row>
    <row r="1452" spans="5:5" x14ac:dyDescent="0.25">
      <c r="E1452" t="e">
        <v>#VALUE!</v>
      </c>
    </row>
    <row r="1453" spans="5:5" x14ac:dyDescent="0.25">
      <c r="E1453" t="e">
        <v>#VALUE!</v>
      </c>
    </row>
    <row r="1454" spans="5:5" x14ac:dyDescent="0.25">
      <c r="E1454" t="e">
        <v>#VALUE!</v>
      </c>
    </row>
    <row r="1455" spans="5:5" x14ac:dyDescent="0.25">
      <c r="E1455" t="e">
        <v>#VALUE!</v>
      </c>
    </row>
    <row r="1456" spans="5:5" x14ac:dyDescent="0.25">
      <c r="E1456" t="e">
        <v>#VALUE!</v>
      </c>
    </row>
    <row r="1457" spans="5:5" x14ac:dyDescent="0.25">
      <c r="E1457" t="e">
        <v>#VALUE!</v>
      </c>
    </row>
    <row r="1458" spans="5:5" x14ac:dyDescent="0.25">
      <c r="E1458" t="e">
        <v>#VALUE!</v>
      </c>
    </row>
    <row r="1459" spans="5:5" x14ac:dyDescent="0.25">
      <c r="E1459" t="e">
        <v>#VALUE!</v>
      </c>
    </row>
    <row r="1460" spans="5:5" x14ac:dyDescent="0.25">
      <c r="E1460" t="e">
        <v>#VALUE!</v>
      </c>
    </row>
    <row r="1461" spans="5:5" x14ac:dyDescent="0.25">
      <c r="E1461" t="e">
        <v>#VALUE!</v>
      </c>
    </row>
    <row r="1462" spans="5:5" x14ac:dyDescent="0.25">
      <c r="E1462" t="e">
        <v>#VALUE!</v>
      </c>
    </row>
    <row r="1463" spans="5:5" x14ac:dyDescent="0.25">
      <c r="E1463" t="e">
        <v>#VALUE!</v>
      </c>
    </row>
    <row r="1464" spans="5:5" x14ac:dyDescent="0.25">
      <c r="E1464" t="e">
        <v>#VALUE!</v>
      </c>
    </row>
    <row r="1465" spans="5:5" x14ac:dyDescent="0.25">
      <c r="E1465" t="e">
        <v>#VALUE!</v>
      </c>
    </row>
    <row r="1466" spans="5:5" x14ac:dyDescent="0.25">
      <c r="E1466" t="e">
        <v>#VALUE!</v>
      </c>
    </row>
    <row r="1467" spans="5:5" x14ac:dyDescent="0.25">
      <c r="E1467" t="e">
        <v>#VALUE!</v>
      </c>
    </row>
    <row r="1468" spans="5:5" x14ac:dyDescent="0.25">
      <c r="E1468" t="e">
        <v>#VALUE!</v>
      </c>
    </row>
    <row r="1469" spans="5:5" x14ac:dyDescent="0.25">
      <c r="E1469" t="e">
        <v>#VALUE!</v>
      </c>
    </row>
    <row r="1470" spans="5:5" x14ac:dyDescent="0.25">
      <c r="E1470" t="e">
        <v>#VALUE!</v>
      </c>
    </row>
    <row r="1471" spans="5:5" x14ac:dyDescent="0.25">
      <c r="E1471" t="e">
        <v>#VALUE!</v>
      </c>
    </row>
    <row r="1472" spans="5:5" x14ac:dyDescent="0.25">
      <c r="E1472" t="e">
        <v>#VALUE!</v>
      </c>
    </row>
    <row r="1473" spans="5:5" x14ac:dyDescent="0.25">
      <c r="E1473" t="e">
        <v>#VALUE!</v>
      </c>
    </row>
    <row r="1474" spans="5:5" x14ac:dyDescent="0.25">
      <c r="E1474" t="e">
        <v>#VALUE!</v>
      </c>
    </row>
    <row r="1475" spans="5:5" x14ac:dyDescent="0.25">
      <c r="E1475" t="e">
        <v>#VALUE!</v>
      </c>
    </row>
    <row r="1476" spans="5:5" x14ac:dyDescent="0.25">
      <c r="E1476" t="e">
        <v>#VALUE!</v>
      </c>
    </row>
    <row r="1477" spans="5:5" x14ac:dyDescent="0.25">
      <c r="E1477" t="e">
        <v>#VALUE!</v>
      </c>
    </row>
    <row r="1478" spans="5:5" x14ac:dyDescent="0.25">
      <c r="E1478" t="e">
        <v>#VALUE!</v>
      </c>
    </row>
    <row r="1479" spans="5:5" x14ac:dyDescent="0.25">
      <c r="E1479" t="e">
        <v>#VALUE!</v>
      </c>
    </row>
    <row r="1480" spans="5:5" x14ac:dyDescent="0.25">
      <c r="E1480" t="e">
        <v>#VALUE!</v>
      </c>
    </row>
    <row r="1481" spans="5:5" x14ac:dyDescent="0.25">
      <c r="E1481" t="e">
        <v>#VALUE!</v>
      </c>
    </row>
    <row r="1482" spans="5:5" x14ac:dyDescent="0.25">
      <c r="E1482" t="e">
        <v>#VALUE!</v>
      </c>
    </row>
    <row r="1483" spans="5:5" x14ac:dyDescent="0.25">
      <c r="E1483" t="e">
        <v>#VALUE!</v>
      </c>
    </row>
    <row r="1484" spans="5:5" x14ac:dyDescent="0.25">
      <c r="E1484" t="e">
        <v>#VALUE!</v>
      </c>
    </row>
    <row r="1485" spans="5:5" x14ac:dyDescent="0.25">
      <c r="E1485" t="e">
        <v>#VALUE!</v>
      </c>
    </row>
    <row r="1486" spans="5:5" x14ac:dyDescent="0.25">
      <c r="E1486" t="e">
        <v>#VALUE!</v>
      </c>
    </row>
    <row r="1487" spans="5:5" x14ac:dyDescent="0.25">
      <c r="E1487" t="e">
        <v>#VALUE!</v>
      </c>
    </row>
    <row r="1488" spans="5:5" x14ac:dyDescent="0.25">
      <c r="E1488" t="e">
        <v>#VALUE!</v>
      </c>
    </row>
    <row r="1489" spans="5:5" x14ac:dyDescent="0.25">
      <c r="E1489" t="e">
        <v>#VALUE!</v>
      </c>
    </row>
    <row r="1490" spans="5:5" x14ac:dyDescent="0.25">
      <c r="E1490" t="e">
        <v>#VALUE!</v>
      </c>
    </row>
    <row r="1491" spans="5:5" x14ac:dyDescent="0.25">
      <c r="E1491" t="e">
        <v>#VALUE!</v>
      </c>
    </row>
    <row r="1492" spans="5:5" x14ac:dyDescent="0.25">
      <c r="E1492" t="e">
        <v>#VALUE!</v>
      </c>
    </row>
    <row r="1493" spans="5:5" x14ac:dyDescent="0.25">
      <c r="E1493" t="e">
        <v>#VALUE!</v>
      </c>
    </row>
    <row r="1494" spans="5:5" x14ac:dyDescent="0.25">
      <c r="E1494" t="e">
        <v>#VALUE!</v>
      </c>
    </row>
    <row r="1495" spans="5:5" x14ac:dyDescent="0.25">
      <c r="E1495" t="e">
        <v>#VALUE!</v>
      </c>
    </row>
    <row r="1496" spans="5:5" x14ac:dyDescent="0.25">
      <c r="E1496" t="e">
        <v>#VALUE!</v>
      </c>
    </row>
    <row r="1497" spans="5:5" x14ac:dyDescent="0.25">
      <c r="E1497" t="e">
        <v>#VALUE!</v>
      </c>
    </row>
    <row r="1498" spans="5:5" x14ac:dyDescent="0.25">
      <c r="E1498" t="e">
        <v>#VALUE!</v>
      </c>
    </row>
    <row r="1499" spans="5:5" x14ac:dyDescent="0.25">
      <c r="E1499" t="e">
        <v>#VALUE!</v>
      </c>
    </row>
    <row r="1500" spans="5:5" x14ac:dyDescent="0.25">
      <c r="E1500" t="e">
        <v>#VALUE!</v>
      </c>
    </row>
    <row r="1501" spans="5:5" x14ac:dyDescent="0.25">
      <c r="E1501" t="e">
        <v>#VALUE!</v>
      </c>
    </row>
    <row r="1502" spans="5:5" x14ac:dyDescent="0.25">
      <c r="E1502" t="e">
        <v>#VALUE!</v>
      </c>
    </row>
    <row r="1503" spans="5:5" x14ac:dyDescent="0.25">
      <c r="E1503" t="e">
        <v>#VALUE!</v>
      </c>
    </row>
    <row r="1504" spans="5:5" x14ac:dyDescent="0.25">
      <c r="E1504" t="e">
        <v>#VALUE!</v>
      </c>
    </row>
    <row r="1505" spans="5:5" x14ac:dyDescent="0.25">
      <c r="E1505" t="e">
        <v>#VALUE!</v>
      </c>
    </row>
    <row r="1506" spans="5:5" x14ac:dyDescent="0.25">
      <c r="E1506" t="e">
        <v>#VALUE!</v>
      </c>
    </row>
    <row r="1507" spans="5:5" x14ac:dyDescent="0.25">
      <c r="E1507" t="e">
        <v>#VALUE!</v>
      </c>
    </row>
    <row r="1508" spans="5:5" x14ac:dyDescent="0.25">
      <c r="E1508" t="e">
        <v>#VALUE!</v>
      </c>
    </row>
    <row r="1509" spans="5:5" x14ac:dyDescent="0.25">
      <c r="E1509" t="e">
        <v>#VALUE!</v>
      </c>
    </row>
    <row r="1510" spans="5:5" x14ac:dyDescent="0.25">
      <c r="E1510" t="e">
        <v>#VALUE!</v>
      </c>
    </row>
    <row r="1511" spans="5:5" x14ac:dyDescent="0.25">
      <c r="E1511" t="e">
        <v>#VALUE!</v>
      </c>
    </row>
    <row r="1512" spans="5:5" x14ac:dyDescent="0.25">
      <c r="E1512" t="e">
        <v>#VALUE!</v>
      </c>
    </row>
    <row r="1513" spans="5:5" x14ac:dyDescent="0.25">
      <c r="E1513" t="e">
        <v>#VALUE!</v>
      </c>
    </row>
    <row r="1514" spans="5:5" x14ac:dyDescent="0.25">
      <c r="E1514" t="e">
        <v>#VALUE!</v>
      </c>
    </row>
    <row r="1515" spans="5:5" x14ac:dyDescent="0.25">
      <c r="E1515" t="e">
        <v>#VALUE!</v>
      </c>
    </row>
    <row r="1516" spans="5:5" x14ac:dyDescent="0.25">
      <c r="E1516" t="e">
        <v>#VALUE!</v>
      </c>
    </row>
    <row r="1517" spans="5:5" x14ac:dyDescent="0.25">
      <c r="E1517" t="e">
        <v>#VALUE!</v>
      </c>
    </row>
    <row r="1518" spans="5:5" x14ac:dyDescent="0.25">
      <c r="E1518" t="e">
        <v>#VALUE!</v>
      </c>
    </row>
    <row r="1519" spans="5:5" x14ac:dyDescent="0.25">
      <c r="E1519" t="e">
        <v>#VALUE!</v>
      </c>
    </row>
    <row r="1520" spans="5:5" x14ac:dyDescent="0.25">
      <c r="E1520" t="e">
        <v>#VALUE!</v>
      </c>
    </row>
    <row r="1521" spans="5:5" x14ac:dyDescent="0.25">
      <c r="E1521" t="e">
        <v>#VALUE!</v>
      </c>
    </row>
    <row r="1522" spans="5:5" x14ac:dyDescent="0.25">
      <c r="E1522" t="e">
        <v>#VALUE!</v>
      </c>
    </row>
    <row r="1523" spans="5:5" x14ac:dyDescent="0.25">
      <c r="E1523" t="e">
        <v>#VALUE!</v>
      </c>
    </row>
    <row r="1524" spans="5:5" x14ac:dyDescent="0.25">
      <c r="E1524" t="e">
        <v>#VALUE!</v>
      </c>
    </row>
    <row r="1525" spans="5:5" x14ac:dyDescent="0.25">
      <c r="E1525" t="e">
        <v>#VALUE!</v>
      </c>
    </row>
    <row r="1526" spans="5:5" x14ac:dyDescent="0.25">
      <c r="E1526" t="e">
        <v>#VALUE!</v>
      </c>
    </row>
    <row r="1527" spans="5:5" x14ac:dyDescent="0.25">
      <c r="E1527" t="e">
        <v>#VALUE!</v>
      </c>
    </row>
    <row r="1528" spans="5:5" x14ac:dyDescent="0.25">
      <c r="E1528" t="e">
        <v>#VALUE!</v>
      </c>
    </row>
    <row r="1529" spans="5:5" x14ac:dyDescent="0.25">
      <c r="E1529" t="e">
        <v>#VALUE!</v>
      </c>
    </row>
    <row r="1530" spans="5:5" x14ac:dyDescent="0.25">
      <c r="E1530" t="e">
        <v>#VALUE!</v>
      </c>
    </row>
    <row r="1531" spans="5:5" x14ac:dyDescent="0.25">
      <c r="E1531" t="e">
        <v>#VALUE!</v>
      </c>
    </row>
    <row r="1532" spans="5:5" x14ac:dyDescent="0.25">
      <c r="E1532" t="e">
        <v>#VALUE!</v>
      </c>
    </row>
    <row r="1533" spans="5:5" x14ac:dyDescent="0.25">
      <c r="E1533" t="e">
        <v>#VALUE!</v>
      </c>
    </row>
    <row r="1534" spans="5:5" x14ac:dyDescent="0.25">
      <c r="E1534" t="e">
        <v>#VALUE!</v>
      </c>
    </row>
    <row r="1535" spans="5:5" x14ac:dyDescent="0.25">
      <c r="E1535" t="e">
        <v>#VALUE!</v>
      </c>
    </row>
    <row r="1536" spans="5:5" x14ac:dyDescent="0.25">
      <c r="E1536" t="e">
        <v>#VALUE!</v>
      </c>
    </row>
    <row r="1537" spans="5:5" x14ac:dyDescent="0.25">
      <c r="E1537" t="e">
        <v>#VALUE!</v>
      </c>
    </row>
    <row r="1538" spans="5:5" x14ac:dyDescent="0.25">
      <c r="E1538" t="e">
        <v>#VALUE!</v>
      </c>
    </row>
    <row r="1539" spans="5:5" x14ac:dyDescent="0.25">
      <c r="E1539" t="e">
        <v>#VALUE!</v>
      </c>
    </row>
    <row r="1540" spans="5:5" x14ac:dyDescent="0.25">
      <c r="E1540" t="e">
        <v>#VALUE!</v>
      </c>
    </row>
    <row r="1541" spans="5:5" x14ac:dyDescent="0.25">
      <c r="E1541" t="e">
        <v>#VALUE!</v>
      </c>
    </row>
    <row r="1542" spans="5:5" x14ac:dyDescent="0.25">
      <c r="E1542" t="e">
        <v>#VALUE!</v>
      </c>
    </row>
    <row r="1543" spans="5:5" x14ac:dyDescent="0.25">
      <c r="E1543" t="e">
        <v>#VALUE!</v>
      </c>
    </row>
    <row r="1544" spans="5:5" x14ac:dyDescent="0.25">
      <c r="E1544" t="e">
        <v>#VALUE!</v>
      </c>
    </row>
    <row r="1545" spans="5:5" x14ac:dyDescent="0.25">
      <c r="E1545" t="e">
        <v>#VALUE!</v>
      </c>
    </row>
    <row r="1546" spans="5:5" x14ac:dyDescent="0.25">
      <c r="E1546" t="e">
        <v>#VALUE!</v>
      </c>
    </row>
    <row r="1547" spans="5:5" x14ac:dyDescent="0.25">
      <c r="E1547" t="e">
        <v>#VALUE!</v>
      </c>
    </row>
    <row r="1548" spans="5:5" x14ac:dyDescent="0.25">
      <c r="E1548" t="e">
        <v>#VALUE!</v>
      </c>
    </row>
    <row r="1549" spans="5:5" x14ac:dyDescent="0.25">
      <c r="E1549" t="e">
        <v>#VALUE!</v>
      </c>
    </row>
    <row r="1550" spans="5:5" x14ac:dyDescent="0.25">
      <c r="E1550" t="e">
        <v>#VALUE!</v>
      </c>
    </row>
    <row r="1551" spans="5:5" x14ac:dyDescent="0.25">
      <c r="E1551" t="e">
        <v>#VALUE!</v>
      </c>
    </row>
    <row r="1552" spans="5:5" x14ac:dyDescent="0.25">
      <c r="E1552" t="e">
        <v>#VALUE!</v>
      </c>
    </row>
    <row r="1553" spans="5:5" x14ac:dyDescent="0.25">
      <c r="E1553" t="e">
        <v>#VALUE!</v>
      </c>
    </row>
    <row r="1554" spans="5:5" x14ac:dyDescent="0.25">
      <c r="E1554" t="e">
        <v>#VALUE!</v>
      </c>
    </row>
    <row r="1555" spans="5:5" x14ac:dyDescent="0.25">
      <c r="E1555" t="e">
        <v>#VALUE!</v>
      </c>
    </row>
    <row r="1556" spans="5:5" x14ac:dyDescent="0.25">
      <c r="E1556" t="e">
        <v>#VALUE!</v>
      </c>
    </row>
    <row r="1557" spans="5:5" x14ac:dyDescent="0.25">
      <c r="E1557" t="e">
        <v>#VALUE!</v>
      </c>
    </row>
    <row r="1558" spans="5:5" x14ac:dyDescent="0.25">
      <c r="E1558" t="e">
        <v>#VALUE!</v>
      </c>
    </row>
    <row r="1559" spans="5:5" x14ac:dyDescent="0.25">
      <c r="E1559" t="e">
        <v>#VALUE!</v>
      </c>
    </row>
    <row r="1560" spans="5:5" x14ac:dyDescent="0.25">
      <c r="E1560" t="e">
        <v>#VALUE!</v>
      </c>
    </row>
    <row r="1561" spans="5:5" x14ac:dyDescent="0.25">
      <c r="E1561" t="e">
        <v>#VALUE!</v>
      </c>
    </row>
    <row r="1562" spans="5:5" x14ac:dyDescent="0.25">
      <c r="E1562" t="e">
        <v>#VALUE!</v>
      </c>
    </row>
    <row r="1563" spans="5:5" x14ac:dyDescent="0.25">
      <c r="E1563" t="e">
        <v>#VALUE!</v>
      </c>
    </row>
    <row r="1564" spans="5:5" x14ac:dyDescent="0.25">
      <c r="E1564" t="e">
        <v>#VALUE!</v>
      </c>
    </row>
    <row r="1565" spans="5:5" x14ac:dyDescent="0.25">
      <c r="E1565" t="e">
        <v>#VALUE!</v>
      </c>
    </row>
    <row r="1566" spans="5:5" x14ac:dyDescent="0.25">
      <c r="E1566" t="e">
        <v>#VALUE!</v>
      </c>
    </row>
    <row r="1567" spans="5:5" x14ac:dyDescent="0.25">
      <c r="E1567" t="e">
        <v>#VALUE!</v>
      </c>
    </row>
    <row r="1568" spans="5:5" x14ac:dyDescent="0.25">
      <c r="E1568" t="e">
        <v>#VALUE!</v>
      </c>
    </row>
    <row r="1569" spans="5:5" x14ac:dyDescent="0.25">
      <c r="E1569" t="e">
        <v>#VALUE!</v>
      </c>
    </row>
    <row r="1570" spans="5:5" x14ac:dyDescent="0.25">
      <c r="E1570" t="e">
        <v>#VALUE!</v>
      </c>
    </row>
    <row r="1571" spans="5:5" x14ac:dyDescent="0.25">
      <c r="E1571" t="e">
        <v>#VALUE!</v>
      </c>
    </row>
    <row r="1572" spans="5:5" x14ac:dyDescent="0.25">
      <c r="E1572" t="e">
        <v>#VALUE!</v>
      </c>
    </row>
    <row r="1573" spans="5:5" x14ac:dyDescent="0.25">
      <c r="E1573" t="e">
        <v>#VALUE!</v>
      </c>
    </row>
    <row r="1574" spans="5:5" x14ac:dyDescent="0.25">
      <c r="E1574" t="e">
        <v>#VALUE!</v>
      </c>
    </row>
    <row r="1575" spans="5:5" x14ac:dyDescent="0.25">
      <c r="E1575" t="e">
        <v>#VALUE!</v>
      </c>
    </row>
    <row r="1576" spans="5:5" x14ac:dyDescent="0.25">
      <c r="E1576" t="e">
        <v>#VALUE!</v>
      </c>
    </row>
    <row r="1577" spans="5:5" x14ac:dyDescent="0.25">
      <c r="E1577" t="e">
        <v>#VALUE!</v>
      </c>
    </row>
    <row r="1578" spans="5:5" x14ac:dyDescent="0.25">
      <c r="E1578" t="e">
        <v>#VALUE!</v>
      </c>
    </row>
    <row r="1579" spans="5:5" x14ac:dyDescent="0.25">
      <c r="E1579" t="e">
        <v>#VALUE!</v>
      </c>
    </row>
    <row r="1580" spans="5:5" x14ac:dyDescent="0.25">
      <c r="E1580" t="e">
        <v>#VALUE!</v>
      </c>
    </row>
    <row r="1581" spans="5:5" x14ac:dyDescent="0.25">
      <c r="E1581" t="e">
        <v>#VALUE!</v>
      </c>
    </row>
    <row r="1582" spans="5:5" x14ac:dyDescent="0.25">
      <c r="E1582" t="e">
        <v>#VALUE!</v>
      </c>
    </row>
    <row r="1583" spans="5:5" x14ac:dyDescent="0.25">
      <c r="E1583" t="e">
        <v>#VALUE!</v>
      </c>
    </row>
    <row r="1584" spans="5:5" x14ac:dyDescent="0.25">
      <c r="E1584" t="e">
        <v>#VALUE!</v>
      </c>
    </row>
    <row r="1585" spans="5:5" x14ac:dyDescent="0.25">
      <c r="E1585" t="e">
        <v>#VALUE!</v>
      </c>
    </row>
    <row r="1586" spans="5:5" x14ac:dyDescent="0.25">
      <c r="E1586" t="e">
        <v>#VALUE!</v>
      </c>
    </row>
    <row r="1587" spans="5:5" x14ac:dyDescent="0.25">
      <c r="E1587" t="e">
        <v>#VALUE!</v>
      </c>
    </row>
    <row r="1588" spans="5:5" x14ac:dyDescent="0.25">
      <c r="E1588" t="e">
        <v>#VALUE!</v>
      </c>
    </row>
    <row r="1589" spans="5:5" x14ac:dyDescent="0.25">
      <c r="E1589" t="e">
        <v>#VALUE!</v>
      </c>
    </row>
    <row r="1590" spans="5:5" x14ac:dyDescent="0.25">
      <c r="E1590" t="e">
        <v>#VALUE!</v>
      </c>
    </row>
    <row r="1591" spans="5:5" x14ac:dyDescent="0.25">
      <c r="E1591" t="e">
        <v>#VALUE!</v>
      </c>
    </row>
    <row r="1592" spans="5:5" x14ac:dyDescent="0.25">
      <c r="E1592" t="e">
        <v>#VALUE!</v>
      </c>
    </row>
    <row r="1593" spans="5:5" x14ac:dyDescent="0.25">
      <c r="E1593" t="e">
        <v>#VALUE!</v>
      </c>
    </row>
    <row r="1594" spans="5:5" x14ac:dyDescent="0.25">
      <c r="E1594" t="e">
        <v>#VALUE!</v>
      </c>
    </row>
    <row r="1595" spans="5:5" x14ac:dyDescent="0.25">
      <c r="E1595" t="e">
        <v>#VALUE!</v>
      </c>
    </row>
    <row r="1596" spans="5:5" x14ac:dyDescent="0.25">
      <c r="E1596" t="e">
        <v>#VALUE!</v>
      </c>
    </row>
    <row r="1597" spans="5:5" x14ac:dyDescent="0.25">
      <c r="E1597" t="e">
        <v>#VALUE!</v>
      </c>
    </row>
    <row r="1598" spans="5:5" x14ac:dyDescent="0.25">
      <c r="E1598" t="e">
        <v>#VALUE!</v>
      </c>
    </row>
    <row r="1599" spans="5:5" x14ac:dyDescent="0.25">
      <c r="E1599" t="e">
        <v>#VALUE!</v>
      </c>
    </row>
    <row r="1600" spans="5:5" x14ac:dyDescent="0.25">
      <c r="E1600" t="e">
        <v>#VALUE!</v>
      </c>
    </row>
    <row r="1601" spans="5:5" x14ac:dyDescent="0.25">
      <c r="E1601" t="e">
        <v>#VALUE!</v>
      </c>
    </row>
    <row r="1602" spans="5:5" x14ac:dyDescent="0.25">
      <c r="E1602" t="e">
        <v>#VALUE!</v>
      </c>
    </row>
    <row r="1603" spans="5:5" x14ac:dyDescent="0.25">
      <c r="E1603" t="e">
        <v>#VALUE!</v>
      </c>
    </row>
    <row r="1604" spans="5:5" x14ac:dyDescent="0.25">
      <c r="E1604" t="e">
        <v>#VALUE!</v>
      </c>
    </row>
    <row r="1605" spans="5:5" x14ac:dyDescent="0.25">
      <c r="E1605" t="e">
        <v>#VALUE!</v>
      </c>
    </row>
    <row r="1606" spans="5:5" x14ac:dyDescent="0.25">
      <c r="E1606" t="e">
        <v>#VALUE!</v>
      </c>
    </row>
    <row r="1607" spans="5:5" x14ac:dyDescent="0.25">
      <c r="E1607" t="e">
        <v>#VALUE!</v>
      </c>
    </row>
    <row r="1608" spans="5:5" x14ac:dyDescent="0.25">
      <c r="E1608" t="e">
        <v>#VALUE!</v>
      </c>
    </row>
    <row r="1609" spans="5:5" x14ac:dyDescent="0.25">
      <c r="E1609" t="e">
        <v>#VALUE!</v>
      </c>
    </row>
    <row r="1610" spans="5:5" x14ac:dyDescent="0.25">
      <c r="E1610" t="e">
        <v>#VALUE!</v>
      </c>
    </row>
    <row r="1611" spans="5:5" x14ac:dyDescent="0.25">
      <c r="E1611" t="e">
        <v>#VALUE!</v>
      </c>
    </row>
    <row r="1612" spans="5:5" x14ac:dyDescent="0.25">
      <c r="E1612" t="e">
        <v>#VALUE!</v>
      </c>
    </row>
    <row r="1613" spans="5:5" x14ac:dyDescent="0.25">
      <c r="E1613" t="e">
        <v>#VALUE!</v>
      </c>
    </row>
    <row r="1614" spans="5:5" x14ac:dyDescent="0.25">
      <c r="E1614" t="e">
        <v>#VALUE!</v>
      </c>
    </row>
    <row r="1615" spans="5:5" x14ac:dyDescent="0.25">
      <c r="E1615" t="e">
        <v>#VALUE!</v>
      </c>
    </row>
    <row r="1616" spans="5:5" x14ac:dyDescent="0.25">
      <c r="E1616" t="e">
        <v>#VALUE!</v>
      </c>
    </row>
    <row r="1617" spans="5:5" x14ac:dyDescent="0.25">
      <c r="E1617" t="e">
        <v>#VALUE!</v>
      </c>
    </row>
    <row r="1618" spans="5:5" x14ac:dyDescent="0.25">
      <c r="E1618" t="e">
        <v>#VALUE!</v>
      </c>
    </row>
    <row r="1619" spans="5:5" x14ac:dyDescent="0.25">
      <c r="E1619" t="e">
        <v>#VALUE!</v>
      </c>
    </row>
    <row r="1620" spans="5:5" x14ac:dyDescent="0.25">
      <c r="E1620" t="e">
        <v>#VALUE!</v>
      </c>
    </row>
    <row r="1621" spans="5:5" x14ac:dyDescent="0.25">
      <c r="E1621" t="e">
        <v>#VALUE!</v>
      </c>
    </row>
    <row r="1622" spans="5:5" x14ac:dyDescent="0.25">
      <c r="E1622" t="e">
        <v>#VALUE!</v>
      </c>
    </row>
    <row r="1623" spans="5:5" x14ac:dyDescent="0.25">
      <c r="E1623" t="e">
        <v>#VALUE!</v>
      </c>
    </row>
    <row r="1624" spans="5:5" x14ac:dyDescent="0.25">
      <c r="E1624" t="e">
        <v>#VALUE!</v>
      </c>
    </row>
    <row r="1625" spans="5:5" x14ac:dyDescent="0.25">
      <c r="E1625" t="e">
        <v>#VALUE!</v>
      </c>
    </row>
    <row r="1626" spans="5:5" x14ac:dyDescent="0.25">
      <c r="E1626" t="e">
        <v>#VALUE!</v>
      </c>
    </row>
    <row r="1627" spans="5:5" x14ac:dyDescent="0.25">
      <c r="E1627" t="e">
        <v>#VALUE!</v>
      </c>
    </row>
    <row r="1628" spans="5:5" x14ac:dyDescent="0.25">
      <c r="E1628" t="e">
        <v>#VALUE!</v>
      </c>
    </row>
    <row r="1629" spans="5:5" x14ac:dyDescent="0.25">
      <c r="E1629" t="e">
        <v>#VALUE!</v>
      </c>
    </row>
    <row r="1630" spans="5:5" x14ac:dyDescent="0.25">
      <c r="E1630" t="e">
        <v>#VALUE!</v>
      </c>
    </row>
    <row r="1631" spans="5:5" x14ac:dyDescent="0.25">
      <c r="E1631" t="e">
        <v>#VALUE!</v>
      </c>
    </row>
    <row r="1632" spans="5:5" x14ac:dyDescent="0.25">
      <c r="E1632" t="e">
        <v>#VALUE!</v>
      </c>
    </row>
    <row r="1633" spans="5:5" x14ac:dyDescent="0.25">
      <c r="E1633" t="e">
        <v>#VALUE!</v>
      </c>
    </row>
    <row r="1634" spans="5:5" x14ac:dyDescent="0.25">
      <c r="E1634" t="e">
        <v>#VALUE!</v>
      </c>
    </row>
    <row r="1635" spans="5:5" x14ac:dyDescent="0.25">
      <c r="E1635" t="e">
        <v>#VALUE!</v>
      </c>
    </row>
    <row r="1636" spans="5:5" x14ac:dyDescent="0.25">
      <c r="E1636" t="e">
        <v>#VALUE!</v>
      </c>
    </row>
    <row r="1637" spans="5:5" x14ac:dyDescent="0.25">
      <c r="E1637" t="e">
        <v>#VALUE!</v>
      </c>
    </row>
    <row r="1638" spans="5:5" x14ac:dyDescent="0.25">
      <c r="E1638" t="e">
        <v>#VALUE!</v>
      </c>
    </row>
    <row r="1639" spans="5:5" x14ac:dyDescent="0.25">
      <c r="E1639" t="e">
        <v>#VALUE!</v>
      </c>
    </row>
    <row r="1640" spans="5:5" x14ac:dyDescent="0.25">
      <c r="E1640" t="e">
        <v>#VALUE!</v>
      </c>
    </row>
    <row r="1641" spans="5:5" x14ac:dyDescent="0.25">
      <c r="E1641" t="e">
        <v>#VALUE!</v>
      </c>
    </row>
    <row r="1642" spans="5:5" x14ac:dyDescent="0.25">
      <c r="E1642" t="e">
        <v>#VALUE!</v>
      </c>
    </row>
    <row r="1643" spans="5:5" x14ac:dyDescent="0.25">
      <c r="E1643" t="e">
        <v>#VALUE!</v>
      </c>
    </row>
    <row r="1644" spans="5:5" x14ac:dyDescent="0.25">
      <c r="E1644" t="e">
        <v>#VALUE!</v>
      </c>
    </row>
    <row r="1645" spans="5:5" x14ac:dyDescent="0.25">
      <c r="E1645" t="e">
        <v>#VALUE!</v>
      </c>
    </row>
    <row r="1646" spans="5:5" x14ac:dyDescent="0.25">
      <c r="E1646" t="e">
        <v>#VALUE!</v>
      </c>
    </row>
    <row r="1647" spans="5:5" x14ac:dyDescent="0.25">
      <c r="E1647" t="e">
        <v>#VALUE!</v>
      </c>
    </row>
    <row r="1648" spans="5:5" x14ac:dyDescent="0.25">
      <c r="E1648" t="e">
        <v>#VALUE!</v>
      </c>
    </row>
    <row r="1649" spans="5:5" x14ac:dyDescent="0.25">
      <c r="E1649" t="e">
        <v>#VALUE!</v>
      </c>
    </row>
    <row r="1650" spans="5:5" x14ac:dyDescent="0.25">
      <c r="E1650" t="e">
        <v>#VALUE!</v>
      </c>
    </row>
    <row r="1651" spans="5:5" x14ac:dyDescent="0.25">
      <c r="E1651" t="e">
        <v>#VALUE!</v>
      </c>
    </row>
    <row r="1652" spans="5:5" x14ac:dyDescent="0.25">
      <c r="E1652" t="e">
        <v>#VALUE!</v>
      </c>
    </row>
    <row r="1653" spans="5:5" x14ac:dyDescent="0.25">
      <c r="E1653" t="e">
        <v>#VALUE!</v>
      </c>
    </row>
    <row r="1654" spans="5:5" x14ac:dyDescent="0.25">
      <c r="E1654" t="e">
        <v>#VALUE!</v>
      </c>
    </row>
    <row r="1655" spans="5:5" x14ac:dyDescent="0.25">
      <c r="E1655" t="e">
        <v>#VALUE!</v>
      </c>
    </row>
    <row r="1656" spans="5:5" x14ac:dyDescent="0.25">
      <c r="E1656" t="e">
        <v>#VALUE!</v>
      </c>
    </row>
    <row r="1657" spans="5:5" x14ac:dyDescent="0.25">
      <c r="E1657" t="e">
        <v>#VALUE!</v>
      </c>
    </row>
    <row r="1658" spans="5:5" x14ac:dyDescent="0.25">
      <c r="E1658" t="e">
        <v>#VALUE!</v>
      </c>
    </row>
    <row r="1659" spans="5:5" x14ac:dyDescent="0.25">
      <c r="E1659" t="e">
        <v>#VALUE!</v>
      </c>
    </row>
    <row r="1660" spans="5:5" x14ac:dyDescent="0.25">
      <c r="E1660" t="e">
        <v>#VALUE!</v>
      </c>
    </row>
    <row r="1661" spans="5:5" x14ac:dyDescent="0.25">
      <c r="E1661" t="e">
        <v>#VALUE!</v>
      </c>
    </row>
    <row r="1662" spans="5:5" x14ac:dyDescent="0.25">
      <c r="E1662" t="e">
        <v>#VALUE!</v>
      </c>
    </row>
    <row r="1663" spans="5:5" x14ac:dyDescent="0.25">
      <c r="E1663" t="e">
        <v>#VALUE!</v>
      </c>
    </row>
    <row r="1664" spans="5:5" x14ac:dyDescent="0.25">
      <c r="E1664" t="e">
        <v>#VALUE!</v>
      </c>
    </row>
    <row r="1665" spans="5:5" x14ac:dyDescent="0.25">
      <c r="E1665" t="e">
        <v>#VALUE!</v>
      </c>
    </row>
    <row r="1666" spans="5:5" x14ac:dyDescent="0.25">
      <c r="E1666" t="e">
        <v>#VALUE!</v>
      </c>
    </row>
    <row r="1667" spans="5:5" x14ac:dyDescent="0.25">
      <c r="E1667" t="e">
        <v>#VALUE!</v>
      </c>
    </row>
    <row r="1668" spans="5:5" x14ac:dyDescent="0.25">
      <c r="E1668" t="e">
        <v>#VALUE!</v>
      </c>
    </row>
    <row r="1669" spans="5:5" x14ac:dyDescent="0.25">
      <c r="E1669" t="e">
        <v>#VALUE!</v>
      </c>
    </row>
    <row r="1670" spans="5:5" x14ac:dyDescent="0.25">
      <c r="E1670" t="e">
        <v>#VALUE!</v>
      </c>
    </row>
    <row r="1671" spans="5:5" x14ac:dyDescent="0.25">
      <c r="E1671" t="e">
        <v>#VALUE!</v>
      </c>
    </row>
    <row r="1672" spans="5:5" x14ac:dyDescent="0.25">
      <c r="E1672" t="e">
        <v>#VALUE!</v>
      </c>
    </row>
    <row r="1673" spans="5:5" x14ac:dyDescent="0.25">
      <c r="E1673" t="e">
        <v>#VALUE!</v>
      </c>
    </row>
    <row r="1674" spans="5:5" x14ac:dyDescent="0.25">
      <c r="E1674" t="e">
        <v>#VALUE!</v>
      </c>
    </row>
    <row r="1675" spans="5:5" x14ac:dyDescent="0.25">
      <c r="E1675" t="e">
        <v>#VALUE!</v>
      </c>
    </row>
    <row r="1676" spans="5:5" x14ac:dyDescent="0.25">
      <c r="E1676" t="e">
        <v>#VALUE!</v>
      </c>
    </row>
    <row r="1677" spans="5:5" x14ac:dyDescent="0.25">
      <c r="E1677" t="e">
        <v>#VALUE!</v>
      </c>
    </row>
    <row r="1678" spans="5:5" x14ac:dyDescent="0.25">
      <c r="E1678" t="e">
        <v>#VALUE!</v>
      </c>
    </row>
    <row r="1679" spans="5:5" x14ac:dyDescent="0.25">
      <c r="E1679" t="e">
        <v>#VALUE!</v>
      </c>
    </row>
    <row r="1680" spans="5:5" x14ac:dyDescent="0.25">
      <c r="E1680" t="e">
        <v>#VALUE!</v>
      </c>
    </row>
    <row r="1681" spans="5:5" x14ac:dyDescent="0.25">
      <c r="E1681" t="e">
        <v>#VALUE!</v>
      </c>
    </row>
    <row r="1682" spans="5:5" x14ac:dyDescent="0.25">
      <c r="E1682" t="e">
        <v>#VALUE!</v>
      </c>
    </row>
    <row r="1683" spans="5:5" x14ac:dyDescent="0.25">
      <c r="E1683" t="e">
        <v>#VALUE!</v>
      </c>
    </row>
    <row r="1684" spans="5:5" x14ac:dyDescent="0.25">
      <c r="E1684" t="e">
        <v>#VALUE!</v>
      </c>
    </row>
    <row r="1685" spans="5:5" x14ac:dyDescent="0.25">
      <c r="E1685" t="e">
        <v>#VALUE!</v>
      </c>
    </row>
    <row r="1686" spans="5:5" x14ac:dyDescent="0.25">
      <c r="E1686" t="e">
        <v>#VALUE!</v>
      </c>
    </row>
    <row r="1687" spans="5:5" x14ac:dyDescent="0.25">
      <c r="E1687" t="e">
        <v>#VALUE!</v>
      </c>
    </row>
    <row r="1688" spans="5:5" x14ac:dyDescent="0.25">
      <c r="E1688" t="e">
        <v>#VALUE!</v>
      </c>
    </row>
    <row r="1689" spans="5:5" x14ac:dyDescent="0.25">
      <c r="E1689" t="e">
        <v>#VALUE!</v>
      </c>
    </row>
    <row r="1690" spans="5:5" x14ac:dyDescent="0.25">
      <c r="E1690" t="e">
        <v>#VALUE!</v>
      </c>
    </row>
    <row r="1691" spans="5:5" x14ac:dyDescent="0.25">
      <c r="E1691" t="e">
        <v>#VALUE!</v>
      </c>
    </row>
    <row r="1692" spans="5:5" x14ac:dyDescent="0.25">
      <c r="E1692" t="e">
        <v>#VALUE!</v>
      </c>
    </row>
    <row r="1693" spans="5:5" x14ac:dyDescent="0.25">
      <c r="E1693" t="e">
        <v>#VALUE!</v>
      </c>
    </row>
    <row r="1694" spans="5:5" x14ac:dyDescent="0.25">
      <c r="E1694" t="e">
        <v>#VALUE!</v>
      </c>
    </row>
    <row r="1695" spans="5:5" x14ac:dyDescent="0.25">
      <c r="E1695" t="e">
        <v>#VALUE!</v>
      </c>
    </row>
    <row r="1696" spans="5:5" x14ac:dyDescent="0.25">
      <c r="E1696" t="e">
        <v>#VALUE!</v>
      </c>
    </row>
    <row r="1697" spans="5:5" x14ac:dyDescent="0.25">
      <c r="E1697" t="e">
        <v>#VALUE!</v>
      </c>
    </row>
    <row r="1698" spans="5:5" x14ac:dyDescent="0.25">
      <c r="E1698" t="e">
        <v>#VALUE!</v>
      </c>
    </row>
    <row r="1699" spans="5:5" x14ac:dyDescent="0.25">
      <c r="E1699" t="e">
        <v>#VALUE!</v>
      </c>
    </row>
    <row r="1700" spans="5:5" x14ac:dyDescent="0.25">
      <c r="E1700" t="e">
        <v>#VALUE!</v>
      </c>
    </row>
    <row r="1701" spans="5:5" x14ac:dyDescent="0.25">
      <c r="E1701" t="e">
        <v>#VALUE!</v>
      </c>
    </row>
    <row r="1702" spans="5:5" x14ac:dyDescent="0.25">
      <c r="E1702" t="e">
        <v>#VALUE!</v>
      </c>
    </row>
    <row r="1703" spans="5:5" x14ac:dyDescent="0.25">
      <c r="E1703" t="e">
        <v>#VALUE!</v>
      </c>
    </row>
    <row r="1704" spans="5:5" x14ac:dyDescent="0.25">
      <c r="E1704" t="e">
        <v>#VALUE!</v>
      </c>
    </row>
    <row r="1705" spans="5:5" x14ac:dyDescent="0.25">
      <c r="E1705" t="e">
        <v>#VALUE!</v>
      </c>
    </row>
    <row r="1706" spans="5:5" x14ac:dyDescent="0.25">
      <c r="E1706" t="e">
        <v>#VALUE!</v>
      </c>
    </row>
    <row r="1707" spans="5:5" x14ac:dyDescent="0.25">
      <c r="E1707" t="e">
        <v>#VALUE!</v>
      </c>
    </row>
    <row r="1708" spans="5:5" x14ac:dyDescent="0.25">
      <c r="E1708" t="e">
        <v>#VALUE!</v>
      </c>
    </row>
    <row r="1709" spans="5:5" x14ac:dyDescent="0.25">
      <c r="E1709" t="e">
        <v>#VALUE!</v>
      </c>
    </row>
    <row r="1710" spans="5:5" x14ac:dyDescent="0.25">
      <c r="E1710" t="e">
        <v>#VALUE!</v>
      </c>
    </row>
    <row r="1711" spans="5:5" x14ac:dyDescent="0.25">
      <c r="E1711" t="e">
        <v>#VALUE!</v>
      </c>
    </row>
    <row r="1712" spans="5:5" x14ac:dyDescent="0.25">
      <c r="E1712" t="e">
        <v>#VALUE!</v>
      </c>
    </row>
    <row r="1713" spans="5:5" x14ac:dyDescent="0.25">
      <c r="E1713" t="e">
        <v>#VALUE!</v>
      </c>
    </row>
    <row r="1714" spans="5:5" x14ac:dyDescent="0.25">
      <c r="E1714" t="e">
        <v>#VALUE!</v>
      </c>
    </row>
    <row r="1715" spans="5:5" x14ac:dyDescent="0.25">
      <c r="E1715" t="e">
        <v>#VALUE!</v>
      </c>
    </row>
    <row r="1716" spans="5:5" x14ac:dyDescent="0.25">
      <c r="E1716" t="e">
        <v>#VALUE!</v>
      </c>
    </row>
    <row r="1717" spans="5:5" x14ac:dyDescent="0.25">
      <c r="E1717" t="e">
        <v>#VALUE!</v>
      </c>
    </row>
    <row r="1718" spans="5:5" x14ac:dyDescent="0.25">
      <c r="E1718" t="e">
        <v>#VALUE!</v>
      </c>
    </row>
    <row r="1719" spans="5:5" x14ac:dyDescent="0.25">
      <c r="E1719" t="e">
        <v>#VALUE!</v>
      </c>
    </row>
    <row r="1720" spans="5:5" x14ac:dyDescent="0.25">
      <c r="E1720" t="e">
        <v>#VALUE!</v>
      </c>
    </row>
    <row r="1721" spans="5:5" x14ac:dyDescent="0.25">
      <c r="E1721" t="e">
        <v>#VALUE!</v>
      </c>
    </row>
    <row r="1722" spans="5:5" x14ac:dyDescent="0.25">
      <c r="E1722" t="e">
        <v>#VALUE!</v>
      </c>
    </row>
    <row r="1723" spans="5:5" x14ac:dyDescent="0.25">
      <c r="E1723" t="e">
        <v>#VALUE!</v>
      </c>
    </row>
    <row r="1724" spans="5:5" x14ac:dyDescent="0.25">
      <c r="E1724" t="e">
        <v>#VALUE!</v>
      </c>
    </row>
    <row r="1725" spans="5:5" x14ac:dyDescent="0.25">
      <c r="E1725" t="e">
        <v>#VALUE!</v>
      </c>
    </row>
    <row r="1726" spans="5:5" x14ac:dyDescent="0.25">
      <c r="E1726" t="e">
        <v>#VALUE!</v>
      </c>
    </row>
    <row r="1727" spans="5:5" x14ac:dyDescent="0.25">
      <c r="E1727" t="e">
        <v>#VALUE!</v>
      </c>
    </row>
    <row r="1728" spans="5:5" x14ac:dyDescent="0.25">
      <c r="E1728" t="e">
        <v>#VALUE!</v>
      </c>
    </row>
    <row r="1729" spans="5:5" x14ac:dyDescent="0.25">
      <c r="E1729" t="e">
        <v>#VALUE!</v>
      </c>
    </row>
    <row r="1730" spans="5:5" x14ac:dyDescent="0.25">
      <c r="E1730" t="e">
        <v>#VALUE!</v>
      </c>
    </row>
    <row r="1731" spans="5:5" x14ac:dyDescent="0.25">
      <c r="E1731" t="e">
        <v>#VALUE!</v>
      </c>
    </row>
    <row r="1732" spans="5:5" x14ac:dyDescent="0.25">
      <c r="E1732" t="e">
        <v>#VALUE!</v>
      </c>
    </row>
    <row r="1733" spans="5:5" x14ac:dyDescent="0.25">
      <c r="E1733" t="e">
        <v>#VALUE!</v>
      </c>
    </row>
    <row r="1734" spans="5:5" x14ac:dyDescent="0.25">
      <c r="E1734" t="e">
        <v>#VALUE!</v>
      </c>
    </row>
    <row r="1735" spans="5:5" x14ac:dyDescent="0.25">
      <c r="E1735" t="e">
        <v>#VALUE!</v>
      </c>
    </row>
    <row r="1736" spans="5:5" x14ac:dyDescent="0.25">
      <c r="E1736" t="e">
        <v>#VALUE!</v>
      </c>
    </row>
    <row r="1737" spans="5:5" x14ac:dyDescent="0.25">
      <c r="E1737" t="e">
        <v>#VALUE!</v>
      </c>
    </row>
    <row r="1738" spans="5:5" x14ac:dyDescent="0.25">
      <c r="E1738" t="e">
        <v>#VALUE!</v>
      </c>
    </row>
    <row r="1739" spans="5:5" x14ac:dyDescent="0.25">
      <c r="E1739" t="e">
        <v>#VALUE!</v>
      </c>
    </row>
    <row r="1740" spans="5:5" x14ac:dyDescent="0.25">
      <c r="E1740" t="e">
        <v>#VALUE!</v>
      </c>
    </row>
    <row r="1741" spans="5:5" x14ac:dyDescent="0.25">
      <c r="E1741" t="e">
        <v>#VALUE!</v>
      </c>
    </row>
    <row r="1742" spans="5:5" x14ac:dyDescent="0.25">
      <c r="E1742" t="e">
        <v>#VALUE!</v>
      </c>
    </row>
    <row r="1743" spans="5:5" x14ac:dyDescent="0.25">
      <c r="E1743" t="e">
        <v>#VALUE!</v>
      </c>
    </row>
    <row r="1744" spans="5:5" x14ac:dyDescent="0.25">
      <c r="E1744" t="e">
        <v>#VALUE!</v>
      </c>
    </row>
    <row r="1745" spans="5:5" x14ac:dyDescent="0.25">
      <c r="E1745" t="e">
        <v>#VALUE!</v>
      </c>
    </row>
    <row r="1746" spans="5:5" x14ac:dyDescent="0.25">
      <c r="E1746" t="e">
        <v>#VALUE!</v>
      </c>
    </row>
    <row r="1747" spans="5:5" x14ac:dyDescent="0.25">
      <c r="E1747" t="e">
        <v>#VALUE!</v>
      </c>
    </row>
    <row r="1748" spans="5:5" x14ac:dyDescent="0.25">
      <c r="E1748" t="e">
        <v>#VALUE!</v>
      </c>
    </row>
    <row r="1749" spans="5:5" x14ac:dyDescent="0.25">
      <c r="E1749" t="e">
        <v>#VALUE!</v>
      </c>
    </row>
    <row r="1750" spans="5:5" x14ac:dyDescent="0.25">
      <c r="E1750" t="e">
        <v>#VALUE!</v>
      </c>
    </row>
    <row r="1751" spans="5:5" x14ac:dyDescent="0.25">
      <c r="E1751" t="e">
        <v>#VALUE!</v>
      </c>
    </row>
    <row r="1752" spans="5:5" x14ac:dyDescent="0.25">
      <c r="E1752" t="e">
        <v>#VALUE!</v>
      </c>
    </row>
    <row r="1753" spans="5:5" x14ac:dyDescent="0.25">
      <c r="E1753" t="e">
        <v>#VALUE!</v>
      </c>
    </row>
    <row r="1754" spans="5:5" x14ac:dyDescent="0.25">
      <c r="E1754" t="e">
        <v>#VALUE!</v>
      </c>
    </row>
    <row r="1755" spans="5:5" x14ac:dyDescent="0.25">
      <c r="E1755" t="e">
        <v>#VALUE!</v>
      </c>
    </row>
    <row r="1756" spans="5:5" x14ac:dyDescent="0.25">
      <c r="E1756" t="e">
        <v>#VALUE!</v>
      </c>
    </row>
    <row r="1757" spans="5:5" x14ac:dyDescent="0.25">
      <c r="E1757" t="e">
        <v>#VALUE!</v>
      </c>
    </row>
    <row r="1758" spans="5:5" x14ac:dyDescent="0.25">
      <c r="E1758" t="e">
        <v>#VALUE!</v>
      </c>
    </row>
    <row r="1759" spans="5:5" x14ac:dyDescent="0.25">
      <c r="E1759" t="e">
        <v>#VALUE!</v>
      </c>
    </row>
    <row r="1760" spans="5:5" x14ac:dyDescent="0.25">
      <c r="E1760" t="e">
        <v>#VALUE!</v>
      </c>
    </row>
    <row r="1761" spans="5:5" x14ac:dyDescent="0.25">
      <c r="E1761" t="e">
        <v>#VALUE!</v>
      </c>
    </row>
    <row r="1762" spans="5:5" x14ac:dyDescent="0.25">
      <c r="E1762" t="e">
        <v>#VALUE!</v>
      </c>
    </row>
    <row r="1763" spans="5:5" x14ac:dyDescent="0.25">
      <c r="E1763" t="e">
        <v>#VALUE!</v>
      </c>
    </row>
    <row r="1764" spans="5:5" x14ac:dyDescent="0.25">
      <c r="E1764" t="e">
        <v>#VALUE!</v>
      </c>
    </row>
    <row r="1765" spans="5:5" x14ac:dyDescent="0.25">
      <c r="E1765" t="e">
        <v>#VALUE!</v>
      </c>
    </row>
    <row r="1766" spans="5:5" x14ac:dyDescent="0.25">
      <c r="E1766" t="e">
        <v>#VALUE!</v>
      </c>
    </row>
    <row r="1767" spans="5:5" x14ac:dyDescent="0.25">
      <c r="E1767" t="e">
        <v>#VALUE!</v>
      </c>
    </row>
    <row r="1768" spans="5:5" x14ac:dyDescent="0.25">
      <c r="E1768" t="e">
        <v>#VALUE!</v>
      </c>
    </row>
    <row r="1769" spans="5:5" x14ac:dyDescent="0.25">
      <c r="E1769" t="e">
        <v>#VALUE!</v>
      </c>
    </row>
    <row r="1770" spans="5:5" x14ac:dyDescent="0.25">
      <c r="E1770" t="e">
        <v>#VALUE!</v>
      </c>
    </row>
    <row r="1771" spans="5:5" x14ac:dyDescent="0.25">
      <c r="E1771" t="e">
        <v>#VALUE!</v>
      </c>
    </row>
    <row r="1772" spans="5:5" x14ac:dyDescent="0.25">
      <c r="E1772" t="e">
        <v>#VALUE!</v>
      </c>
    </row>
    <row r="1773" spans="5:5" x14ac:dyDescent="0.25">
      <c r="E1773" t="e">
        <v>#VALUE!</v>
      </c>
    </row>
    <row r="1774" spans="5:5" x14ac:dyDescent="0.25">
      <c r="E1774" t="e">
        <v>#VALUE!</v>
      </c>
    </row>
    <row r="1775" spans="5:5" x14ac:dyDescent="0.25">
      <c r="E1775" t="e">
        <v>#VALUE!</v>
      </c>
    </row>
    <row r="1776" spans="5:5" x14ac:dyDescent="0.25">
      <c r="E1776" t="e">
        <v>#VALUE!</v>
      </c>
    </row>
    <row r="1777" spans="5:5" x14ac:dyDescent="0.25">
      <c r="E1777" t="e">
        <v>#VALUE!</v>
      </c>
    </row>
    <row r="1778" spans="5:5" x14ac:dyDescent="0.25">
      <c r="E1778" t="e">
        <v>#VALUE!</v>
      </c>
    </row>
    <row r="1779" spans="5:5" x14ac:dyDescent="0.25">
      <c r="E1779" t="e">
        <v>#VALUE!</v>
      </c>
    </row>
    <row r="1780" spans="5:5" x14ac:dyDescent="0.25">
      <c r="E1780" t="e">
        <v>#VALUE!</v>
      </c>
    </row>
    <row r="1781" spans="5:5" x14ac:dyDescent="0.25">
      <c r="E1781" t="e">
        <v>#VALUE!</v>
      </c>
    </row>
    <row r="1782" spans="5:5" x14ac:dyDescent="0.25">
      <c r="E1782" t="e">
        <v>#VALUE!</v>
      </c>
    </row>
    <row r="1783" spans="5:5" x14ac:dyDescent="0.25">
      <c r="E1783" t="e">
        <v>#VALUE!</v>
      </c>
    </row>
    <row r="1784" spans="5:5" x14ac:dyDescent="0.25">
      <c r="E1784" t="e">
        <v>#VALUE!</v>
      </c>
    </row>
    <row r="1785" spans="5:5" x14ac:dyDescent="0.25">
      <c r="E1785" t="e">
        <v>#VALUE!</v>
      </c>
    </row>
    <row r="1786" spans="5:5" x14ac:dyDescent="0.25">
      <c r="E1786" t="e">
        <v>#VALUE!</v>
      </c>
    </row>
    <row r="1787" spans="5:5" x14ac:dyDescent="0.25">
      <c r="E1787" t="e">
        <v>#VALUE!</v>
      </c>
    </row>
    <row r="1788" spans="5:5" x14ac:dyDescent="0.25">
      <c r="E1788" t="e">
        <v>#VALUE!</v>
      </c>
    </row>
    <row r="1789" spans="5:5" x14ac:dyDescent="0.25">
      <c r="E1789" t="e">
        <v>#VALUE!</v>
      </c>
    </row>
    <row r="1790" spans="5:5" x14ac:dyDescent="0.25">
      <c r="E1790" t="e">
        <v>#VALUE!</v>
      </c>
    </row>
    <row r="1791" spans="5:5" x14ac:dyDescent="0.25">
      <c r="E1791" t="e">
        <v>#VALUE!</v>
      </c>
    </row>
    <row r="1792" spans="5:5" x14ac:dyDescent="0.25">
      <c r="E1792" t="e">
        <v>#VALUE!</v>
      </c>
    </row>
    <row r="1793" spans="5:5" x14ac:dyDescent="0.25">
      <c r="E1793" t="e">
        <v>#VALUE!</v>
      </c>
    </row>
    <row r="1794" spans="5:5" x14ac:dyDescent="0.25">
      <c r="E1794" t="e">
        <v>#VALUE!</v>
      </c>
    </row>
    <row r="1795" spans="5:5" x14ac:dyDescent="0.25">
      <c r="E1795" t="e">
        <v>#VALUE!</v>
      </c>
    </row>
    <row r="1796" spans="5:5" x14ac:dyDescent="0.25">
      <c r="E1796" t="e">
        <v>#VALUE!</v>
      </c>
    </row>
    <row r="1797" spans="5:5" x14ac:dyDescent="0.25">
      <c r="E1797" t="e">
        <v>#VALUE!</v>
      </c>
    </row>
    <row r="1798" spans="5:5" x14ac:dyDescent="0.25">
      <c r="E1798" t="e">
        <v>#VALUE!</v>
      </c>
    </row>
    <row r="1799" spans="5:5" x14ac:dyDescent="0.25">
      <c r="E1799" t="e">
        <v>#VALUE!</v>
      </c>
    </row>
    <row r="1800" spans="5:5" x14ac:dyDescent="0.25">
      <c r="E1800" t="e">
        <v>#VALUE!</v>
      </c>
    </row>
    <row r="1801" spans="5:5" x14ac:dyDescent="0.25">
      <c r="E1801" t="e">
        <v>#VALUE!</v>
      </c>
    </row>
    <row r="1802" spans="5:5" x14ac:dyDescent="0.25">
      <c r="E1802" t="e">
        <v>#VALUE!</v>
      </c>
    </row>
    <row r="1803" spans="5:5" x14ac:dyDescent="0.25">
      <c r="E1803" t="e">
        <v>#VALUE!</v>
      </c>
    </row>
    <row r="1804" spans="5:5" x14ac:dyDescent="0.25">
      <c r="E1804" t="e">
        <v>#VALUE!</v>
      </c>
    </row>
    <row r="1805" spans="5:5" x14ac:dyDescent="0.25">
      <c r="E1805" t="e">
        <v>#VALUE!</v>
      </c>
    </row>
    <row r="1806" spans="5:5" x14ac:dyDescent="0.25">
      <c r="E1806" t="e">
        <v>#VALUE!</v>
      </c>
    </row>
    <row r="1807" spans="5:5" x14ac:dyDescent="0.25">
      <c r="E1807" t="e">
        <v>#VALUE!</v>
      </c>
    </row>
    <row r="1808" spans="5:5" x14ac:dyDescent="0.25">
      <c r="E1808" t="e">
        <v>#VALUE!</v>
      </c>
    </row>
    <row r="1809" spans="5:5" x14ac:dyDescent="0.25">
      <c r="E1809" t="e">
        <v>#VALUE!</v>
      </c>
    </row>
    <row r="1810" spans="5:5" x14ac:dyDescent="0.25">
      <c r="E1810" t="e">
        <v>#VALUE!</v>
      </c>
    </row>
    <row r="1811" spans="5:5" x14ac:dyDescent="0.25">
      <c r="E1811" t="e">
        <v>#VALUE!</v>
      </c>
    </row>
    <row r="1812" spans="5:5" x14ac:dyDescent="0.25">
      <c r="E1812" t="e">
        <v>#VALUE!</v>
      </c>
    </row>
    <row r="1813" spans="5:5" x14ac:dyDescent="0.25">
      <c r="E1813" t="e">
        <v>#VALUE!</v>
      </c>
    </row>
    <row r="1814" spans="5:5" x14ac:dyDescent="0.25">
      <c r="E1814" t="e">
        <v>#VALUE!</v>
      </c>
    </row>
    <row r="1815" spans="5:5" x14ac:dyDescent="0.25">
      <c r="E1815" t="e">
        <v>#VALUE!</v>
      </c>
    </row>
    <row r="1816" spans="5:5" x14ac:dyDescent="0.25">
      <c r="E1816" t="e">
        <v>#VALUE!</v>
      </c>
    </row>
    <row r="1817" spans="5:5" x14ac:dyDescent="0.25">
      <c r="E1817" t="e">
        <v>#VALUE!</v>
      </c>
    </row>
    <row r="1818" spans="5:5" x14ac:dyDescent="0.25">
      <c r="E1818" t="e">
        <v>#VALUE!</v>
      </c>
    </row>
    <row r="1819" spans="5:5" x14ac:dyDescent="0.25">
      <c r="E1819" t="e">
        <v>#VALUE!</v>
      </c>
    </row>
    <row r="1820" spans="5:5" x14ac:dyDescent="0.25">
      <c r="E1820" t="e">
        <v>#VALUE!</v>
      </c>
    </row>
    <row r="1821" spans="5:5" x14ac:dyDescent="0.25">
      <c r="E1821" t="e">
        <v>#VALUE!</v>
      </c>
    </row>
    <row r="1822" spans="5:5" x14ac:dyDescent="0.25">
      <c r="E1822" t="e">
        <v>#VALUE!</v>
      </c>
    </row>
    <row r="1823" spans="5:5" x14ac:dyDescent="0.25">
      <c r="E1823" t="e">
        <v>#VALUE!</v>
      </c>
    </row>
    <row r="1824" spans="5:5" x14ac:dyDescent="0.25">
      <c r="E1824" t="e">
        <v>#VALUE!</v>
      </c>
    </row>
    <row r="1825" spans="5:5" x14ac:dyDescent="0.25">
      <c r="E1825" t="e">
        <v>#VALUE!</v>
      </c>
    </row>
    <row r="1826" spans="5:5" x14ac:dyDescent="0.25">
      <c r="E1826" t="e">
        <v>#VALUE!</v>
      </c>
    </row>
    <row r="1827" spans="5:5" x14ac:dyDescent="0.25">
      <c r="E1827" t="e">
        <v>#VALUE!</v>
      </c>
    </row>
    <row r="1828" spans="5:5" x14ac:dyDescent="0.25">
      <c r="E1828" t="e">
        <v>#VALUE!</v>
      </c>
    </row>
    <row r="1829" spans="5:5" x14ac:dyDescent="0.25">
      <c r="E1829" t="e">
        <v>#VALUE!</v>
      </c>
    </row>
    <row r="1830" spans="5:5" x14ac:dyDescent="0.25">
      <c r="E1830" t="e">
        <v>#VALUE!</v>
      </c>
    </row>
    <row r="1831" spans="5:5" x14ac:dyDescent="0.25">
      <c r="E1831" t="e">
        <v>#VALUE!</v>
      </c>
    </row>
    <row r="1832" spans="5:5" x14ac:dyDescent="0.25">
      <c r="E1832" t="e">
        <v>#VALUE!</v>
      </c>
    </row>
    <row r="1833" spans="5:5" x14ac:dyDescent="0.25">
      <c r="E1833" t="e">
        <v>#VALUE!</v>
      </c>
    </row>
    <row r="1834" spans="5:5" x14ac:dyDescent="0.25">
      <c r="E1834" t="e">
        <v>#VALUE!</v>
      </c>
    </row>
    <row r="1835" spans="5:5" x14ac:dyDescent="0.25">
      <c r="E1835" t="e">
        <v>#VALUE!</v>
      </c>
    </row>
    <row r="1836" spans="5:5" x14ac:dyDescent="0.25">
      <c r="E1836" t="e">
        <v>#VALUE!</v>
      </c>
    </row>
    <row r="1837" spans="5:5" x14ac:dyDescent="0.25">
      <c r="E1837" t="e">
        <v>#VALUE!</v>
      </c>
    </row>
    <row r="1838" spans="5:5" x14ac:dyDescent="0.25">
      <c r="E1838" t="e">
        <v>#VALUE!</v>
      </c>
    </row>
    <row r="1839" spans="5:5" x14ac:dyDescent="0.25">
      <c r="E1839" t="e">
        <v>#VALUE!</v>
      </c>
    </row>
    <row r="1840" spans="5:5" x14ac:dyDescent="0.25">
      <c r="E1840" t="e">
        <v>#VALUE!</v>
      </c>
    </row>
    <row r="1841" spans="5:5" x14ac:dyDescent="0.25">
      <c r="E1841" t="e">
        <v>#VALUE!</v>
      </c>
    </row>
    <row r="1842" spans="5:5" x14ac:dyDescent="0.25">
      <c r="E1842" t="e">
        <v>#VALUE!</v>
      </c>
    </row>
    <row r="1843" spans="5:5" x14ac:dyDescent="0.25">
      <c r="E1843" t="e">
        <v>#VALUE!</v>
      </c>
    </row>
    <row r="1844" spans="5:5" x14ac:dyDescent="0.25">
      <c r="E1844" t="e">
        <v>#VALUE!</v>
      </c>
    </row>
    <row r="1845" spans="5:5" x14ac:dyDescent="0.25">
      <c r="E1845" t="e">
        <v>#VALUE!</v>
      </c>
    </row>
    <row r="1846" spans="5:5" x14ac:dyDescent="0.25">
      <c r="E1846" t="e">
        <v>#VALUE!</v>
      </c>
    </row>
    <row r="1847" spans="5:5" x14ac:dyDescent="0.25">
      <c r="E1847" t="e">
        <v>#VALUE!</v>
      </c>
    </row>
    <row r="1848" spans="5:5" x14ac:dyDescent="0.25">
      <c r="E1848" t="e">
        <v>#VALUE!</v>
      </c>
    </row>
    <row r="1849" spans="5:5" x14ac:dyDescent="0.25">
      <c r="E1849" t="e">
        <v>#VALUE!</v>
      </c>
    </row>
    <row r="1850" spans="5:5" x14ac:dyDescent="0.25">
      <c r="E1850" t="e">
        <v>#VALUE!</v>
      </c>
    </row>
    <row r="1851" spans="5:5" x14ac:dyDescent="0.25">
      <c r="E1851" t="e">
        <v>#VALUE!</v>
      </c>
    </row>
    <row r="1852" spans="5:5" x14ac:dyDescent="0.25">
      <c r="E1852" t="e">
        <v>#VALUE!</v>
      </c>
    </row>
    <row r="1853" spans="5:5" x14ac:dyDescent="0.25">
      <c r="E1853" t="e">
        <v>#VALUE!</v>
      </c>
    </row>
    <row r="1854" spans="5:5" x14ac:dyDescent="0.25">
      <c r="E1854" t="e">
        <v>#VALUE!</v>
      </c>
    </row>
    <row r="1855" spans="5:5" x14ac:dyDescent="0.25">
      <c r="E1855" t="e">
        <v>#VALUE!</v>
      </c>
    </row>
    <row r="1856" spans="5:5" x14ac:dyDescent="0.25">
      <c r="E1856" t="e">
        <v>#VALUE!</v>
      </c>
    </row>
    <row r="1857" spans="5:5" x14ac:dyDescent="0.25">
      <c r="E1857" t="e">
        <v>#VALUE!</v>
      </c>
    </row>
    <row r="1858" spans="5:5" x14ac:dyDescent="0.25">
      <c r="E1858" t="e">
        <v>#VALUE!</v>
      </c>
    </row>
    <row r="1859" spans="5:5" x14ac:dyDescent="0.25">
      <c r="E1859" t="e">
        <v>#VALUE!</v>
      </c>
    </row>
    <row r="1860" spans="5:5" x14ac:dyDescent="0.25">
      <c r="E1860" t="e">
        <v>#VALUE!</v>
      </c>
    </row>
    <row r="1861" spans="5:5" x14ac:dyDescent="0.25">
      <c r="E1861" t="e">
        <v>#VALUE!</v>
      </c>
    </row>
    <row r="1862" spans="5:5" x14ac:dyDescent="0.25">
      <c r="E1862" t="e">
        <v>#VALUE!</v>
      </c>
    </row>
    <row r="1863" spans="5:5" x14ac:dyDescent="0.25">
      <c r="E1863" t="e">
        <v>#VALUE!</v>
      </c>
    </row>
    <row r="1864" spans="5:5" x14ac:dyDescent="0.25">
      <c r="E1864" t="e">
        <v>#VALUE!</v>
      </c>
    </row>
    <row r="1865" spans="5:5" x14ac:dyDescent="0.25">
      <c r="E1865" t="e">
        <v>#VALUE!</v>
      </c>
    </row>
    <row r="1866" spans="5:5" x14ac:dyDescent="0.25">
      <c r="E1866" t="e">
        <v>#VALUE!</v>
      </c>
    </row>
    <row r="1867" spans="5:5" x14ac:dyDescent="0.25">
      <c r="E1867" t="e">
        <v>#VALUE!</v>
      </c>
    </row>
    <row r="1868" spans="5:5" x14ac:dyDescent="0.25">
      <c r="E1868" t="e">
        <v>#VALUE!</v>
      </c>
    </row>
    <row r="1869" spans="5:5" x14ac:dyDescent="0.25">
      <c r="E1869" t="e">
        <v>#VALUE!</v>
      </c>
    </row>
    <row r="1870" spans="5:5" x14ac:dyDescent="0.25">
      <c r="E1870" t="e">
        <v>#VALUE!</v>
      </c>
    </row>
    <row r="1871" spans="5:5" x14ac:dyDescent="0.25">
      <c r="E1871" t="e">
        <v>#VALUE!</v>
      </c>
    </row>
    <row r="1872" spans="5:5" x14ac:dyDescent="0.25">
      <c r="E1872" t="e">
        <v>#VALUE!</v>
      </c>
    </row>
    <row r="1873" spans="5:5" x14ac:dyDescent="0.25">
      <c r="E1873" t="e">
        <v>#VALUE!</v>
      </c>
    </row>
    <row r="1874" spans="5:5" x14ac:dyDescent="0.25">
      <c r="E1874" t="e">
        <v>#VALUE!</v>
      </c>
    </row>
    <row r="1875" spans="5:5" x14ac:dyDescent="0.25">
      <c r="E1875" t="e">
        <v>#VALUE!</v>
      </c>
    </row>
    <row r="1876" spans="5:5" x14ac:dyDescent="0.25">
      <c r="E1876" t="e">
        <v>#VALUE!</v>
      </c>
    </row>
    <row r="1877" spans="5:5" x14ac:dyDescent="0.25">
      <c r="E1877" t="e">
        <v>#VALUE!</v>
      </c>
    </row>
    <row r="1878" spans="5:5" x14ac:dyDescent="0.25">
      <c r="E1878" t="e">
        <v>#VALUE!</v>
      </c>
    </row>
    <row r="1879" spans="5:5" x14ac:dyDescent="0.25">
      <c r="E1879" t="e">
        <v>#VALUE!</v>
      </c>
    </row>
    <row r="1880" spans="5:5" x14ac:dyDescent="0.25">
      <c r="E1880" t="e">
        <v>#VALUE!</v>
      </c>
    </row>
    <row r="1881" spans="5:5" x14ac:dyDescent="0.25">
      <c r="E1881" t="e">
        <v>#VALUE!</v>
      </c>
    </row>
    <row r="1882" spans="5:5" x14ac:dyDescent="0.25">
      <c r="E1882" t="e">
        <v>#VALUE!</v>
      </c>
    </row>
    <row r="1883" spans="5:5" x14ac:dyDescent="0.25">
      <c r="E1883" t="e">
        <v>#VALUE!</v>
      </c>
    </row>
    <row r="1884" spans="5:5" x14ac:dyDescent="0.25">
      <c r="E1884" t="e">
        <v>#VALUE!</v>
      </c>
    </row>
    <row r="1885" spans="5:5" x14ac:dyDescent="0.25">
      <c r="E1885" t="e">
        <v>#VALUE!</v>
      </c>
    </row>
    <row r="1886" spans="5:5" x14ac:dyDescent="0.25">
      <c r="E1886" t="e">
        <v>#VALUE!</v>
      </c>
    </row>
    <row r="1887" spans="5:5" x14ac:dyDescent="0.25">
      <c r="E1887" t="e">
        <v>#VALUE!</v>
      </c>
    </row>
    <row r="1888" spans="5:5" x14ac:dyDescent="0.25">
      <c r="E1888" t="e">
        <v>#VALUE!</v>
      </c>
    </row>
    <row r="1889" spans="5:5" x14ac:dyDescent="0.25">
      <c r="E1889" t="e">
        <v>#VALUE!</v>
      </c>
    </row>
    <row r="1890" spans="5:5" x14ac:dyDescent="0.25">
      <c r="E1890" t="e">
        <v>#VALUE!</v>
      </c>
    </row>
    <row r="1891" spans="5:5" x14ac:dyDescent="0.25">
      <c r="E1891" t="e">
        <v>#VALUE!</v>
      </c>
    </row>
    <row r="1892" spans="5:5" x14ac:dyDescent="0.25">
      <c r="E1892" t="e">
        <v>#VALUE!</v>
      </c>
    </row>
    <row r="1893" spans="5:5" x14ac:dyDescent="0.25">
      <c r="E1893" t="e">
        <v>#VALUE!</v>
      </c>
    </row>
    <row r="1894" spans="5:5" x14ac:dyDescent="0.25">
      <c r="E1894" t="e">
        <v>#VALUE!</v>
      </c>
    </row>
    <row r="1895" spans="5:5" x14ac:dyDescent="0.25">
      <c r="E1895" t="e">
        <v>#VALUE!</v>
      </c>
    </row>
    <row r="1896" spans="5:5" x14ac:dyDescent="0.25">
      <c r="E1896" t="e">
        <v>#VALUE!</v>
      </c>
    </row>
    <row r="1897" spans="5:5" x14ac:dyDescent="0.25">
      <c r="E1897" t="e">
        <v>#VALUE!</v>
      </c>
    </row>
    <row r="1898" spans="5:5" x14ac:dyDescent="0.25">
      <c r="E1898" t="e">
        <v>#VALUE!</v>
      </c>
    </row>
    <row r="1899" spans="5:5" x14ac:dyDescent="0.25">
      <c r="E1899" t="e">
        <v>#VALUE!</v>
      </c>
    </row>
    <row r="1900" spans="5:5" x14ac:dyDescent="0.25">
      <c r="E1900" t="e">
        <v>#VALUE!</v>
      </c>
    </row>
    <row r="1901" spans="5:5" x14ac:dyDescent="0.25">
      <c r="E1901" t="e">
        <v>#VALUE!</v>
      </c>
    </row>
    <row r="1902" spans="5:5" x14ac:dyDescent="0.25">
      <c r="E1902" t="e">
        <v>#VALUE!</v>
      </c>
    </row>
    <row r="1903" spans="5:5" x14ac:dyDescent="0.25">
      <c r="E1903" t="e">
        <v>#VALUE!</v>
      </c>
    </row>
    <row r="1904" spans="5:5" x14ac:dyDescent="0.25">
      <c r="E1904" t="e">
        <v>#VALUE!</v>
      </c>
    </row>
    <row r="1905" spans="5:5" x14ac:dyDescent="0.25">
      <c r="E1905" t="e">
        <v>#VALUE!</v>
      </c>
    </row>
    <row r="1906" spans="5:5" x14ac:dyDescent="0.25">
      <c r="E1906" t="e">
        <v>#VALUE!</v>
      </c>
    </row>
    <row r="1907" spans="5:5" x14ac:dyDescent="0.25">
      <c r="E1907" t="e">
        <v>#VALUE!</v>
      </c>
    </row>
    <row r="1908" spans="5:5" x14ac:dyDescent="0.25">
      <c r="E1908" t="e">
        <v>#VALUE!</v>
      </c>
    </row>
    <row r="1909" spans="5:5" x14ac:dyDescent="0.25">
      <c r="E1909" t="e">
        <v>#VALUE!</v>
      </c>
    </row>
    <row r="1910" spans="5:5" x14ac:dyDescent="0.25">
      <c r="E1910" t="e">
        <v>#VALUE!</v>
      </c>
    </row>
    <row r="1911" spans="5:5" x14ac:dyDescent="0.25">
      <c r="E1911" t="e">
        <v>#VALUE!</v>
      </c>
    </row>
    <row r="1912" spans="5:5" x14ac:dyDescent="0.25">
      <c r="E1912" t="e">
        <v>#VALUE!</v>
      </c>
    </row>
    <row r="1913" spans="5:5" x14ac:dyDescent="0.25">
      <c r="E1913" t="e">
        <v>#VALUE!</v>
      </c>
    </row>
    <row r="1914" spans="5:5" x14ac:dyDescent="0.25">
      <c r="E1914" t="e">
        <v>#VALUE!</v>
      </c>
    </row>
    <row r="1915" spans="5:5" x14ac:dyDescent="0.25">
      <c r="E1915" t="e">
        <v>#VALUE!</v>
      </c>
    </row>
    <row r="1916" spans="5:5" x14ac:dyDescent="0.25">
      <c r="E1916" t="e">
        <v>#VALUE!</v>
      </c>
    </row>
    <row r="1917" spans="5:5" x14ac:dyDescent="0.25">
      <c r="E1917" t="e">
        <v>#VALUE!</v>
      </c>
    </row>
    <row r="1918" spans="5:5" x14ac:dyDescent="0.25">
      <c r="E1918" t="e">
        <v>#VALUE!</v>
      </c>
    </row>
    <row r="1919" spans="5:5" x14ac:dyDescent="0.25">
      <c r="E1919" t="e">
        <v>#VALUE!</v>
      </c>
    </row>
    <row r="1920" spans="5:5" x14ac:dyDescent="0.25">
      <c r="E1920" t="e">
        <v>#VALUE!</v>
      </c>
    </row>
    <row r="1921" spans="5:5" x14ac:dyDescent="0.25">
      <c r="E1921" t="e">
        <v>#VALUE!</v>
      </c>
    </row>
    <row r="1922" spans="5:5" x14ac:dyDescent="0.25">
      <c r="E1922" t="e">
        <v>#VALUE!</v>
      </c>
    </row>
    <row r="1923" spans="5:5" x14ac:dyDescent="0.25">
      <c r="E1923" t="e">
        <v>#VALUE!</v>
      </c>
    </row>
    <row r="1924" spans="5:5" x14ac:dyDescent="0.25">
      <c r="E1924" t="e">
        <v>#VALUE!</v>
      </c>
    </row>
    <row r="1925" spans="5:5" x14ac:dyDescent="0.25">
      <c r="E1925" t="e">
        <v>#VALUE!</v>
      </c>
    </row>
    <row r="1926" spans="5:5" x14ac:dyDescent="0.25">
      <c r="E1926" t="e">
        <v>#VALUE!</v>
      </c>
    </row>
    <row r="1927" spans="5:5" x14ac:dyDescent="0.25">
      <c r="E1927" t="e">
        <v>#VALUE!</v>
      </c>
    </row>
    <row r="1928" spans="5:5" x14ac:dyDescent="0.25">
      <c r="E1928" t="e">
        <v>#VALUE!</v>
      </c>
    </row>
    <row r="1929" spans="5:5" x14ac:dyDescent="0.25">
      <c r="E1929" t="e">
        <v>#VALUE!</v>
      </c>
    </row>
    <row r="1930" spans="5:5" x14ac:dyDescent="0.25">
      <c r="E1930" t="e">
        <v>#VALUE!</v>
      </c>
    </row>
    <row r="1931" spans="5:5" x14ac:dyDescent="0.25">
      <c r="E1931" t="e">
        <v>#VALUE!</v>
      </c>
    </row>
    <row r="1932" spans="5:5" x14ac:dyDescent="0.25">
      <c r="E1932" t="e">
        <v>#VALUE!</v>
      </c>
    </row>
    <row r="1933" spans="5:5" x14ac:dyDescent="0.25">
      <c r="E1933" t="e">
        <v>#VALUE!</v>
      </c>
    </row>
    <row r="1934" spans="5:5" x14ac:dyDescent="0.25">
      <c r="E1934" t="e">
        <v>#VALUE!</v>
      </c>
    </row>
    <row r="1935" spans="5:5" x14ac:dyDescent="0.25">
      <c r="E1935" t="e">
        <v>#VALUE!</v>
      </c>
    </row>
    <row r="1936" spans="5:5" x14ac:dyDescent="0.25">
      <c r="E1936" t="e">
        <v>#VALUE!</v>
      </c>
    </row>
    <row r="1937" spans="5:5" x14ac:dyDescent="0.25">
      <c r="E1937" t="e">
        <v>#VALUE!</v>
      </c>
    </row>
    <row r="1938" spans="5:5" x14ac:dyDescent="0.25">
      <c r="E1938" t="e">
        <v>#VALUE!</v>
      </c>
    </row>
    <row r="1939" spans="5:5" x14ac:dyDescent="0.25">
      <c r="E1939" t="e">
        <v>#VALUE!</v>
      </c>
    </row>
    <row r="1940" spans="5:5" x14ac:dyDescent="0.25">
      <c r="E1940" t="e">
        <v>#VALUE!</v>
      </c>
    </row>
    <row r="1941" spans="5:5" x14ac:dyDescent="0.25">
      <c r="E1941" t="e">
        <v>#VALUE!</v>
      </c>
    </row>
    <row r="1942" spans="5:5" x14ac:dyDescent="0.25">
      <c r="E1942" t="e">
        <v>#VALUE!</v>
      </c>
    </row>
    <row r="1943" spans="5:5" x14ac:dyDescent="0.25">
      <c r="E1943" t="e">
        <v>#VALUE!</v>
      </c>
    </row>
    <row r="1944" spans="5:5" x14ac:dyDescent="0.25">
      <c r="E1944" t="e">
        <v>#VALUE!</v>
      </c>
    </row>
    <row r="1945" spans="5:5" x14ac:dyDescent="0.25">
      <c r="E1945" t="e">
        <v>#VALUE!</v>
      </c>
    </row>
    <row r="1946" spans="5:5" x14ac:dyDescent="0.25">
      <c r="E1946" t="e">
        <v>#VALUE!</v>
      </c>
    </row>
    <row r="1947" spans="5:5" x14ac:dyDescent="0.25">
      <c r="E1947" t="e">
        <v>#VALUE!</v>
      </c>
    </row>
    <row r="1948" spans="5:5" x14ac:dyDescent="0.25">
      <c r="E1948" t="e">
        <v>#VALUE!</v>
      </c>
    </row>
    <row r="1949" spans="5:5" x14ac:dyDescent="0.25">
      <c r="E1949" t="e">
        <v>#VALUE!</v>
      </c>
    </row>
    <row r="1950" spans="5:5" x14ac:dyDescent="0.25">
      <c r="E1950" t="e">
        <v>#VALUE!</v>
      </c>
    </row>
    <row r="1951" spans="5:5" x14ac:dyDescent="0.25">
      <c r="E1951" t="e">
        <v>#VALUE!</v>
      </c>
    </row>
    <row r="1952" spans="5:5" x14ac:dyDescent="0.25">
      <c r="E1952" t="e">
        <v>#VALUE!</v>
      </c>
    </row>
    <row r="1953" spans="5:5" x14ac:dyDescent="0.25">
      <c r="E1953" t="e">
        <v>#VALUE!</v>
      </c>
    </row>
    <row r="1954" spans="5:5" x14ac:dyDescent="0.25">
      <c r="E1954" t="e">
        <v>#VALUE!</v>
      </c>
    </row>
    <row r="1955" spans="5:5" x14ac:dyDescent="0.25">
      <c r="E1955" t="e">
        <v>#VALUE!</v>
      </c>
    </row>
    <row r="1956" spans="5:5" x14ac:dyDescent="0.25">
      <c r="E1956" t="e">
        <v>#VALUE!</v>
      </c>
    </row>
    <row r="1957" spans="5:5" x14ac:dyDescent="0.25">
      <c r="E1957" t="e">
        <v>#VALUE!</v>
      </c>
    </row>
    <row r="1958" spans="5:5" x14ac:dyDescent="0.25">
      <c r="E1958" t="e">
        <v>#VALUE!</v>
      </c>
    </row>
    <row r="1959" spans="5:5" x14ac:dyDescent="0.25">
      <c r="E1959" t="e">
        <v>#VALUE!</v>
      </c>
    </row>
    <row r="1960" spans="5:5" x14ac:dyDescent="0.25">
      <c r="E1960" t="e">
        <v>#VALUE!</v>
      </c>
    </row>
    <row r="1961" spans="5:5" x14ac:dyDescent="0.25">
      <c r="E1961" t="e">
        <v>#VALUE!</v>
      </c>
    </row>
    <row r="1962" spans="5:5" x14ac:dyDescent="0.25">
      <c r="E1962" t="e">
        <v>#VALUE!</v>
      </c>
    </row>
    <row r="1963" spans="5:5" x14ac:dyDescent="0.25">
      <c r="E1963" t="e">
        <v>#VALUE!</v>
      </c>
    </row>
    <row r="1964" spans="5:5" x14ac:dyDescent="0.25">
      <c r="E1964" t="e">
        <v>#VALUE!</v>
      </c>
    </row>
    <row r="1965" spans="5:5" x14ac:dyDescent="0.25">
      <c r="E1965" t="e">
        <v>#VALUE!</v>
      </c>
    </row>
    <row r="1966" spans="5:5" x14ac:dyDescent="0.25">
      <c r="E1966" t="e">
        <v>#VALUE!</v>
      </c>
    </row>
    <row r="1967" spans="5:5" x14ac:dyDescent="0.25">
      <c r="E1967" t="e">
        <v>#VALUE!</v>
      </c>
    </row>
    <row r="1968" spans="5:5" x14ac:dyDescent="0.25">
      <c r="E1968" t="e">
        <v>#VALUE!</v>
      </c>
    </row>
    <row r="1969" spans="5:5" x14ac:dyDescent="0.25">
      <c r="E1969" t="e">
        <v>#VALUE!</v>
      </c>
    </row>
    <row r="1970" spans="5:5" x14ac:dyDescent="0.25">
      <c r="E1970" t="e">
        <v>#VALUE!</v>
      </c>
    </row>
    <row r="1971" spans="5:5" x14ac:dyDescent="0.25">
      <c r="E1971" t="e">
        <v>#VALUE!</v>
      </c>
    </row>
    <row r="1972" spans="5:5" x14ac:dyDescent="0.25">
      <c r="E1972" t="e">
        <v>#VALUE!</v>
      </c>
    </row>
    <row r="1973" spans="5:5" x14ac:dyDescent="0.25">
      <c r="E1973" t="e">
        <v>#VALUE!</v>
      </c>
    </row>
    <row r="1974" spans="5:5" x14ac:dyDescent="0.25">
      <c r="E1974" t="e">
        <v>#VALUE!</v>
      </c>
    </row>
    <row r="1975" spans="5:5" x14ac:dyDescent="0.25">
      <c r="E1975" t="e">
        <v>#VALUE!</v>
      </c>
    </row>
    <row r="1976" spans="5:5" x14ac:dyDescent="0.25">
      <c r="E1976" t="e">
        <v>#VALUE!</v>
      </c>
    </row>
    <row r="1977" spans="5:5" x14ac:dyDescent="0.25">
      <c r="E1977" t="e">
        <v>#VALUE!</v>
      </c>
    </row>
    <row r="1978" spans="5:5" x14ac:dyDescent="0.25">
      <c r="E1978" t="e">
        <v>#VALUE!</v>
      </c>
    </row>
    <row r="1979" spans="5:5" x14ac:dyDescent="0.25">
      <c r="E1979" t="e">
        <v>#VALUE!</v>
      </c>
    </row>
    <row r="1980" spans="5:5" x14ac:dyDescent="0.25">
      <c r="E1980" t="e">
        <v>#VALUE!</v>
      </c>
    </row>
    <row r="1981" spans="5:5" x14ac:dyDescent="0.25">
      <c r="E1981" t="e">
        <v>#VALUE!</v>
      </c>
    </row>
    <row r="1982" spans="5:5" x14ac:dyDescent="0.25">
      <c r="E1982" t="e">
        <v>#VALUE!</v>
      </c>
    </row>
    <row r="1983" spans="5:5" x14ac:dyDescent="0.25">
      <c r="E1983" t="e">
        <v>#VALUE!</v>
      </c>
    </row>
    <row r="1984" spans="5:5" x14ac:dyDescent="0.25">
      <c r="E1984" t="e">
        <v>#VALUE!</v>
      </c>
    </row>
    <row r="1985" spans="5:5" x14ac:dyDescent="0.25">
      <c r="E1985" t="e">
        <v>#VALUE!</v>
      </c>
    </row>
    <row r="1986" spans="5:5" x14ac:dyDescent="0.25">
      <c r="E1986" t="e">
        <v>#VALUE!</v>
      </c>
    </row>
    <row r="1987" spans="5:5" x14ac:dyDescent="0.25">
      <c r="E1987" t="e">
        <v>#VALUE!</v>
      </c>
    </row>
    <row r="1988" spans="5:5" x14ac:dyDescent="0.25">
      <c r="E1988" t="e">
        <v>#VALUE!</v>
      </c>
    </row>
    <row r="1989" spans="5:5" x14ac:dyDescent="0.25">
      <c r="E1989" t="e">
        <v>#VALUE!</v>
      </c>
    </row>
    <row r="1990" spans="5:5" x14ac:dyDescent="0.25">
      <c r="E1990" t="e">
        <v>#VALUE!</v>
      </c>
    </row>
    <row r="1991" spans="5:5" x14ac:dyDescent="0.25">
      <c r="E1991" t="e">
        <v>#VALUE!</v>
      </c>
    </row>
    <row r="1992" spans="5:5" x14ac:dyDescent="0.25">
      <c r="E1992" t="e">
        <v>#VALUE!</v>
      </c>
    </row>
    <row r="1993" spans="5:5" x14ac:dyDescent="0.25">
      <c r="E1993" t="e">
        <v>#VALUE!</v>
      </c>
    </row>
    <row r="1994" spans="5:5" x14ac:dyDescent="0.25">
      <c r="E1994" t="e">
        <v>#VALUE!</v>
      </c>
    </row>
    <row r="1995" spans="5:5" x14ac:dyDescent="0.25">
      <c r="E1995" t="e">
        <v>#VALUE!</v>
      </c>
    </row>
    <row r="1996" spans="5:5" x14ac:dyDescent="0.25">
      <c r="E1996" t="e">
        <v>#VALUE!</v>
      </c>
    </row>
    <row r="1997" spans="5:5" x14ac:dyDescent="0.25">
      <c r="E1997" t="e">
        <v>#VALUE!</v>
      </c>
    </row>
    <row r="1998" spans="5:5" x14ac:dyDescent="0.25">
      <c r="E1998" t="e">
        <v>#VALUE!</v>
      </c>
    </row>
    <row r="1999" spans="5:5" x14ac:dyDescent="0.25">
      <c r="E1999" t="e">
        <v>#VALUE!</v>
      </c>
    </row>
    <row r="2000" spans="5:5" x14ac:dyDescent="0.25">
      <c r="E2000" t="e">
        <v>#VALUE!</v>
      </c>
    </row>
    <row r="2001" spans="5:5" x14ac:dyDescent="0.25">
      <c r="E2001" t="e">
        <v>#VALUE!</v>
      </c>
    </row>
    <row r="2002" spans="5:5" x14ac:dyDescent="0.25">
      <c r="E2002" t="e">
        <v>#VALUE!</v>
      </c>
    </row>
    <row r="2003" spans="5:5" x14ac:dyDescent="0.25">
      <c r="E2003" t="e">
        <v>#VALUE!</v>
      </c>
    </row>
    <row r="2004" spans="5:5" x14ac:dyDescent="0.25">
      <c r="E2004" t="e">
        <v>#VALUE!</v>
      </c>
    </row>
    <row r="2005" spans="5:5" x14ac:dyDescent="0.25">
      <c r="E2005" t="e">
        <v>#VALUE!</v>
      </c>
    </row>
    <row r="2006" spans="5:5" x14ac:dyDescent="0.25">
      <c r="E2006" t="e">
        <v>#VALUE!</v>
      </c>
    </row>
    <row r="2007" spans="5:5" x14ac:dyDescent="0.25">
      <c r="E2007" t="e">
        <v>#VALUE!</v>
      </c>
    </row>
    <row r="2008" spans="5:5" x14ac:dyDescent="0.25">
      <c r="E2008" t="e">
        <v>#VALUE!</v>
      </c>
    </row>
    <row r="2009" spans="5:5" x14ac:dyDescent="0.25">
      <c r="E2009" t="e">
        <v>#VALUE!</v>
      </c>
    </row>
    <row r="2010" spans="5:5" x14ac:dyDescent="0.25">
      <c r="E2010" t="e">
        <v>#VALUE!</v>
      </c>
    </row>
    <row r="2011" spans="5:5" x14ac:dyDescent="0.25">
      <c r="E2011" t="e">
        <v>#VALUE!</v>
      </c>
    </row>
    <row r="2012" spans="5:5" x14ac:dyDescent="0.25">
      <c r="E2012" t="e">
        <v>#VALUE!</v>
      </c>
    </row>
    <row r="2013" spans="5:5" x14ac:dyDescent="0.25">
      <c r="E2013" t="e">
        <v>#VALUE!</v>
      </c>
    </row>
    <row r="2014" spans="5:5" x14ac:dyDescent="0.25">
      <c r="E2014" t="e">
        <v>#VALUE!</v>
      </c>
    </row>
    <row r="2015" spans="5:5" x14ac:dyDescent="0.25">
      <c r="E2015" t="e">
        <v>#VALUE!</v>
      </c>
    </row>
    <row r="2016" spans="5:5" x14ac:dyDescent="0.25">
      <c r="E2016" t="e">
        <v>#VALUE!</v>
      </c>
    </row>
    <row r="2017" spans="5:5" x14ac:dyDescent="0.25">
      <c r="E2017" t="e">
        <v>#VALUE!</v>
      </c>
    </row>
    <row r="2018" spans="5:5" x14ac:dyDescent="0.25">
      <c r="E2018" t="e">
        <v>#VALUE!</v>
      </c>
    </row>
    <row r="2019" spans="5:5" x14ac:dyDescent="0.25">
      <c r="E2019" t="e">
        <v>#VALUE!</v>
      </c>
    </row>
    <row r="2020" spans="5:5" x14ac:dyDescent="0.25">
      <c r="E2020" t="e">
        <v>#VALUE!</v>
      </c>
    </row>
    <row r="2021" spans="5:5" x14ac:dyDescent="0.25">
      <c r="E2021" t="e">
        <v>#VALUE!</v>
      </c>
    </row>
    <row r="2022" spans="5:5" x14ac:dyDescent="0.25">
      <c r="E2022" t="e">
        <v>#VALUE!</v>
      </c>
    </row>
    <row r="2023" spans="5:5" x14ac:dyDescent="0.25">
      <c r="E2023" t="e">
        <v>#VALUE!</v>
      </c>
    </row>
    <row r="2024" spans="5:5" x14ac:dyDescent="0.25">
      <c r="E2024" t="e">
        <v>#VALUE!</v>
      </c>
    </row>
    <row r="2025" spans="5:5" x14ac:dyDescent="0.25">
      <c r="E2025" t="e">
        <v>#VALUE!</v>
      </c>
    </row>
    <row r="2026" spans="5:5" x14ac:dyDescent="0.25">
      <c r="E2026" t="e">
        <v>#VALUE!</v>
      </c>
    </row>
    <row r="2027" spans="5:5" x14ac:dyDescent="0.25">
      <c r="E2027" t="e">
        <v>#VALUE!</v>
      </c>
    </row>
    <row r="2028" spans="5:5" x14ac:dyDescent="0.25">
      <c r="E2028" t="e">
        <v>#VALUE!</v>
      </c>
    </row>
    <row r="2029" spans="5:5" x14ac:dyDescent="0.25">
      <c r="E2029" t="e">
        <v>#VALUE!</v>
      </c>
    </row>
    <row r="2030" spans="5:5" x14ac:dyDescent="0.25">
      <c r="E2030" t="e">
        <v>#VALUE!</v>
      </c>
    </row>
    <row r="2031" spans="5:5" x14ac:dyDescent="0.25">
      <c r="E2031" t="e">
        <v>#VALUE!</v>
      </c>
    </row>
    <row r="2032" spans="5:5" x14ac:dyDescent="0.25">
      <c r="E2032" t="e">
        <v>#VALUE!</v>
      </c>
    </row>
    <row r="2033" spans="5:5" x14ac:dyDescent="0.25">
      <c r="E2033" t="e">
        <v>#VALUE!</v>
      </c>
    </row>
    <row r="2034" spans="5:5" x14ac:dyDescent="0.25">
      <c r="E2034" t="e">
        <v>#VALUE!</v>
      </c>
    </row>
    <row r="2035" spans="5:5" x14ac:dyDescent="0.25">
      <c r="E2035" t="e">
        <v>#VALUE!</v>
      </c>
    </row>
    <row r="2036" spans="5:5" x14ac:dyDescent="0.25">
      <c r="E2036" t="e">
        <v>#VALUE!</v>
      </c>
    </row>
    <row r="2037" spans="5:5" x14ac:dyDescent="0.25">
      <c r="E2037" t="e">
        <v>#VALUE!</v>
      </c>
    </row>
    <row r="2038" spans="5:5" x14ac:dyDescent="0.25">
      <c r="E2038" t="e">
        <v>#VALUE!</v>
      </c>
    </row>
    <row r="2039" spans="5:5" x14ac:dyDescent="0.25">
      <c r="E2039" t="e">
        <v>#VALUE!</v>
      </c>
    </row>
    <row r="2040" spans="5:5" x14ac:dyDescent="0.25">
      <c r="E2040" t="e">
        <v>#VALUE!</v>
      </c>
    </row>
    <row r="2041" spans="5:5" x14ac:dyDescent="0.25">
      <c r="E2041" t="e">
        <v>#VALUE!</v>
      </c>
    </row>
    <row r="2042" spans="5:5" x14ac:dyDescent="0.25">
      <c r="E2042" t="e">
        <v>#VALUE!</v>
      </c>
    </row>
    <row r="2043" spans="5:5" x14ac:dyDescent="0.25">
      <c r="E2043" t="e">
        <v>#VALUE!</v>
      </c>
    </row>
    <row r="2044" spans="5:5" x14ac:dyDescent="0.25">
      <c r="E2044" t="e">
        <v>#VALUE!</v>
      </c>
    </row>
    <row r="2045" spans="5:5" x14ac:dyDescent="0.25">
      <c r="E2045" t="e">
        <v>#VALUE!</v>
      </c>
    </row>
    <row r="2046" spans="5:5" x14ac:dyDescent="0.25">
      <c r="E2046" t="e">
        <v>#VALUE!</v>
      </c>
    </row>
    <row r="2047" spans="5:5" x14ac:dyDescent="0.25">
      <c r="E2047" t="e">
        <v>#VALUE!</v>
      </c>
    </row>
    <row r="2048" spans="5:5" x14ac:dyDescent="0.25">
      <c r="E2048" t="e">
        <v>#VALUE!</v>
      </c>
    </row>
    <row r="2049" spans="5:5" x14ac:dyDescent="0.25">
      <c r="E2049" t="e">
        <v>#VALUE!</v>
      </c>
    </row>
    <row r="2050" spans="5:5" x14ac:dyDescent="0.25">
      <c r="E2050" t="e">
        <v>#VALUE!</v>
      </c>
    </row>
    <row r="2051" spans="5:5" x14ac:dyDescent="0.25">
      <c r="E2051" t="e">
        <v>#VALUE!</v>
      </c>
    </row>
    <row r="2052" spans="5:5" x14ac:dyDescent="0.25">
      <c r="E2052" t="e">
        <v>#VALUE!</v>
      </c>
    </row>
    <row r="2053" spans="5:5" x14ac:dyDescent="0.25">
      <c r="E2053" t="e">
        <v>#VALUE!</v>
      </c>
    </row>
    <row r="2054" spans="5:5" x14ac:dyDescent="0.25">
      <c r="E2054" t="e">
        <v>#VALUE!</v>
      </c>
    </row>
    <row r="2055" spans="5:5" x14ac:dyDescent="0.25">
      <c r="E2055" t="e">
        <v>#VALUE!</v>
      </c>
    </row>
    <row r="2056" spans="5:5" x14ac:dyDescent="0.25">
      <c r="E2056" t="e">
        <v>#VALUE!</v>
      </c>
    </row>
    <row r="2057" spans="5:5" x14ac:dyDescent="0.25">
      <c r="E2057" t="e">
        <v>#VALUE!</v>
      </c>
    </row>
    <row r="2058" spans="5:5" x14ac:dyDescent="0.25">
      <c r="E2058" t="e">
        <v>#VALUE!</v>
      </c>
    </row>
    <row r="2059" spans="5:5" x14ac:dyDescent="0.25">
      <c r="E2059" t="e">
        <v>#VALUE!</v>
      </c>
    </row>
    <row r="2060" spans="5:5" x14ac:dyDescent="0.25">
      <c r="E2060" t="e">
        <v>#VALUE!</v>
      </c>
    </row>
    <row r="2061" spans="5:5" x14ac:dyDescent="0.25">
      <c r="E2061" t="e">
        <v>#VALUE!</v>
      </c>
    </row>
    <row r="2062" spans="5:5" x14ac:dyDescent="0.25">
      <c r="E2062" t="e">
        <v>#VALUE!</v>
      </c>
    </row>
    <row r="2063" spans="5:5" x14ac:dyDescent="0.25">
      <c r="E2063" t="e">
        <v>#VALUE!</v>
      </c>
    </row>
    <row r="2064" spans="5:5" x14ac:dyDescent="0.25">
      <c r="E2064" t="e">
        <v>#VALUE!</v>
      </c>
    </row>
    <row r="2065" spans="5:5" x14ac:dyDescent="0.25">
      <c r="E2065" t="e">
        <v>#VALUE!</v>
      </c>
    </row>
    <row r="2066" spans="5:5" x14ac:dyDescent="0.25">
      <c r="E2066" t="e">
        <v>#VALUE!</v>
      </c>
    </row>
    <row r="2067" spans="5:5" x14ac:dyDescent="0.25">
      <c r="E2067" t="e">
        <v>#VALUE!</v>
      </c>
    </row>
    <row r="2068" spans="5:5" x14ac:dyDescent="0.25">
      <c r="E2068" t="e">
        <v>#VALUE!</v>
      </c>
    </row>
    <row r="2069" spans="5:5" x14ac:dyDescent="0.25">
      <c r="E2069" t="e">
        <v>#VALUE!</v>
      </c>
    </row>
    <row r="2070" spans="5:5" x14ac:dyDescent="0.25">
      <c r="E2070" t="e">
        <v>#VALUE!</v>
      </c>
    </row>
    <row r="2071" spans="5:5" x14ac:dyDescent="0.25">
      <c r="E2071" t="e">
        <v>#VALUE!</v>
      </c>
    </row>
    <row r="2072" spans="5:5" x14ac:dyDescent="0.25">
      <c r="E2072" t="e">
        <v>#VALUE!</v>
      </c>
    </row>
    <row r="2073" spans="5:5" x14ac:dyDescent="0.25">
      <c r="E2073" t="e">
        <v>#VALUE!</v>
      </c>
    </row>
    <row r="2074" spans="5:5" x14ac:dyDescent="0.25">
      <c r="E2074" t="e">
        <v>#VALUE!</v>
      </c>
    </row>
    <row r="2075" spans="5:5" x14ac:dyDescent="0.25">
      <c r="E2075" t="e">
        <v>#VALUE!</v>
      </c>
    </row>
    <row r="2076" spans="5:5" x14ac:dyDescent="0.25">
      <c r="E2076" t="e">
        <v>#VALUE!</v>
      </c>
    </row>
    <row r="2077" spans="5:5" x14ac:dyDescent="0.25">
      <c r="E2077" t="e">
        <v>#VALUE!</v>
      </c>
    </row>
    <row r="2078" spans="5:5" x14ac:dyDescent="0.25">
      <c r="E2078" t="e">
        <v>#VALUE!</v>
      </c>
    </row>
    <row r="2079" spans="5:5" x14ac:dyDescent="0.25">
      <c r="E2079" t="e">
        <v>#VALUE!</v>
      </c>
    </row>
    <row r="2080" spans="5:5" x14ac:dyDescent="0.25">
      <c r="E2080" t="e">
        <v>#VALUE!</v>
      </c>
    </row>
    <row r="2081" spans="5:5" x14ac:dyDescent="0.25">
      <c r="E2081" t="e">
        <v>#VALUE!</v>
      </c>
    </row>
    <row r="2082" spans="5:5" x14ac:dyDescent="0.25">
      <c r="E2082" t="e">
        <v>#VALUE!</v>
      </c>
    </row>
    <row r="2083" spans="5:5" x14ac:dyDescent="0.25">
      <c r="E2083" t="e">
        <v>#VALUE!</v>
      </c>
    </row>
    <row r="2084" spans="5:5" x14ac:dyDescent="0.25">
      <c r="E2084" t="e">
        <v>#VALUE!</v>
      </c>
    </row>
    <row r="2085" spans="5:5" x14ac:dyDescent="0.25">
      <c r="E2085" t="e">
        <v>#VALUE!</v>
      </c>
    </row>
    <row r="2086" spans="5:5" x14ac:dyDescent="0.25">
      <c r="E2086" t="e">
        <v>#VALUE!</v>
      </c>
    </row>
    <row r="2087" spans="5:5" x14ac:dyDescent="0.25">
      <c r="E2087" t="e">
        <v>#VALUE!</v>
      </c>
    </row>
    <row r="2088" spans="5:5" x14ac:dyDescent="0.25">
      <c r="E2088" t="e">
        <v>#VALUE!</v>
      </c>
    </row>
    <row r="2089" spans="5:5" x14ac:dyDescent="0.25">
      <c r="E2089" t="e">
        <v>#VALUE!</v>
      </c>
    </row>
    <row r="2090" spans="5:5" x14ac:dyDescent="0.25">
      <c r="E2090" t="e">
        <v>#VALUE!</v>
      </c>
    </row>
    <row r="2091" spans="5:5" x14ac:dyDescent="0.25">
      <c r="E2091" t="e">
        <v>#VALUE!</v>
      </c>
    </row>
    <row r="2092" spans="5:5" x14ac:dyDescent="0.25">
      <c r="E2092" t="e">
        <v>#VALUE!</v>
      </c>
    </row>
    <row r="2093" spans="5:5" x14ac:dyDescent="0.25">
      <c r="E2093" t="e">
        <v>#VALUE!</v>
      </c>
    </row>
    <row r="2094" spans="5:5" x14ac:dyDescent="0.25">
      <c r="E2094" t="e">
        <v>#VALUE!</v>
      </c>
    </row>
    <row r="2095" spans="5:5" x14ac:dyDescent="0.25">
      <c r="E2095" t="e">
        <v>#VALUE!</v>
      </c>
    </row>
    <row r="2096" spans="5:5" x14ac:dyDescent="0.25">
      <c r="E2096" t="e">
        <v>#VALUE!</v>
      </c>
    </row>
    <row r="2097" spans="5:5" x14ac:dyDescent="0.25">
      <c r="E2097" t="e">
        <v>#VALUE!</v>
      </c>
    </row>
    <row r="2098" spans="5:5" x14ac:dyDescent="0.25">
      <c r="E2098" t="e">
        <v>#VALUE!</v>
      </c>
    </row>
    <row r="2099" spans="5:5" x14ac:dyDescent="0.25">
      <c r="E2099" t="e">
        <v>#VALUE!</v>
      </c>
    </row>
    <row r="2100" spans="5:5" x14ac:dyDescent="0.25">
      <c r="E2100" t="e">
        <v>#VALUE!</v>
      </c>
    </row>
    <row r="2101" spans="5:5" x14ac:dyDescent="0.25">
      <c r="E2101" t="e">
        <v>#VALUE!</v>
      </c>
    </row>
    <row r="2102" spans="5:5" x14ac:dyDescent="0.25">
      <c r="E2102" t="e">
        <v>#VALUE!</v>
      </c>
    </row>
    <row r="2103" spans="5:5" x14ac:dyDescent="0.25">
      <c r="E2103" t="e">
        <v>#VALUE!</v>
      </c>
    </row>
    <row r="2104" spans="5:5" x14ac:dyDescent="0.25">
      <c r="E2104" t="e">
        <v>#VALUE!</v>
      </c>
    </row>
    <row r="2105" spans="5:5" x14ac:dyDescent="0.25">
      <c r="E2105" t="e">
        <v>#VALUE!</v>
      </c>
    </row>
    <row r="2106" spans="5:5" x14ac:dyDescent="0.25">
      <c r="E2106" t="e">
        <v>#VALUE!</v>
      </c>
    </row>
    <row r="2107" spans="5:5" x14ac:dyDescent="0.25">
      <c r="E2107" t="e">
        <v>#VALUE!</v>
      </c>
    </row>
    <row r="2108" spans="5:5" x14ac:dyDescent="0.25">
      <c r="E2108" t="e">
        <v>#VALUE!</v>
      </c>
    </row>
    <row r="2109" spans="5:5" x14ac:dyDescent="0.25">
      <c r="E2109" t="e">
        <v>#VALUE!</v>
      </c>
    </row>
    <row r="2110" spans="5:5" x14ac:dyDescent="0.25">
      <c r="E2110" t="e">
        <v>#VALUE!</v>
      </c>
    </row>
    <row r="2111" spans="5:5" x14ac:dyDescent="0.25">
      <c r="E2111" t="e">
        <v>#VALUE!</v>
      </c>
    </row>
    <row r="2112" spans="5:5" x14ac:dyDescent="0.25">
      <c r="E2112" t="e">
        <v>#VALUE!</v>
      </c>
    </row>
    <row r="2113" spans="5:5" x14ac:dyDescent="0.25">
      <c r="E2113" t="e">
        <v>#VALUE!</v>
      </c>
    </row>
    <row r="2114" spans="5:5" x14ac:dyDescent="0.25">
      <c r="E2114" t="e">
        <v>#VALUE!</v>
      </c>
    </row>
    <row r="2115" spans="5:5" x14ac:dyDescent="0.25">
      <c r="E2115" t="e">
        <v>#VALUE!</v>
      </c>
    </row>
    <row r="2116" spans="5:5" x14ac:dyDescent="0.25">
      <c r="E2116" t="e">
        <v>#VALUE!</v>
      </c>
    </row>
    <row r="2117" spans="5:5" x14ac:dyDescent="0.25">
      <c r="E2117" t="e">
        <v>#VALUE!</v>
      </c>
    </row>
    <row r="2118" spans="5:5" x14ac:dyDescent="0.25">
      <c r="E2118" t="e">
        <v>#VALUE!</v>
      </c>
    </row>
    <row r="2119" spans="5:5" x14ac:dyDescent="0.25">
      <c r="E2119" t="e">
        <v>#VALUE!</v>
      </c>
    </row>
    <row r="2120" spans="5:5" x14ac:dyDescent="0.25">
      <c r="E2120" t="e">
        <v>#VALUE!</v>
      </c>
    </row>
    <row r="2121" spans="5:5" x14ac:dyDescent="0.25">
      <c r="E2121" t="e">
        <v>#VALUE!</v>
      </c>
    </row>
    <row r="2122" spans="5:5" x14ac:dyDescent="0.25">
      <c r="E2122" t="e">
        <v>#VALUE!</v>
      </c>
    </row>
    <row r="2123" spans="5:5" x14ac:dyDescent="0.25">
      <c r="E2123" t="e">
        <v>#VALUE!</v>
      </c>
    </row>
    <row r="2124" spans="5:5" x14ac:dyDescent="0.25">
      <c r="E2124" t="e">
        <v>#VALUE!</v>
      </c>
    </row>
    <row r="2125" spans="5:5" x14ac:dyDescent="0.25">
      <c r="E2125" t="e">
        <v>#VALUE!</v>
      </c>
    </row>
    <row r="2126" spans="5:5" x14ac:dyDescent="0.25">
      <c r="E2126" t="e">
        <v>#VALUE!</v>
      </c>
    </row>
    <row r="2127" spans="5:5" x14ac:dyDescent="0.25">
      <c r="E2127" t="e">
        <v>#VALUE!</v>
      </c>
    </row>
    <row r="2128" spans="5:5" x14ac:dyDescent="0.25">
      <c r="E2128" t="e">
        <v>#VALUE!</v>
      </c>
    </row>
    <row r="2129" spans="5:5" x14ac:dyDescent="0.25">
      <c r="E2129" t="e">
        <v>#VALUE!</v>
      </c>
    </row>
    <row r="2130" spans="5:5" x14ac:dyDescent="0.25">
      <c r="E2130" t="e">
        <v>#VALUE!</v>
      </c>
    </row>
    <row r="2131" spans="5:5" x14ac:dyDescent="0.25">
      <c r="E2131" t="e">
        <v>#VALUE!</v>
      </c>
    </row>
    <row r="2132" spans="5:5" x14ac:dyDescent="0.25">
      <c r="E2132" t="e">
        <v>#VALUE!</v>
      </c>
    </row>
    <row r="2133" spans="5:5" x14ac:dyDescent="0.25">
      <c r="E2133" t="e">
        <v>#VALUE!</v>
      </c>
    </row>
    <row r="2134" spans="5:5" x14ac:dyDescent="0.25">
      <c r="E2134" t="e">
        <v>#VALUE!</v>
      </c>
    </row>
    <row r="2135" spans="5:5" x14ac:dyDescent="0.25">
      <c r="E2135" t="e">
        <v>#VALUE!</v>
      </c>
    </row>
    <row r="2136" spans="5:5" x14ac:dyDescent="0.25">
      <c r="E2136" t="e">
        <v>#VALUE!</v>
      </c>
    </row>
    <row r="2137" spans="5:5" x14ac:dyDescent="0.25">
      <c r="E2137" t="e">
        <v>#VALUE!</v>
      </c>
    </row>
    <row r="2138" spans="5:5" x14ac:dyDescent="0.25">
      <c r="E2138" t="e">
        <v>#VALUE!</v>
      </c>
    </row>
    <row r="2139" spans="5:5" x14ac:dyDescent="0.25">
      <c r="E2139" t="e">
        <v>#VALUE!</v>
      </c>
    </row>
    <row r="2140" spans="5:5" x14ac:dyDescent="0.25">
      <c r="E2140" t="e">
        <v>#VALUE!</v>
      </c>
    </row>
    <row r="2141" spans="5:5" x14ac:dyDescent="0.25">
      <c r="E2141" t="e">
        <v>#VALUE!</v>
      </c>
    </row>
    <row r="2142" spans="5:5" x14ac:dyDescent="0.25">
      <c r="E2142" t="e">
        <v>#VALUE!</v>
      </c>
    </row>
    <row r="2143" spans="5:5" x14ac:dyDescent="0.25">
      <c r="E2143" t="e">
        <v>#VALUE!</v>
      </c>
    </row>
    <row r="2144" spans="5:5" x14ac:dyDescent="0.25">
      <c r="E2144" t="e">
        <v>#VALUE!</v>
      </c>
    </row>
    <row r="2145" spans="5:5" x14ac:dyDescent="0.25">
      <c r="E2145" t="e">
        <v>#VALUE!</v>
      </c>
    </row>
    <row r="2146" spans="5:5" x14ac:dyDescent="0.25">
      <c r="E2146" t="e">
        <v>#VALUE!</v>
      </c>
    </row>
    <row r="2147" spans="5:5" x14ac:dyDescent="0.25">
      <c r="E2147" t="e">
        <v>#VALUE!</v>
      </c>
    </row>
    <row r="2148" spans="5:5" x14ac:dyDescent="0.25">
      <c r="E2148" t="e">
        <v>#VALUE!</v>
      </c>
    </row>
    <row r="2149" spans="5:5" x14ac:dyDescent="0.25">
      <c r="E2149" t="e">
        <v>#VALUE!</v>
      </c>
    </row>
    <row r="2150" spans="5:5" x14ac:dyDescent="0.25">
      <c r="E2150" t="e">
        <v>#VALUE!</v>
      </c>
    </row>
    <row r="2151" spans="5:5" x14ac:dyDescent="0.25">
      <c r="E2151" t="e">
        <v>#VALUE!</v>
      </c>
    </row>
    <row r="2152" spans="5:5" x14ac:dyDescent="0.25">
      <c r="E2152" t="e">
        <v>#VALUE!</v>
      </c>
    </row>
    <row r="2153" spans="5:5" x14ac:dyDescent="0.25">
      <c r="E2153" t="e">
        <v>#VALUE!</v>
      </c>
    </row>
    <row r="2154" spans="5:5" x14ac:dyDescent="0.25">
      <c r="E2154" t="e">
        <v>#VALUE!</v>
      </c>
    </row>
    <row r="2155" spans="5:5" x14ac:dyDescent="0.25">
      <c r="E2155" t="e">
        <v>#VALUE!</v>
      </c>
    </row>
    <row r="2156" spans="5:5" x14ac:dyDescent="0.25">
      <c r="E2156" t="e">
        <v>#VALUE!</v>
      </c>
    </row>
    <row r="2157" spans="5:5" x14ac:dyDescent="0.25">
      <c r="E2157" t="e">
        <v>#VALUE!</v>
      </c>
    </row>
    <row r="2158" spans="5:5" x14ac:dyDescent="0.25">
      <c r="E2158" t="e">
        <v>#VALUE!</v>
      </c>
    </row>
    <row r="2159" spans="5:5" x14ac:dyDescent="0.25">
      <c r="E2159" t="e">
        <v>#VALUE!</v>
      </c>
    </row>
    <row r="2160" spans="5:5" x14ac:dyDescent="0.25">
      <c r="E2160" t="e">
        <v>#VALUE!</v>
      </c>
    </row>
    <row r="2161" spans="5:5" x14ac:dyDescent="0.25">
      <c r="E2161" t="e">
        <v>#VALUE!</v>
      </c>
    </row>
    <row r="2162" spans="5:5" x14ac:dyDescent="0.25">
      <c r="E2162" t="e">
        <v>#VALUE!</v>
      </c>
    </row>
    <row r="2163" spans="5:5" x14ac:dyDescent="0.25">
      <c r="E2163" t="e">
        <v>#VALUE!</v>
      </c>
    </row>
    <row r="2164" spans="5:5" x14ac:dyDescent="0.25">
      <c r="E2164" t="e">
        <v>#VALUE!</v>
      </c>
    </row>
    <row r="2165" spans="5:5" x14ac:dyDescent="0.25">
      <c r="E2165" t="e">
        <v>#VALUE!</v>
      </c>
    </row>
    <row r="2166" spans="5:5" x14ac:dyDescent="0.25">
      <c r="E2166" t="e">
        <v>#VALUE!</v>
      </c>
    </row>
    <row r="2167" spans="5:5" x14ac:dyDescent="0.25">
      <c r="E2167" t="e">
        <v>#VALUE!</v>
      </c>
    </row>
    <row r="2168" spans="5:5" x14ac:dyDescent="0.25">
      <c r="E2168" t="e">
        <v>#VALUE!</v>
      </c>
    </row>
    <row r="2169" spans="5:5" x14ac:dyDescent="0.25">
      <c r="E2169" t="e">
        <v>#VALUE!</v>
      </c>
    </row>
    <row r="2170" spans="5:5" x14ac:dyDescent="0.25">
      <c r="E2170" t="e">
        <v>#VALUE!</v>
      </c>
    </row>
    <row r="2171" spans="5:5" x14ac:dyDescent="0.25">
      <c r="E2171" t="e">
        <v>#VALUE!</v>
      </c>
    </row>
    <row r="2172" spans="5:5" x14ac:dyDescent="0.25">
      <c r="E2172" t="e">
        <v>#VALUE!</v>
      </c>
    </row>
    <row r="2173" spans="5:5" x14ac:dyDescent="0.25">
      <c r="E2173" t="e">
        <v>#VALUE!</v>
      </c>
    </row>
    <row r="2174" spans="5:5" x14ac:dyDescent="0.25">
      <c r="E2174" t="e">
        <v>#VALUE!</v>
      </c>
    </row>
    <row r="2175" spans="5:5" x14ac:dyDescent="0.25">
      <c r="E2175" t="e">
        <v>#VALUE!</v>
      </c>
    </row>
    <row r="2176" spans="5:5" x14ac:dyDescent="0.25">
      <c r="E2176" t="e">
        <v>#VALUE!</v>
      </c>
    </row>
    <row r="2177" spans="5:5" x14ac:dyDescent="0.25">
      <c r="E2177" t="e">
        <v>#VALUE!</v>
      </c>
    </row>
    <row r="2178" spans="5:5" x14ac:dyDescent="0.25">
      <c r="E2178" t="e">
        <v>#VALUE!</v>
      </c>
    </row>
    <row r="2179" spans="5:5" x14ac:dyDescent="0.25">
      <c r="E2179" t="e">
        <v>#VALUE!</v>
      </c>
    </row>
    <row r="2180" spans="5:5" x14ac:dyDescent="0.25">
      <c r="E2180" t="e">
        <v>#VALUE!</v>
      </c>
    </row>
    <row r="2181" spans="5:5" x14ac:dyDescent="0.25">
      <c r="E2181" t="e">
        <v>#VALUE!</v>
      </c>
    </row>
    <row r="2182" spans="5:5" x14ac:dyDescent="0.25">
      <c r="E2182" t="e">
        <v>#VALUE!</v>
      </c>
    </row>
    <row r="2183" spans="5:5" x14ac:dyDescent="0.25">
      <c r="E2183" t="e">
        <v>#VALUE!</v>
      </c>
    </row>
    <row r="2184" spans="5:5" x14ac:dyDescent="0.25">
      <c r="E2184" t="e">
        <v>#VALUE!</v>
      </c>
    </row>
    <row r="2185" spans="5:5" x14ac:dyDescent="0.25">
      <c r="E2185" t="e">
        <v>#VALUE!</v>
      </c>
    </row>
    <row r="2186" spans="5:5" x14ac:dyDescent="0.25">
      <c r="E2186" t="e">
        <v>#VALUE!</v>
      </c>
    </row>
    <row r="2187" spans="5:5" x14ac:dyDescent="0.25">
      <c r="E2187" t="e">
        <v>#VALUE!</v>
      </c>
    </row>
    <row r="2188" spans="5:5" x14ac:dyDescent="0.25">
      <c r="E2188" t="e">
        <v>#VALUE!</v>
      </c>
    </row>
    <row r="2189" spans="5:5" x14ac:dyDescent="0.25">
      <c r="E2189" t="e">
        <v>#VALUE!</v>
      </c>
    </row>
    <row r="2190" spans="5:5" x14ac:dyDescent="0.25">
      <c r="E2190" t="e">
        <v>#VALUE!</v>
      </c>
    </row>
    <row r="2191" spans="5:5" x14ac:dyDescent="0.25">
      <c r="E2191" t="e">
        <v>#VALUE!</v>
      </c>
    </row>
    <row r="2192" spans="5:5" x14ac:dyDescent="0.25">
      <c r="E2192" t="e">
        <v>#VALUE!</v>
      </c>
    </row>
    <row r="2193" spans="5:5" x14ac:dyDescent="0.25">
      <c r="E2193" t="e">
        <v>#VALUE!</v>
      </c>
    </row>
    <row r="2194" spans="5:5" x14ac:dyDescent="0.25">
      <c r="E2194" t="e">
        <v>#VALUE!</v>
      </c>
    </row>
    <row r="2195" spans="5:5" x14ac:dyDescent="0.25">
      <c r="E2195" t="e">
        <v>#VALUE!</v>
      </c>
    </row>
    <row r="2196" spans="5:5" x14ac:dyDescent="0.25">
      <c r="E2196" t="e">
        <v>#VALUE!</v>
      </c>
    </row>
    <row r="2197" spans="5:5" x14ac:dyDescent="0.25">
      <c r="E2197" t="e">
        <v>#VALUE!</v>
      </c>
    </row>
    <row r="2198" spans="5:5" x14ac:dyDescent="0.25">
      <c r="E2198" t="e">
        <v>#VALUE!</v>
      </c>
    </row>
    <row r="2199" spans="5:5" x14ac:dyDescent="0.25">
      <c r="E2199" t="e">
        <v>#VALUE!</v>
      </c>
    </row>
    <row r="2200" spans="5:5" x14ac:dyDescent="0.25">
      <c r="E2200" t="e">
        <v>#VALUE!</v>
      </c>
    </row>
    <row r="2201" spans="5:5" x14ac:dyDescent="0.25">
      <c r="E2201" t="e">
        <v>#VALUE!</v>
      </c>
    </row>
    <row r="2202" spans="5:5" x14ac:dyDescent="0.25">
      <c r="E2202" t="e">
        <v>#VALUE!</v>
      </c>
    </row>
    <row r="2203" spans="5:5" x14ac:dyDescent="0.25">
      <c r="E2203" t="e">
        <v>#VALUE!</v>
      </c>
    </row>
    <row r="2204" spans="5:5" x14ac:dyDescent="0.25">
      <c r="E2204" t="e">
        <v>#VALUE!</v>
      </c>
    </row>
    <row r="2205" spans="5:5" x14ac:dyDescent="0.25">
      <c r="E2205" t="e">
        <v>#VALUE!</v>
      </c>
    </row>
    <row r="2206" spans="5:5" x14ac:dyDescent="0.25">
      <c r="E2206" t="e">
        <v>#VALUE!</v>
      </c>
    </row>
    <row r="2207" spans="5:5" x14ac:dyDescent="0.25">
      <c r="E2207" t="e">
        <v>#VALUE!</v>
      </c>
    </row>
    <row r="2208" spans="5:5" x14ac:dyDescent="0.25">
      <c r="E2208" t="e">
        <v>#VALUE!</v>
      </c>
    </row>
    <row r="2209" spans="5:5" x14ac:dyDescent="0.25">
      <c r="E2209" t="e">
        <v>#VALUE!</v>
      </c>
    </row>
    <row r="2210" spans="5:5" x14ac:dyDescent="0.25">
      <c r="E2210" t="e">
        <v>#VALUE!</v>
      </c>
    </row>
    <row r="2211" spans="5:5" x14ac:dyDescent="0.25">
      <c r="E2211" t="e">
        <v>#VALUE!</v>
      </c>
    </row>
    <row r="2212" spans="5:5" x14ac:dyDescent="0.25">
      <c r="E2212" t="e">
        <v>#VALUE!</v>
      </c>
    </row>
    <row r="2213" spans="5:5" x14ac:dyDescent="0.25">
      <c r="E2213" t="e">
        <v>#VALUE!</v>
      </c>
    </row>
    <row r="2214" spans="5:5" x14ac:dyDescent="0.25">
      <c r="E2214" t="e">
        <v>#VALUE!</v>
      </c>
    </row>
    <row r="2215" spans="5:5" x14ac:dyDescent="0.25">
      <c r="E2215" t="e">
        <v>#VALUE!</v>
      </c>
    </row>
    <row r="2216" spans="5:5" x14ac:dyDescent="0.25">
      <c r="E2216" t="e">
        <v>#VALUE!</v>
      </c>
    </row>
    <row r="2217" spans="5:5" x14ac:dyDescent="0.25">
      <c r="E2217" t="e">
        <v>#VALUE!</v>
      </c>
    </row>
    <row r="2218" spans="5:5" x14ac:dyDescent="0.25">
      <c r="E2218" t="e">
        <v>#VALUE!</v>
      </c>
    </row>
    <row r="2219" spans="5:5" x14ac:dyDescent="0.25">
      <c r="E2219" t="e">
        <v>#VALUE!</v>
      </c>
    </row>
    <row r="2220" spans="5:5" x14ac:dyDescent="0.25">
      <c r="E2220" t="e">
        <v>#VALUE!</v>
      </c>
    </row>
    <row r="2221" spans="5:5" x14ac:dyDescent="0.25">
      <c r="E2221" t="e">
        <v>#VALUE!</v>
      </c>
    </row>
    <row r="2222" spans="5:5" x14ac:dyDescent="0.25">
      <c r="E2222" t="e">
        <v>#VALUE!</v>
      </c>
    </row>
    <row r="2223" spans="5:5" x14ac:dyDescent="0.25">
      <c r="E2223" t="e">
        <v>#VALUE!</v>
      </c>
    </row>
    <row r="2224" spans="5:5" x14ac:dyDescent="0.25">
      <c r="E2224" t="e">
        <v>#VALUE!</v>
      </c>
    </row>
    <row r="2225" spans="5:5" x14ac:dyDescent="0.25">
      <c r="E2225" t="e">
        <v>#VALUE!</v>
      </c>
    </row>
    <row r="2226" spans="5:5" x14ac:dyDescent="0.25">
      <c r="E2226" t="e">
        <v>#VALUE!</v>
      </c>
    </row>
    <row r="2227" spans="5:5" x14ac:dyDescent="0.25">
      <c r="E2227" t="e">
        <v>#VALUE!</v>
      </c>
    </row>
    <row r="2228" spans="5:5" x14ac:dyDescent="0.25">
      <c r="E2228" t="e">
        <v>#VALUE!</v>
      </c>
    </row>
    <row r="2229" spans="5:5" x14ac:dyDescent="0.25">
      <c r="E2229" t="e">
        <v>#VALUE!</v>
      </c>
    </row>
    <row r="2230" spans="5:5" x14ac:dyDescent="0.25">
      <c r="E2230" t="e">
        <v>#VALUE!</v>
      </c>
    </row>
    <row r="2231" spans="5:5" x14ac:dyDescent="0.25">
      <c r="E2231" t="e">
        <v>#VALUE!</v>
      </c>
    </row>
    <row r="2232" spans="5:5" x14ac:dyDescent="0.25">
      <c r="E2232" t="e">
        <v>#VALUE!</v>
      </c>
    </row>
    <row r="2233" spans="5:5" x14ac:dyDescent="0.25">
      <c r="E2233" t="e">
        <v>#VALUE!</v>
      </c>
    </row>
    <row r="2234" spans="5:5" x14ac:dyDescent="0.25">
      <c r="E2234" t="e">
        <v>#VALUE!</v>
      </c>
    </row>
    <row r="2235" spans="5:5" x14ac:dyDescent="0.25">
      <c r="E2235" t="e">
        <v>#VALUE!</v>
      </c>
    </row>
    <row r="2236" spans="5:5" x14ac:dyDescent="0.25">
      <c r="E2236" t="e">
        <v>#VALUE!</v>
      </c>
    </row>
    <row r="2237" spans="5:5" x14ac:dyDescent="0.25">
      <c r="E2237" t="e">
        <v>#VALUE!</v>
      </c>
    </row>
    <row r="2238" spans="5:5" x14ac:dyDescent="0.25">
      <c r="E2238" t="e">
        <v>#VALUE!</v>
      </c>
    </row>
    <row r="2239" spans="5:5" x14ac:dyDescent="0.25">
      <c r="E2239" t="e">
        <v>#VALUE!</v>
      </c>
    </row>
    <row r="2240" spans="5:5" x14ac:dyDescent="0.25">
      <c r="E2240" t="e">
        <v>#VALUE!</v>
      </c>
    </row>
    <row r="2241" spans="5:5" x14ac:dyDescent="0.25">
      <c r="E2241" t="e">
        <v>#VALUE!</v>
      </c>
    </row>
    <row r="2242" spans="5:5" x14ac:dyDescent="0.25">
      <c r="E2242" t="e">
        <v>#VALUE!</v>
      </c>
    </row>
    <row r="2243" spans="5:5" x14ac:dyDescent="0.25">
      <c r="E2243" t="e">
        <v>#VALUE!</v>
      </c>
    </row>
    <row r="2244" spans="5:5" x14ac:dyDescent="0.25">
      <c r="E2244" t="e">
        <v>#VALUE!</v>
      </c>
    </row>
    <row r="2245" spans="5:5" x14ac:dyDescent="0.25">
      <c r="E2245" t="e">
        <v>#VALUE!</v>
      </c>
    </row>
    <row r="2246" spans="5:5" x14ac:dyDescent="0.25">
      <c r="E2246" t="e">
        <v>#VALUE!</v>
      </c>
    </row>
    <row r="2247" spans="5:5" x14ac:dyDescent="0.25">
      <c r="E2247" t="e">
        <v>#VALUE!</v>
      </c>
    </row>
    <row r="2248" spans="5:5" x14ac:dyDescent="0.25">
      <c r="E2248" t="e">
        <v>#VALUE!</v>
      </c>
    </row>
    <row r="2249" spans="5:5" x14ac:dyDescent="0.25">
      <c r="E2249" t="e">
        <v>#VALUE!</v>
      </c>
    </row>
    <row r="2250" spans="5:5" x14ac:dyDescent="0.25">
      <c r="E2250" t="e">
        <v>#VALUE!</v>
      </c>
    </row>
    <row r="2251" spans="5:5" x14ac:dyDescent="0.25">
      <c r="E2251" t="e">
        <v>#VALUE!</v>
      </c>
    </row>
    <row r="2252" spans="5:5" x14ac:dyDescent="0.25">
      <c r="E2252" t="e">
        <v>#VALUE!</v>
      </c>
    </row>
    <row r="2253" spans="5:5" x14ac:dyDescent="0.25">
      <c r="E2253" t="e">
        <v>#VALUE!</v>
      </c>
    </row>
    <row r="2254" spans="5:5" x14ac:dyDescent="0.25">
      <c r="E2254" t="e">
        <v>#VALUE!</v>
      </c>
    </row>
    <row r="2255" spans="5:5" x14ac:dyDescent="0.25">
      <c r="E2255" t="e">
        <v>#VALUE!</v>
      </c>
    </row>
    <row r="2256" spans="5:5" x14ac:dyDescent="0.25">
      <c r="E2256" t="e">
        <v>#VALUE!</v>
      </c>
    </row>
    <row r="2257" spans="5:5" x14ac:dyDescent="0.25">
      <c r="E2257" t="e">
        <v>#VALUE!</v>
      </c>
    </row>
    <row r="2258" spans="5:5" x14ac:dyDescent="0.25">
      <c r="E2258" t="e">
        <v>#VALUE!</v>
      </c>
    </row>
    <row r="2259" spans="5:5" x14ac:dyDescent="0.25">
      <c r="E2259" t="e">
        <v>#VALUE!</v>
      </c>
    </row>
    <row r="2260" spans="5:5" x14ac:dyDescent="0.25">
      <c r="E2260" t="e">
        <v>#VALUE!</v>
      </c>
    </row>
    <row r="2261" spans="5:5" x14ac:dyDescent="0.25">
      <c r="E2261" t="e">
        <v>#VALUE!</v>
      </c>
    </row>
    <row r="2262" spans="5:5" x14ac:dyDescent="0.25">
      <c r="E2262" t="e">
        <v>#VALUE!</v>
      </c>
    </row>
    <row r="2263" spans="5:5" x14ac:dyDescent="0.25">
      <c r="E2263" t="e">
        <v>#VALUE!</v>
      </c>
    </row>
    <row r="2264" spans="5:5" x14ac:dyDescent="0.25">
      <c r="E2264" t="e">
        <v>#VALUE!</v>
      </c>
    </row>
    <row r="2265" spans="5:5" x14ac:dyDescent="0.25">
      <c r="E2265" t="e">
        <v>#VALUE!</v>
      </c>
    </row>
    <row r="2266" spans="5:5" x14ac:dyDescent="0.25">
      <c r="E2266" t="e">
        <v>#VALUE!</v>
      </c>
    </row>
    <row r="2267" spans="5:5" x14ac:dyDescent="0.25">
      <c r="E2267" t="e">
        <v>#VALUE!</v>
      </c>
    </row>
    <row r="2268" spans="5:5" x14ac:dyDescent="0.25">
      <c r="E2268" t="e">
        <v>#VALUE!</v>
      </c>
    </row>
    <row r="2269" spans="5:5" x14ac:dyDescent="0.25">
      <c r="E2269" t="e">
        <v>#VALUE!</v>
      </c>
    </row>
    <row r="2270" spans="5:5" x14ac:dyDescent="0.25">
      <c r="E2270" t="e">
        <v>#VALUE!</v>
      </c>
    </row>
    <row r="2271" spans="5:5" x14ac:dyDescent="0.25">
      <c r="E2271" t="e">
        <v>#VALUE!</v>
      </c>
    </row>
    <row r="2272" spans="5:5" x14ac:dyDescent="0.25">
      <c r="E2272" t="e">
        <v>#VALUE!</v>
      </c>
    </row>
    <row r="2273" spans="5:5" x14ac:dyDescent="0.25">
      <c r="E2273" t="e">
        <v>#VALUE!</v>
      </c>
    </row>
    <row r="2274" spans="5:5" x14ac:dyDescent="0.25">
      <c r="E2274" t="e">
        <v>#VALUE!</v>
      </c>
    </row>
    <row r="2275" spans="5:5" x14ac:dyDescent="0.25">
      <c r="E2275" t="e">
        <v>#VALUE!</v>
      </c>
    </row>
    <row r="2276" spans="5:5" x14ac:dyDescent="0.25">
      <c r="E2276" t="e">
        <v>#VALUE!</v>
      </c>
    </row>
    <row r="2277" spans="5:5" x14ac:dyDescent="0.25">
      <c r="E2277" t="e">
        <v>#VALUE!</v>
      </c>
    </row>
    <row r="2278" spans="5:5" x14ac:dyDescent="0.25">
      <c r="E2278" t="e">
        <v>#VALUE!</v>
      </c>
    </row>
    <row r="2279" spans="5:5" x14ac:dyDescent="0.25">
      <c r="E2279" t="e">
        <v>#VALUE!</v>
      </c>
    </row>
    <row r="2280" spans="5:5" x14ac:dyDescent="0.25">
      <c r="E2280" t="e">
        <v>#VALUE!</v>
      </c>
    </row>
    <row r="2281" spans="5:5" x14ac:dyDescent="0.25">
      <c r="E2281" t="e">
        <v>#VALUE!</v>
      </c>
    </row>
    <row r="2282" spans="5:5" x14ac:dyDescent="0.25">
      <c r="E2282" t="e">
        <v>#VALUE!</v>
      </c>
    </row>
    <row r="2283" spans="5:5" x14ac:dyDescent="0.25">
      <c r="E2283" t="e">
        <v>#VALUE!</v>
      </c>
    </row>
    <row r="2284" spans="5:5" x14ac:dyDescent="0.25">
      <c r="E2284" t="e">
        <v>#VALUE!</v>
      </c>
    </row>
    <row r="2285" spans="5:5" x14ac:dyDescent="0.25">
      <c r="E2285" t="e">
        <v>#VALUE!</v>
      </c>
    </row>
    <row r="2286" spans="5:5" x14ac:dyDescent="0.25">
      <c r="E2286" t="e">
        <v>#VALUE!</v>
      </c>
    </row>
    <row r="2287" spans="5:5" x14ac:dyDescent="0.25">
      <c r="E2287" t="e">
        <v>#VALUE!</v>
      </c>
    </row>
    <row r="2288" spans="5:5" x14ac:dyDescent="0.25">
      <c r="E2288" t="e">
        <v>#VALUE!</v>
      </c>
    </row>
    <row r="2289" spans="5:5" x14ac:dyDescent="0.25">
      <c r="E2289" t="e">
        <v>#VALUE!</v>
      </c>
    </row>
    <row r="2290" spans="5:5" x14ac:dyDescent="0.25">
      <c r="E2290" t="e">
        <v>#VALUE!</v>
      </c>
    </row>
    <row r="2291" spans="5:5" x14ac:dyDescent="0.25">
      <c r="E2291" t="e">
        <v>#VALUE!</v>
      </c>
    </row>
    <row r="2292" spans="5:5" x14ac:dyDescent="0.25">
      <c r="E2292" t="e">
        <v>#VALUE!</v>
      </c>
    </row>
    <row r="2293" spans="5:5" x14ac:dyDescent="0.25">
      <c r="E2293" t="e">
        <v>#VALUE!</v>
      </c>
    </row>
    <row r="2294" spans="5:5" x14ac:dyDescent="0.25">
      <c r="E2294" t="e">
        <v>#VALUE!</v>
      </c>
    </row>
    <row r="2295" spans="5:5" x14ac:dyDescent="0.25">
      <c r="E2295" t="e">
        <v>#VALUE!</v>
      </c>
    </row>
    <row r="2296" spans="5:5" x14ac:dyDescent="0.25">
      <c r="E2296" t="e">
        <v>#VALUE!</v>
      </c>
    </row>
    <row r="2297" spans="5:5" x14ac:dyDescent="0.25">
      <c r="E2297" t="e">
        <v>#VALUE!</v>
      </c>
    </row>
    <row r="2298" spans="5:5" x14ac:dyDescent="0.25">
      <c r="E2298" t="e">
        <v>#VALUE!</v>
      </c>
    </row>
    <row r="2299" spans="5:5" x14ac:dyDescent="0.25">
      <c r="E2299" t="e">
        <v>#VALUE!</v>
      </c>
    </row>
    <row r="2300" spans="5:5" x14ac:dyDescent="0.25">
      <c r="E2300" t="e">
        <v>#VALUE!</v>
      </c>
    </row>
    <row r="2301" spans="5:5" x14ac:dyDescent="0.25">
      <c r="E2301" t="e">
        <v>#VALUE!</v>
      </c>
    </row>
    <row r="2302" spans="5:5" x14ac:dyDescent="0.25">
      <c r="E2302" t="e">
        <v>#VALUE!</v>
      </c>
    </row>
    <row r="2303" spans="5:5" x14ac:dyDescent="0.25">
      <c r="E2303" t="e">
        <v>#VALUE!</v>
      </c>
    </row>
    <row r="2304" spans="5:5" x14ac:dyDescent="0.25">
      <c r="E2304" t="e">
        <v>#VALUE!</v>
      </c>
    </row>
    <row r="2305" spans="5:5" x14ac:dyDescent="0.25">
      <c r="E2305" t="e">
        <v>#VALUE!</v>
      </c>
    </row>
    <row r="2306" spans="5:5" x14ac:dyDescent="0.25">
      <c r="E2306" t="e">
        <v>#VALUE!</v>
      </c>
    </row>
    <row r="2307" spans="5:5" x14ac:dyDescent="0.25">
      <c r="E2307" t="e">
        <v>#VALUE!</v>
      </c>
    </row>
    <row r="2308" spans="5:5" x14ac:dyDescent="0.25">
      <c r="E2308" t="e">
        <v>#VALUE!</v>
      </c>
    </row>
    <row r="2309" spans="5:5" x14ac:dyDescent="0.25">
      <c r="E2309" t="e">
        <v>#VALUE!</v>
      </c>
    </row>
    <row r="2310" spans="5:5" x14ac:dyDescent="0.25">
      <c r="E2310" t="e">
        <v>#VALUE!</v>
      </c>
    </row>
    <row r="2311" spans="5:5" x14ac:dyDescent="0.25">
      <c r="E2311" t="e">
        <v>#VALUE!</v>
      </c>
    </row>
    <row r="2312" spans="5:5" x14ac:dyDescent="0.25">
      <c r="E2312" t="e">
        <v>#VALUE!</v>
      </c>
    </row>
    <row r="2313" spans="5:5" x14ac:dyDescent="0.25">
      <c r="E2313" t="e">
        <v>#VALUE!</v>
      </c>
    </row>
    <row r="2314" spans="5:5" x14ac:dyDescent="0.25">
      <c r="E2314" t="e">
        <v>#VALUE!</v>
      </c>
    </row>
    <row r="2315" spans="5:5" x14ac:dyDescent="0.25">
      <c r="E2315" t="e">
        <v>#VALUE!</v>
      </c>
    </row>
    <row r="2316" spans="5:5" x14ac:dyDescent="0.25">
      <c r="E2316" t="e">
        <v>#VALUE!</v>
      </c>
    </row>
    <row r="2317" spans="5:5" x14ac:dyDescent="0.25">
      <c r="E2317" t="e">
        <v>#VALUE!</v>
      </c>
    </row>
    <row r="2318" spans="5:5" x14ac:dyDescent="0.25">
      <c r="E2318" t="e">
        <v>#VALUE!</v>
      </c>
    </row>
    <row r="2319" spans="5:5" x14ac:dyDescent="0.25">
      <c r="E2319" t="e">
        <v>#VALUE!</v>
      </c>
    </row>
    <row r="2320" spans="5:5" x14ac:dyDescent="0.25">
      <c r="E2320" t="e">
        <v>#VALUE!</v>
      </c>
    </row>
    <row r="2321" spans="5:5" x14ac:dyDescent="0.25">
      <c r="E2321" t="e">
        <v>#VALUE!</v>
      </c>
    </row>
    <row r="2322" spans="5:5" x14ac:dyDescent="0.25">
      <c r="E2322" t="e">
        <v>#VALUE!</v>
      </c>
    </row>
    <row r="2323" spans="5:5" x14ac:dyDescent="0.25">
      <c r="E2323" t="e">
        <v>#VALUE!</v>
      </c>
    </row>
    <row r="2324" spans="5:5" x14ac:dyDescent="0.25">
      <c r="E2324" t="e">
        <v>#VALUE!</v>
      </c>
    </row>
    <row r="2325" spans="5:5" x14ac:dyDescent="0.25">
      <c r="E2325" t="e">
        <v>#VALUE!</v>
      </c>
    </row>
    <row r="2326" spans="5:5" x14ac:dyDescent="0.25">
      <c r="E2326" t="e">
        <v>#VALUE!</v>
      </c>
    </row>
    <row r="2327" spans="5:5" x14ac:dyDescent="0.25">
      <c r="E2327" t="e">
        <v>#VALUE!</v>
      </c>
    </row>
    <row r="2328" spans="5:5" x14ac:dyDescent="0.25">
      <c r="E2328" t="e">
        <v>#VALUE!</v>
      </c>
    </row>
    <row r="2329" spans="5:5" x14ac:dyDescent="0.25">
      <c r="E2329" t="e">
        <v>#VALUE!</v>
      </c>
    </row>
    <row r="2330" spans="5:5" x14ac:dyDescent="0.25">
      <c r="E2330" t="e">
        <v>#VALUE!</v>
      </c>
    </row>
    <row r="2331" spans="5:5" x14ac:dyDescent="0.25">
      <c r="E2331" t="e">
        <v>#VALUE!</v>
      </c>
    </row>
    <row r="2332" spans="5:5" x14ac:dyDescent="0.25">
      <c r="E2332" t="e">
        <v>#VALUE!</v>
      </c>
    </row>
    <row r="2333" spans="5:5" x14ac:dyDescent="0.25">
      <c r="E2333" t="e">
        <v>#VALUE!</v>
      </c>
    </row>
    <row r="2334" spans="5:5" x14ac:dyDescent="0.25">
      <c r="E2334" t="e">
        <v>#VALUE!</v>
      </c>
    </row>
    <row r="2335" spans="5:5" x14ac:dyDescent="0.25">
      <c r="E2335" t="e">
        <v>#VALUE!</v>
      </c>
    </row>
    <row r="2336" spans="5:5" x14ac:dyDescent="0.25">
      <c r="E2336" t="e">
        <v>#VALUE!</v>
      </c>
    </row>
    <row r="2337" spans="5:5" x14ac:dyDescent="0.25">
      <c r="E2337" t="e">
        <v>#VALUE!</v>
      </c>
    </row>
    <row r="2338" spans="5:5" x14ac:dyDescent="0.25">
      <c r="E2338" t="e">
        <v>#VALUE!</v>
      </c>
    </row>
    <row r="2339" spans="5:5" x14ac:dyDescent="0.25">
      <c r="E2339" t="e">
        <v>#VALUE!</v>
      </c>
    </row>
    <row r="2340" spans="5:5" x14ac:dyDescent="0.25">
      <c r="E2340" t="e">
        <v>#VALUE!</v>
      </c>
    </row>
    <row r="2341" spans="5:5" x14ac:dyDescent="0.25">
      <c r="E2341" t="e">
        <v>#VALUE!</v>
      </c>
    </row>
    <row r="2342" spans="5:5" x14ac:dyDescent="0.25">
      <c r="E2342" t="e">
        <v>#VALUE!</v>
      </c>
    </row>
    <row r="2343" spans="5:5" x14ac:dyDescent="0.25">
      <c r="E2343" t="e">
        <v>#VALUE!</v>
      </c>
    </row>
    <row r="2344" spans="5:5" x14ac:dyDescent="0.25">
      <c r="E2344" t="e">
        <v>#VALUE!</v>
      </c>
    </row>
    <row r="2345" spans="5:5" x14ac:dyDescent="0.25">
      <c r="E2345" t="e">
        <v>#VALUE!</v>
      </c>
    </row>
    <row r="2346" spans="5:5" x14ac:dyDescent="0.25">
      <c r="E2346" t="e">
        <v>#VALUE!</v>
      </c>
    </row>
    <row r="2347" spans="5:5" x14ac:dyDescent="0.25">
      <c r="E2347" t="e">
        <v>#VALUE!</v>
      </c>
    </row>
    <row r="2348" spans="5:5" x14ac:dyDescent="0.25">
      <c r="E2348" t="e">
        <v>#VALUE!</v>
      </c>
    </row>
    <row r="2349" spans="5:5" x14ac:dyDescent="0.25">
      <c r="E2349" t="e">
        <v>#VALUE!</v>
      </c>
    </row>
    <row r="2350" spans="5:5" x14ac:dyDescent="0.25">
      <c r="E2350" t="e">
        <v>#VALUE!</v>
      </c>
    </row>
    <row r="2351" spans="5:5" x14ac:dyDescent="0.25">
      <c r="E2351" t="e">
        <v>#VALUE!</v>
      </c>
    </row>
    <row r="2352" spans="5:5" x14ac:dyDescent="0.25">
      <c r="E2352" t="e">
        <v>#VALUE!</v>
      </c>
    </row>
    <row r="2353" spans="5:5" x14ac:dyDescent="0.25">
      <c r="E2353" t="e">
        <v>#VALUE!</v>
      </c>
    </row>
    <row r="2354" spans="5:5" x14ac:dyDescent="0.25">
      <c r="E2354" t="e">
        <v>#VALUE!</v>
      </c>
    </row>
    <row r="2355" spans="5:5" x14ac:dyDescent="0.25">
      <c r="E2355" t="e">
        <v>#VALUE!</v>
      </c>
    </row>
    <row r="2356" spans="5:5" x14ac:dyDescent="0.25">
      <c r="E2356" t="e">
        <v>#VALUE!</v>
      </c>
    </row>
    <row r="2357" spans="5:5" x14ac:dyDescent="0.25">
      <c r="E2357" t="e">
        <v>#VALUE!</v>
      </c>
    </row>
    <row r="2358" spans="5:5" x14ac:dyDescent="0.25">
      <c r="E2358" t="e">
        <v>#VALUE!</v>
      </c>
    </row>
    <row r="2359" spans="5:5" x14ac:dyDescent="0.25">
      <c r="E2359" t="e">
        <v>#VALUE!</v>
      </c>
    </row>
    <row r="2360" spans="5:5" x14ac:dyDescent="0.25">
      <c r="E2360" t="e">
        <v>#VALUE!</v>
      </c>
    </row>
    <row r="2361" spans="5:5" x14ac:dyDescent="0.25">
      <c r="E2361" t="e">
        <v>#VALUE!</v>
      </c>
    </row>
    <row r="2362" spans="5:5" x14ac:dyDescent="0.25">
      <c r="E2362" t="e">
        <v>#VALUE!</v>
      </c>
    </row>
    <row r="2363" spans="5:5" x14ac:dyDescent="0.25">
      <c r="E2363" t="e">
        <v>#VALUE!</v>
      </c>
    </row>
    <row r="2364" spans="5:5" x14ac:dyDescent="0.25">
      <c r="E2364" t="e">
        <v>#VALUE!</v>
      </c>
    </row>
    <row r="2365" spans="5:5" x14ac:dyDescent="0.25">
      <c r="E2365" t="e">
        <v>#VALUE!</v>
      </c>
    </row>
    <row r="2366" spans="5:5" x14ac:dyDescent="0.25">
      <c r="E2366" t="e">
        <v>#VALUE!</v>
      </c>
    </row>
    <row r="2367" spans="5:5" x14ac:dyDescent="0.25">
      <c r="E2367" t="e">
        <v>#VALUE!</v>
      </c>
    </row>
    <row r="2368" spans="5:5" x14ac:dyDescent="0.25">
      <c r="E2368" t="e">
        <v>#VALUE!</v>
      </c>
    </row>
    <row r="2369" spans="5:5" x14ac:dyDescent="0.25">
      <c r="E2369" t="e">
        <v>#VALUE!</v>
      </c>
    </row>
    <row r="2370" spans="5:5" x14ac:dyDescent="0.25">
      <c r="E2370" t="e">
        <v>#VALUE!</v>
      </c>
    </row>
    <row r="2371" spans="5:5" x14ac:dyDescent="0.25">
      <c r="E2371" t="e">
        <v>#VALUE!</v>
      </c>
    </row>
    <row r="2372" spans="5:5" x14ac:dyDescent="0.25">
      <c r="E2372" t="e">
        <v>#VALUE!</v>
      </c>
    </row>
    <row r="2373" spans="5:5" x14ac:dyDescent="0.25">
      <c r="E2373" t="e">
        <v>#VALUE!</v>
      </c>
    </row>
    <row r="2374" spans="5:5" x14ac:dyDescent="0.25">
      <c r="E2374" t="e">
        <v>#VALUE!</v>
      </c>
    </row>
    <row r="2375" spans="5:5" x14ac:dyDescent="0.25">
      <c r="E2375" t="e">
        <v>#VALUE!</v>
      </c>
    </row>
    <row r="2376" spans="5:5" x14ac:dyDescent="0.25">
      <c r="E2376" t="e">
        <v>#VALUE!</v>
      </c>
    </row>
    <row r="2377" spans="5:5" x14ac:dyDescent="0.25">
      <c r="E2377" t="e">
        <v>#VALUE!</v>
      </c>
    </row>
    <row r="2378" spans="5:5" x14ac:dyDescent="0.25">
      <c r="E2378" t="e">
        <v>#VALUE!</v>
      </c>
    </row>
    <row r="2379" spans="5:5" x14ac:dyDescent="0.25">
      <c r="E2379" t="e">
        <v>#VALUE!</v>
      </c>
    </row>
    <row r="2380" spans="5:5" x14ac:dyDescent="0.25">
      <c r="E2380" t="e">
        <v>#VALUE!</v>
      </c>
    </row>
    <row r="2381" spans="5:5" x14ac:dyDescent="0.25">
      <c r="E2381" t="e">
        <v>#VALUE!</v>
      </c>
    </row>
    <row r="2382" spans="5:5" x14ac:dyDescent="0.25">
      <c r="E2382" t="e">
        <v>#VALUE!</v>
      </c>
    </row>
    <row r="2383" spans="5:5" x14ac:dyDescent="0.25">
      <c r="E2383" t="e">
        <v>#VALUE!</v>
      </c>
    </row>
    <row r="2384" spans="5:5" x14ac:dyDescent="0.25">
      <c r="E2384" t="e">
        <v>#VALUE!</v>
      </c>
    </row>
    <row r="2385" spans="5:5" x14ac:dyDescent="0.25">
      <c r="E2385" t="e">
        <v>#VALUE!</v>
      </c>
    </row>
    <row r="2386" spans="5:5" x14ac:dyDescent="0.25">
      <c r="E2386" t="e">
        <v>#VALUE!</v>
      </c>
    </row>
    <row r="2387" spans="5:5" x14ac:dyDescent="0.25">
      <c r="E2387" t="e">
        <v>#VALUE!</v>
      </c>
    </row>
    <row r="2388" spans="5:5" x14ac:dyDescent="0.25">
      <c r="E2388" t="e">
        <v>#VALUE!</v>
      </c>
    </row>
    <row r="2389" spans="5:5" x14ac:dyDescent="0.25">
      <c r="E2389" t="e">
        <v>#VALUE!</v>
      </c>
    </row>
    <row r="2390" spans="5:5" x14ac:dyDescent="0.25">
      <c r="E2390" t="e">
        <v>#VALUE!</v>
      </c>
    </row>
    <row r="2391" spans="5:5" x14ac:dyDescent="0.25">
      <c r="E2391" t="e">
        <v>#VALUE!</v>
      </c>
    </row>
    <row r="2392" spans="5:5" x14ac:dyDescent="0.25">
      <c r="E2392" t="e">
        <v>#VALUE!</v>
      </c>
    </row>
    <row r="2393" spans="5:5" x14ac:dyDescent="0.25">
      <c r="E2393" t="e">
        <v>#VALUE!</v>
      </c>
    </row>
    <row r="2394" spans="5:5" x14ac:dyDescent="0.25">
      <c r="E2394" t="e">
        <v>#VALUE!</v>
      </c>
    </row>
    <row r="2395" spans="5:5" x14ac:dyDescent="0.25">
      <c r="E2395" t="e">
        <v>#VALUE!</v>
      </c>
    </row>
    <row r="2396" spans="5:5" x14ac:dyDescent="0.25">
      <c r="E2396" t="e">
        <v>#VALUE!</v>
      </c>
    </row>
    <row r="2397" spans="5:5" x14ac:dyDescent="0.25">
      <c r="E2397" t="e">
        <v>#VALUE!</v>
      </c>
    </row>
    <row r="2398" spans="5:5" x14ac:dyDescent="0.25">
      <c r="E2398" t="e">
        <v>#VALUE!</v>
      </c>
    </row>
    <row r="2399" spans="5:5" x14ac:dyDescent="0.25">
      <c r="E2399" t="e">
        <v>#VALUE!</v>
      </c>
    </row>
    <row r="2400" spans="5:5" x14ac:dyDescent="0.25">
      <c r="E2400" t="e">
        <v>#VALUE!</v>
      </c>
    </row>
    <row r="2401" spans="5:5" x14ac:dyDescent="0.25">
      <c r="E2401" t="e">
        <v>#VALUE!</v>
      </c>
    </row>
    <row r="2402" spans="5:5" x14ac:dyDescent="0.25">
      <c r="E2402" t="e">
        <v>#VALUE!</v>
      </c>
    </row>
    <row r="2403" spans="5:5" x14ac:dyDescent="0.25">
      <c r="E2403" t="e">
        <v>#VALUE!</v>
      </c>
    </row>
    <row r="2404" spans="5:5" x14ac:dyDescent="0.25">
      <c r="E2404" t="e">
        <v>#VALUE!</v>
      </c>
    </row>
    <row r="2405" spans="5:5" x14ac:dyDescent="0.25">
      <c r="E2405" t="e">
        <v>#VALUE!</v>
      </c>
    </row>
    <row r="2406" spans="5:5" x14ac:dyDescent="0.25">
      <c r="E2406" t="e">
        <v>#VALUE!</v>
      </c>
    </row>
    <row r="2407" spans="5:5" x14ac:dyDescent="0.25">
      <c r="E2407" t="e">
        <v>#VALUE!</v>
      </c>
    </row>
    <row r="2408" spans="5:5" x14ac:dyDescent="0.25">
      <c r="E2408" t="e">
        <v>#VALUE!</v>
      </c>
    </row>
    <row r="2409" spans="5:5" x14ac:dyDescent="0.25">
      <c r="E2409" t="e">
        <v>#VALUE!</v>
      </c>
    </row>
    <row r="2410" spans="5:5" x14ac:dyDescent="0.25">
      <c r="E2410" t="e">
        <v>#VALUE!</v>
      </c>
    </row>
    <row r="2411" spans="5:5" x14ac:dyDescent="0.25">
      <c r="E2411" t="e">
        <v>#VALUE!</v>
      </c>
    </row>
    <row r="2412" spans="5:5" x14ac:dyDescent="0.25">
      <c r="E2412" t="e">
        <v>#VALUE!</v>
      </c>
    </row>
    <row r="2413" spans="5:5" x14ac:dyDescent="0.25">
      <c r="E2413" t="e">
        <v>#VALUE!</v>
      </c>
    </row>
    <row r="2414" spans="5:5" x14ac:dyDescent="0.25">
      <c r="E2414" t="e">
        <v>#VALUE!</v>
      </c>
    </row>
    <row r="2415" spans="5:5" x14ac:dyDescent="0.25">
      <c r="E2415" t="e">
        <v>#VALUE!</v>
      </c>
    </row>
    <row r="2416" spans="5:5" x14ac:dyDescent="0.25">
      <c r="E2416" t="e">
        <v>#VALUE!</v>
      </c>
    </row>
    <row r="2417" spans="5:5" x14ac:dyDescent="0.25">
      <c r="E2417" t="e">
        <v>#VALUE!</v>
      </c>
    </row>
    <row r="2418" spans="5:5" x14ac:dyDescent="0.25">
      <c r="E2418" t="e">
        <v>#VALUE!</v>
      </c>
    </row>
    <row r="2419" spans="5:5" x14ac:dyDescent="0.25">
      <c r="E2419" t="e">
        <v>#VALUE!</v>
      </c>
    </row>
    <row r="2420" spans="5:5" x14ac:dyDescent="0.25">
      <c r="E2420" t="e">
        <v>#VALUE!</v>
      </c>
    </row>
    <row r="2421" spans="5:5" x14ac:dyDescent="0.25">
      <c r="E2421" t="e">
        <v>#VALUE!</v>
      </c>
    </row>
    <row r="2422" spans="5:5" x14ac:dyDescent="0.25">
      <c r="E2422" t="e">
        <v>#VALUE!</v>
      </c>
    </row>
    <row r="2423" spans="5:5" x14ac:dyDescent="0.25">
      <c r="E2423" t="e">
        <v>#VALUE!</v>
      </c>
    </row>
    <row r="2424" spans="5:5" x14ac:dyDescent="0.25">
      <c r="E2424" t="e">
        <v>#VALUE!</v>
      </c>
    </row>
    <row r="2425" spans="5:5" x14ac:dyDescent="0.25">
      <c r="E2425" t="e">
        <v>#VALUE!</v>
      </c>
    </row>
    <row r="2426" spans="5:5" x14ac:dyDescent="0.25">
      <c r="E2426" t="e">
        <v>#VALUE!</v>
      </c>
    </row>
    <row r="2427" spans="5:5" x14ac:dyDescent="0.25">
      <c r="E2427" t="e">
        <v>#VALUE!</v>
      </c>
    </row>
    <row r="2428" spans="5:5" x14ac:dyDescent="0.25">
      <c r="E2428" t="e">
        <v>#VALUE!</v>
      </c>
    </row>
    <row r="2429" spans="5:5" x14ac:dyDescent="0.25">
      <c r="E2429" t="e">
        <v>#VALUE!</v>
      </c>
    </row>
    <row r="2430" spans="5:5" x14ac:dyDescent="0.25">
      <c r="E2430" t="e">
        <v>#VALUE!</v>
      </c>
    </row>
    <row r="2431" spans="5:5" x14ac:dyDescent="0.25">
      <c r="E2431" t="e">
        <v>#VALUE!</v>
      </c>
    </row>
    <row r="2432" spans="5:5" x14ac:dyDescent="0.25">
      <c r="E2432" t="e">
        <v>#VALUE!</v>
      </c>
    </row>
    <row r="2433" spans="5:5" x14ac:dyDescent="0.25">
      <c r="E2433" t="e">
        <v>#VALUE!</v>
      </c>
    </row>
    <row r="2434" spans="5:5" x14ac:dyDescent="0.25">
      <c r="E2434" t="e">
        <v>#VALUE!</v>
      </c>
    </row>
    <row r="2435" spans="5:5" x14ac:dyDescent="0.25">
      <c r="E2435" t="e">
        <v>#VALUE!</v>
      </c>
    </row>
    <row r="2436" spans="5:5" x14ac:dyDescent="0.25">
      <c r="E2436" t="e">
        <v>#VALUE!</v>
      </c>
    </row>
    <row r="2437" spans="5:5" x14ac:dyDescent="0.25">
      <c r="E2437" t="e">
        <v>#VALUE!</v>
      </c>
    </row>
    <row r="2438" spans="5:5" x14ac:dyDescent="0.25">
      <c r="E2438" t="e">
        <v>#VALUE!</v>
      </c>
    </row>
    <row r="2439" spans="5:5" x14ac:dyDescent="0.25">
      <c r="E2439" t="e">
        <v>#VALUE!</v>
      </c>
    </row>
    <row r="2440" spans="5:5" x14ac:dyDescent="0.25">
      <c r="E2440" t="e">
        <v>#VALUE!</v>
      </c>
    </row>
    <row r="2441" spans="5:5" x14ac:dyDescent="0.25">
      <c r="E2441" t="e">
        <v>#VALUE!</v>
      </c>
    </row>
    <row r="2442" spans="5:5" x14ac:dyDescent="0.25">
      <c r="E2442" t="e">
        <v>#VALUE!</v>
      </c>
    </row>
    <row r="2443" spans="5:5" x14ac:dyDescent="0.25">
      <c r="E2443" t="e">
        <v>#VALUE!</v>
      </c>
    </row>
    <row r="2444" spans="5:5" x14ac:dyDescent="0.25">
      <c r="E2444" t="e">
        <v>#VALUE!</v>
      </c>
    </row>
    <row r="2445" spans="5:5" x14ac:dyDescent="0.25">
      <c r="E2445" t="e">
        <v>#VALUE!</v>
      </c>
    </row>
    <row r="2446" spans="5:5" x14ac:dyDescent="0.25">
      <c r="E2446" t="e">
        <v>#VALUE!</v>
      </c>
    </row>
    <row r="2447" spans="5:5" x14ac:dyDescent="0.25">
      <c r="E2447" t="e">
        <v>#VALUE!</v>
      </c>
    </row>
    <row r="2448" spans="5:5" x14ac:dyDescent="0.25">
      <c r="E2448" t="e">
        <v>#VALUE!</v>
      </c>
    </row>
    <row r="2449" spans="5:5" x14ac:dyDescent="0.25">
      <c r="E2449" t="e">
        <v>#VALUE!</v>
      </c>
    </row>
    <row r="2450" spans="5:5" x14ac:dyDescent="0.25">
      <c r="E2450" t="e">
        <v>#VALUE!</v>
      </c>
    </row>
    <row r="2451" spans="5:5" x14ac:dyDescent="0.25">
      <c r="E2451" t="e">
        <v>#VALUE!</v>
      </c>
    </row>
    <row r="2452" spans="5:5" x14ac:dyDescent="0.25">
      <c r="E2452" t="e">
        <v>#VALUE!</v>
      </c>
    </row>
    <row r="2453" spans="5:5" x14ac:dyDescent="0.25">
      <c r="E2453" t="e">
        <v>#VALUE!</v>
      </c>
    </row>
    <row r="2454" spans="5:5" x14ac:dyDescent="0.25">
      <c r="E2454" t="e">
        <v>#VALUE!</v>
      </c>
    </row>
    <row r="2455" spans="5:5" x14ac:dyDescent="0.25">
      <c r="E2455" t="e">
        <v>#VALUE!</v>
      </c>
    </row>
    <row r="2456" spans="5:5" x14ac:dyDescent="0.25">
      <c r="E2456" t="e">
        <v>#VALUE!</v>
      </c>
    </row>
    <row r="2457" spans="5:5" x14ac:dyDescent="0.25">
      <c r="E2457" t="e">
        <v>#VALUE!</v>
      </c>
    </row>
    <row r="2458" spans="5:5" x14ac:dyDescent="0.25">
      <c r="E2458" t="e">
        <v>#VALUE!</v>
      </c>
    </row>
    <row r="2459" spans="5:5" x14ac:dyDescent="0.25">
      <c r="E2459" t="e">
        <v>#VALUE!</v>
      </c>
    </row>
    <row r="2460" spans="5:5" x14ac:dyDescent="0.25">
      <c r="E2460" t="e">
        <v>#VALUE!</v>
      </c>
    </row>
    <row r="2461" spans="5:5" x14ac:dyDescent="0.25">
      <c r="E2461" t="e">
        <v>#VALUE!</v>
      </c>
    </row>
    <row r="2462" spans="5:5" x14ac:dyDescent="0.25">
      <c r="E2462" t="e">
        <v>#VALUE!</v>
      </c>
    </row>
    <row r="2463" spans="5:5" x14ac:dyDescent="0.25">
      <c r="E2463" t="e">
        <v>#VALUE!</v>
      </c>
    </row>
    <row r="2464" spans="5:5" x14ac:dyDescent="0.25">
      <c r="E2464" t="e">
        <v>#VALUE!</v>
      </c>
    </row>
    <row r="2465" spans="5:5" x14ac:dyDescent="0.25">
      <c r="E2465" t="e">
        <v>#VALUE!</v>
      </c>
    </row>
    <row r="2466" spans="5:5" x14ac:dyDescent="0.25">
      <c r="E2466" t="e">
        <v>#VALUE!</v>
      </c>
    </row>
    <row r="2467" spans="5:5" x14ac:dyDescent="0.25">
      <c r="E2467" t="e">
        <v>#VALUE!</v>
      </c>
    </row>
    <row r="2468" spans="5:5" x14ac:dyDescent="0.25">
      <c r="E2468" t="e">
        <v>#VALUE!</v>
      </c>
    </row>
    <row r="2469" spans="5:5" x14ac:dyDescent="0.25">
      <c r="E2469" t="e">
        <v>#VALUE!</v>
      </c>
    </row>
    <row r="2470" spans="5:5" x14ac:dyDescent="0.25">
      <c r="E2470" t="e">
        <v>#VALUE!</v>
      </c>
    </row>
    <row r="2471" spans="5:5" x14ac:dyDescent="0.25">
      <c r="E2471" t="e">
        <v>#VALUE!</v>
      </c>
    </row>
    <row r="2472" spans="5:5" x14ac:dyDescent="0.25">
      <c r="E2472" t="e">
        <v>#VALUE!</v>
      </c>
    </row>
    <row r="2473" spans="5:5" x14ac:dyDescent="0.25">
      <c r="E2473" t="e">
        <v>#VALUE!</v>
      </c>
    </row>
    <row r="2474" spans="5:5" x14ac:dyDescent="0.25">
      <c r="E2474" t="e">
        <v>#VALUE!</v>
      </c>
    </row>
    <row r="2475" spans="5:5" x14ac:dyDescent="0.25">
      <c r="E2475" t="e">
        <v>#VALUE!</v>
      </c>
    </row>
    <row r="2476" spans="5:5" x14ac:dyDescent="0.25">
      <c r="E2476" t="e">
        <v>#VALUE!</v>
      </c>
    </row>
    <row r="2477" spans="5:5" x14ac:dyDescent="0.25">
      <c r="E2477" t="e">
        <v>#VALUE!</v>
      </c>
    </row>
    <row r="2478" spans="5:5" x14ac:dyDescent="0.25">
      <c r="E2478" t="e">
        <v>#VALUE!</v>
      </c>
    </row>
    <row r="2479" spans="5:5" x14ac:dyDescent="0.25">
      <c r="E2479" t="e">
        <v>#VALUE!</v>
      </c>
    </row>
    <row r="2480" spans="5:5" x14ac:dyDescent="0.25">
      <c r="E2480" t="e">
        <v>#VALUE!</v>
      </c>
    </row>
    <row r="2481" spans="5:5" x14ac:dyDescent="0.25">
      <c r="E2481" t="e">
        <v>#VALUE!</v>
      </c>
    </row>
    <row r="2482" spans="5:5" x14ac:dyDescent="0.25">
      <c r="E2482" t="e">
        <v>#VALUE!</v>
      </c>
    </row>
    <row r="2483" spans="5:5" x14ac:dyDescent="0.25">
      <c r="E2483" t="e">
        <v>#VALUE!</v>
      </c>
    </row>
    <row r="2484" spans="5:5" x14ac:dyDescent="0.25">
      <c r="E2484" t="e">
        <v>#VALUE!</v>
      </c>
    </row>
    <row r="2485" spans="5:5" x14ac:dyDescent="0.25">
      <c r="E2485" t="e">
        <v>#VALUE!</v>
      </c>
    </row>
    <row r="2486" spans="5:5" x14ac:dyDescent="0.25">
      <c r="E2486" t="e">
        <v>#VALUE!</v>
      </c>
    </row>
    <row r="2487" spans="5:5" x14ac:dyDescent="0.25">
      <c r="E2487" t="e">
        <v>#VALUE!</v>
      </c>
    </row>
    <row r="2488" spans="5:5" x14ac:dyDescent="0.25">
      <c r="E2488" t="e">
        <v>#VALUE!</v>
      </c>
    </row>
    <row r="2489" spans="5:5" x14ac:dyDescent="0.25">
      <c r="E2489" t="e">
        <v>#VALUE!</v>
      </c>
    </row>
    <row r="2490" spans="5:5" x14ac:dyDescent="0.25">
      <c r="E2490" t="e">
        <v>#VALUE!</v>
      </c>
    </row>
    <row r="2491" spans="5:5" x14ac:dyDescent="0.25">
      <c r="E2491" t="e">
        <v>#VALUE!</v>
      </c>
    </row>
    <row r="2492" spans="5:5" x14ac:dyDescent="0.25">
      <c r="E2492" t="e">
        <v>#VALUE!</v>
      </c>
    </row>
    <row r="2493" spans="5:5" x14ac:dyDescent="0.25">
      <c r="E2493" t="e">
        <v>#VALUE!</v>
      </c>
    </row>
    <row r="2494" spans="5:5" x14ac:dyDescent="0.25">
      <c r="E2494" t="e">
        <v>#VALUE!</v>
      </c>
    </row>
    <row r="2495" spans="5:5" x14ac:dyDescent="0.25">
      <c r="E2495" t="e">
        <v>#VALUE!</v>
      </c>
    </row>
    <row r="2496" spans="5:5" x14ac:dyDescent="0.25">
      <c r="E2496" t="e">
        <v>#VALUE!</v>
      </c>
    </row>
    <row r="2497" spans="5:5" x14ac:dyDescent="0.25">
      <c r="E2497" t="e">
        <v>#VALUE!</v>
      </c>
    </row>
    <row r="2498" spans="5:5" x14ac:dyDescent="0.25">
      <c r="E2498" t="e">
        <v>#VALUE!</v>
      </c>
    </row>
    <row r="2499" spans="5:5" x14ac:dyDescent="0.25">
      <c r="E2499" t="e">
        <v>#VALUE!</v>
      </c>
    </row>
    <row r="2500" spans="5:5" x14ac:dyDescent="0.25">
      <c r="E2500" t="e">
        <v>#VALUE!</v>
      </c>
    </row>
    <row r="2501" spans="5:5" x14ac:dyDescent="0.25">
      <c r="E2501" t="e">
        <v>#VALUE!</v>
      </c>
    </row>
    <row r="2502" spans="5:5" x14ac:dyDescent="0.25">
      <c r="E2502" t="e">
        <v>#VALUE!</v>
      </c>
    </row>
    <row r="2503" spans="5:5" x14ac:dyDescent="0.25">
      <c r="E2503" t="e">
        <v>#VALUE!</v>
      </c>
    </row>
    <row r="2504" spans="5:5" x14ac:dyDescent="0.25">
      <c r="E2504" t="e">
        <v>#VALUE!</v>
      </c>
    </row>
    <row r="2505" spans="5:5" x14ac:dyDescent="0.25">
      <c r="E2505" t="e">
        <v>#VALUE!</v>
      </c>
    </row>
    <row r="2506" spans="5:5" x14ac:dyDescent="0.25">
      <c r="E2506" t="e">
        <v>#VALUE!</v>
      </c>
    </row>
    <row r="2507" spans="5:5" x14ac:dyDescent="0.25">
      <c r="E2507" t="e">
        <v>#VALUE!</v>
      </c>
    </row>
    <row r="2508" spans="5:5" x14ac:dyDescent="0.25">
      <c r="E2508" t="e">
        <v>#VALUE!</v>
      </c>
    </row>
    <row r="2509" spans="5:5" x14ac:dyDescent="0.25">
      <c r="E2509" t="e">
        <v>#VALUE!</v>
      </c>
    </row>
    <row r="2510" spans="5:5" x14ac:dyDescent="0.25">
      <c r="E2510" t="e">
        <v>#VALUE!</v>
      </c>
    </row>
    <row r="2511" spans="5:5" x14ac:dyDescent="0.25">
      <c r="E2511" t="e">
        <v>#VALUE!</v>
      </c>
    </row>
    <row r="2512" spans="5:5" x14ac:dyDescent="0.25">
      <c r="E2512" t="e">
        <v>#VALUE!</v>
      </c>
    </row>
    <row r="2513" spans="5:5" x14ac:dyDescent="0.25">
      <c r="E2513" t="e">
        <v>#VALUE!</v>
      </c>
    </row>
    <row r="2514" spans="5:5" x14ac:dyDescent="0.25">
      <c r="E2514" t="e">
        <v>#VALUE!</v>
      </c>
    </row>
    <row r="2515" spans="5:5" x14ac:dyDescent="0.25">
      <c r="E2515" t="e">
        <v>#VALUE!</v>
      </c>
    </row>
    <row r="2516" spans="5:5" x14ac:dyDescent="0.25">
      <c r="E2516" t="e">
        <v>#VALUE!</v>
      </c>
    </row>
    <row r="2517" spans="5:5" x14ac:dyDescent="0.25">
      <c r="E2517" t="e">
        <v>#VALUE!</v>
      </c>
    </row>
    <row r="2518" spans="5:5" x14ac:dyDescent="0.25">
      <c r="E2518" t="e">
        <v>#VALUE!</v>
      </c>
    </row>
    <row r="2519" spans="5:5" x14ac:dyDescent="0.25">
      <c r="E2519" t="e">
        <v>#VALUE!</v>
      </c>
    </row>
    <row r="2520" spans="5:5" x14ac:dyDescent="0.25">
      <c r="E2520" t="e">
        <v>#VALUE!</v>
      </c>
    </row>
    <row r="2521" spans="5:5" x14ac:dyDescent="0.25">
      <c r="E2521" t="e">
        <v>#VALUE!</v>
      </c>
    </row>
    <row r="2522" spans="5:5" x14ac:dyDescent="0.25">
      <c r="E2522" t="e">
        <v>#VALUE!</v>
      </c>
    </row>
    <row r="2523" spans="5:5" x14ac:dyDescent="0.25">
      <c r="E2523" t="e">
        <v>#VALUE!</v>
      </c>
    </row>
    <row r="2524" spans="5:5" x14ac:dyDescent="0.25">
      <c r="E2524" t="e">
        <v>#VALUE!</v>
      </c>
    </row>
    <row r="2525" spans="5:5" x14ac:dyDescent="0.25">
      <c r="E2525" t="e">
        <v>#VALUE!</v>
      </c>
    </row>
    <row r="2526" spans="5:5" x14ac:dyDescent="0.25">
      <c r="E2526" t="e">
        <v>#VALUE!</v>
      </c>
    </row>
    <row r="2527" spans="5:5" x14ac:dyDescent="0.25">
      <c r="E2527" t="e">
        <v>#VALUE!</v>
      </c>
    </row>
    <row r="2528" spans="5:5" x14ac:dyDescent="0.25">
      <c r="E2528" t="e">
        <v>#VALUE!</v>
      </c>
    </row>
    <row r="2529" spans="5:5" x14ac:dyDescent="0.25">
      <c r="E2529" t="e">
        <v>#VALUE!</v>
      </c>
    </row>
    <row r="2530" spans="5:5" x14ac:dyDescent="0.25">
      <c r="E2530" t="e">
        <v>#VALUE!</v>
      </c>
    </row>
    <row r="2531" spans="5:5" x14ac:dyDescent="0.25">
      <c r="E2531" t="e">
        <v>#VALUE!</v>
      </c>
    </row>
    <row r="2532" spans="5:5" x14ac:dyDescent="0.25">
      <c r="E2532" t="e">
        <v>#VALUE!</v>
      </c>
    </row>
    <row r="2533" spans="5:5" x14ac:dyDescent="0.25">
      <c r="E2533" t="e">
        <v>#VALUE!</v>
      </c>
    </row>
    <row r="2534" spans="5:5" x14ac:dyDescent="0.25">
      <c r="E2534" t="e">
        <v>#VALUE!</v>
      </c>
    </row>
    <row r="2535" spans="5:5" x14ac:dyDescent="0.25">
      <c r="E2535" t="e">
        <v>#VALUE!</v>
      </c>
    </row>
    <row r="2536" spans="5:5" x14ac:dyDescent="0.25">
      <c r="E2536" t="e">
        <v>#VALUE!</v>
      </c>
    </row>
    <row r="2537" spans="5:5" x14ac:dyDescent="0.25">
      <c r="E2537" t="e">
        <v>#VALUE!</v>
      </c>
    </row>
    <row r="2538" spans="5:5" x14ac:dyDescent="0.25">
      <c r="E2538" t="e">
        <v>#VALUE!</v>
      </c>
    </row>
    <row r="2539" spans="5:5" x14ac:dyDescent="0.25">
      <c r="E2539" t="e">
        <v>#VALUE!</v>
      </c>
    </row>
    <row r="2540" spans="5:5" x14ac:dyDescent="0.25">
      <c r="E2540" t="e">
        <v>#VALUE!</v>
      </c>
    </row>
    <row r="2541" spans="5:5" x14ac:dyDescent="0.25">
      <c r="E2541" t="e">
        <v>#VALUE!</v>
      </c>
    </row>
    <row r="2542" spans="5:5" x14ac:dyDescent="0.25">
      <c r="E2542" t="e">
        <v>#VALUE!</v>
      </c>
    </row>
    <row r="2543" spans="5:5" x14ac:dyDescent="0.25">
      <c r="E2543" t="e">
        <v>#VALUE!</v>
      </c>
    </row>
    <row r="2544" spans="5:5" x14ac:dyDescent="0.25">
      <c r="E2544" t="e">
        <v>#VALUE!</v>
      </c>
    </row>
    <row r="2545" spans="5:5" x14ac:dyDescent="0.25">
      <c r="E2545" t="e">
        <v>#VALUE!</v>
      </c>
    </row>
    <row r="2546" spans="5:5" x14ac:dyDescent="0.25">
      <c r="E2546" t="e">
        <v>#VALUE!</v>
      </c>
    </row>
    <row r="2547" spans="5:5" x14ac:dyDescent="0.25">
      <c r="E2547" t="e">
        <v>#VALUE!</v>
      </c>
    </row>
    <row r="2548" spans="5:5" x14ac:dyDescent="0.25">
      <c r="E2548" t="e">
        <v>#VALUE!</v>
      </c>
    </row>
    <row r="2549" spans="5:5" x14ac:dyDescent="0.25">
      <c r="E2549" t="e">
        <v>#VALUE!</v>
      </c>
    </row>
    <row r="2550" spans="5:5" x14ac:dyDescent="0.25">
      <c r="E2550" t="e">
        <v>#VALUE!</v>
      </c>
    </row>
    <row r="2551" spans="5:5" x14ac:dyDescent="0.25">
      <c r="E2551" t="e">
        <v>#VALUE!</v>
      </c>
    </row>
    <row r="2552" spans="5:5" x14ac:dyDescent="0.25">
      <c r="E2552" t="e">
        <v>#VALUE!</v>
      </c>
    </row>
    <row r="2553" spans="5:5" x14ac:dyDescent="0.25">
      <c r="E2553" t="e">
        <v>#VALUE!</v>
      </c>
    </row>
    <row r="2554" spans="5:5" x14ac:dyDescent="0.25">
      <c r="E2554" t="e">
        <v>#VALUE!</v>
      </c>
    </row>
    <row r="2555" spans="5:5" x14ac:dyDescent="0.25">
      <c r="E2555" t="e">
        <v>#VALUE!</v>
      </c>
    </row>
    <row r="2556" spans="5:5" x14ac:dyDescent="0.25">
      <c r="E2556" t="e">
        <v>#VALUE!</v>
      </c>
    </row>
    <row r="2557" spans="5:5" x14ac:dyDescent="0.25">
      <c r="E2557" t="e">
        <v>#VALUE!</v>
      </c>
    </row>
    <row r="2558" spans="5:5" x14ac:dyDescent="0.25">
      <c r="E2558" t="e">
        <v>#VALUE!</v>
      </c>
    </row>
    <row r="2559" spans="5:5" x14ac:dyDescent="0.25">
      <c r="E2559" t="e">
        <v>#VALUE!</v>
      </c>
    </row>
    <row r="2560" spans="5:5" x14ac:dyDescent="0.25">
      <c r="E2560" t="e">
        <v>#VALUE!</v>
      </c>
    </row>
    <row r="2561" spans="5:5" x14ac:dyDescent="0.25">
      <c r="E2561" t="e">
        <v>#VALUE!</v>
      </c>
    </row>
    <row r="2562" spans="5:5" x14ac:dyDescent="0.25">
      <c r="E2562" t="e">
        <v>#VALUE!</v>
      </c>
    </row>
    <row r="2563" spans="5:5" x14ac:dyDescent="0.25">
      <c r="E2563" t="e">
        <v>#VALUE!</v>
      </c>
    </row>
    <row r="2564" spans="5:5" x14ac:dyDescent="0.25">
      <c r="E2564" t="e">
        <v>#VALUE!</v>
      </c>
    </row>
    <row r="2565" spans="5:5" x14ac:dyDescent="0.25">
      <c r="E2565" t="e">
        <v>#VALUE!</v>
      </c>
    </row>
    <row r="2566" spans="5:5" x14ac:dyDescent="0.25">
      <c r="E2566" t="e">
        <v>#VALUE!</v>
      </c>
    </row>
    <row r="2567" spans="5:5" x14ac:dyDescent="0.25">
      <c r="E2567" t="e">
        <v>#VALUE!</v>
      </c>
    </row>
    <row r="2568" spans="5:5" x14ac:dyDescent="0.25">
      <c r="E2568" t="e">
        <v>#VALUE!</v>
      </c>
    </row>
    <row r="2569" spans="5:5" x14ac:dyDescent="0.25">
      <c r="E2569" t="e">
        <v>#VALUE!</v>
      </c>
    </row>
    <row r="2570" spans="5:5" x14ac:dyDescent="0.25">
      <c r="E2570" t="e">
        <v>#VALUE!</v>
      </c>
    </row>
    <row r="2571" spans="5:5" x14ac:dyDescent="0.25">
      <c r="E2571" t="e">
        <v>#VALUE!</v>
      </c>
    </row>
    <row r="2572" spans="5:5" x14ac:dyDescent="0.25">
      <c r="E2572" t="e">
        <v>#VALUE!</v>
      </c>
    </row>
    <row r="2573" spans="5:5" x14ac:dyDescent="0.25">
      <c r="E2573" t="e">
        <v>#VALUE!</v>
      </c>
    </row>
    <row r="2574" spans="5:5" x14ac:dyDescent="0.25">
      <c r="E2574" t="e">
        <v>#VALUE!</v>
      </c>
    </row>
    <row r="2575" spans="5:5" x14ac:dyDescent="0.25">
      <c r="E2575" t="e">
        <v>#VALUE!</v>
      </c>
    </row>
    <row r="2576" spans="5:5" x14ac:dyDescent="0.25">
      <c r="E2576" t="e">
        <v>#VALUE!</v>
      </c>
    </row>
    <row r="2577" spans="5:5" x14ac:dyDescent="0.25">
      <c r="E2577" t="e">
        <v>#VALUE!</v>
      </c>
    </row>
    <row r="2578" spans="5:5" x14ac:dyDescent="0.25">
      <c r="E2578" t="e">
        <v>#VALUE!</v>
      </c>
    </row>
    <row r="2579" spans="5:5" x14ac:dyDescent="0.25">
      <c r="E2579" t="e">
        <v>#VALUE!</v>
      </c>
    </row>
    <row r="2580" spans="5:5" x14ac:dyDescent="0.25">
      <c r="E2580" t="e">
        <v>#VALUE!</v>
      </c>
    </row>
    <row r="2581" spans="5:5" x14ac:dyDescent="0.25">
      <c r="E2581" t="e">
        <v>#VALUE!</v>
      </c>
    </row>
    <row r="2582" spans="5:5" x14ac:dyDescent="0.25">
      <c r="E2582" t="e">
        <v>#VALUE!</v>
      </c>
    </row>
    <row r="2583" spans="5:5" x14ac:dyDescent="0.25">
      <c r="E2583" t="e">
        <v>#VALUE!</v>
      </c>
    </row>
    <row r="2584" spans="5:5" x14ac:dyDescent="0.25">
      <c r="E2584" t="e">
        <v>#VALUE!</v>
      </c>
    </row>
    <row r="2585" spans="5:5" x14ac:dyDescent="0.25">
      <c r="E2585" t="e">
        <v>#VALUE!</v>
      </c>
    </row>
    <row r="2586" spans="5:5" x14ac:dyDescent="0.25">
      <c r="E2586" t="e">
        <v>#VALUE!</v>
      </c>
    </row>
    <row r="2587" spans="5:5" x14ac:dyDescent="0.25">
      <c r="E2587" t="e">
        <v>#VALUE!</v>
      </c>
    </row>
    <row r="2588" spans="5:5" x14ac:dyDescent="0.25">
      <c r="E2588" t="e">
        <v>#VALUE!</v>
      </c>
    </row>
    <row r="2589" spans="5:5" x14ac:dyDescent="0.25">
      <c r="E2589" t="e">
        <v>#VALUE!</v>
      </c>
    </row>
    <row r="2590" spans="5:5" x14ac:dyDescent="0.25">
      <c r="E2590" t="e">
        <v>#VALUE!</v>
      </c>
    </row>
    <row r="2591" spans="5:5" x14ac:dyDescent="0.25">
      <c r="E2591" t="e">
        <v>#VALUE!</v>
      </c>
    </row>
    <row r="2592" spans="5:5" x14ac:dyDescent="0.25">
      <c r="E2592" t="e">
        <v>#VALUE!</v>
      </c>
    </row>
    <row r="2593" spans="5:5" x14ac:dyDescent="0.25">
      <c r="E2593" t="e">
        <v>#VALUE!</v>
      </c>
    </row>
    <row r="2594" spans="5:5" x14ac:dyDescent="0.25">
      <c r="E2594" t="e">
        <v>#VALUE!</v>
      </c>
    </row>
    <row r="2595" spans="5:5" x14ac:dyDescent="0.25">
      <c r="E2595" t="e">
        <v>#VALUE!</v>
      </c>
    </row>
    <row r="2596" spans="5:5" x14ac:dyDescent="0.25">
      <c r="E2596" t="e">
        <v>#VALUE!</v>
      </c>
    </row>
    <row r="2597" spans="5:5" x14ac:dyDescent="0.25">
      <c r="E2597" t="e">
        <v>#VALUE!</v>
      </c>
    </row>
    <row r="2598" spans="5:5" x14ac:dyDescent="0.25">
      <c r="E2598" t="e">
        <v>#VALUE!</v>
      </c>
    </row>
    <row r="2599" spans="5:5" x14ac:dyDescent="0.25">
      <c r="E2599" t="e">
        <v>#VALUE!</v>
      </c>
    </row>
    <row r="2600" spans="5:5" x14ac:dyDescent="0.25">
      <c r="E2600" t="e">
        <v>#VALUE!</v>
      </c>
    </row>
    <row r="2601" spans="5:5" x14ac:dyDescent="0.25">
      <c r="E2601" t="e">
        <v>#VALUE!</v>
      </c>
    </row>
    <row r="2602" spans="5:5" x14ac:dyDescent="0.25">
      <c r="E2602" t="e">
        <v>#VALUE!</v>
      </c>
    </row>
    <row r="2603" spans="5:5" x14ac:dyDescent="0.25">
      <c r="E2603" t="e">
        <v>#VALUE!</v>
      </c>
    </row>
    <row r="2604" spans="5:5" x14ac:dyDescent="0.25">
      <c r="E2604" t="e">
        <v>#VALUE!</v>
      </c>
    </row>
    <row r="2605" spans="5:5" x14ac:dyDescent="0.25">
      <c r="E2605" t="e">
        <v>#VALUE!</v>
      </c>
    </row>
    <row r="2606" spans="5:5" x14ac:dyDescent="0.25">
      <c r="E2606" t="e">
        <v>#VALUE!</v>
      </c>
    </row>
    <row r="2607" spans="5:5" x14ac:dyDescent="0.25">
      <c r="E2607" t="e">
        <v>#VALUE!</v>
      </c>
    </row>
    <row r="2608" spans="5:5" x14ac:dyDescent="0.25">
      <c r="E2608" t="e">
        <v>#VALUE!</v>
      </c>
    </row>
    <row r="2609" spans="5:5" x14ac:dyDescent="0.25">
      <c r="E2609" t="e">
        <v>#VALUE!</v>
      </c>
    </row>
    <row r="2610" spans="5:5" x14ac:dyDescent="0.25">
      <c r="E2610" t="e">
        <v>#VALUE!</v>
      </c>
    </row>
    <row r="2611" spans="5:5" x14ac:dyDescent="0.25">
      <c r="E2611" t="e">
        <v>#VALUE!</v>
      </c>
    </row>
    <row r="2612" spans="5:5" x14ac:dyDescent="0.25">
      <c r="E2612" t="e">
        <v>#VALUE!</v>
      </c>
    </row>
    <row r="2613" spans="5:5" x14ac:dyDescent="0.25">
      <c r="E2613" t="e">
        <v>#VALUE!</v>
      </c>
    </row>
    <row r="2614" spans="5:5" x14ac:dyDescent="0.25">
      <c r="E2614" t="e">
        <v>#VALUE!</v>
      </c>
    </row>
    <row r="2615" spans="5:5" x14ac:dyDescent="0.25">
      <c r="E2615" t="e">
        <v>#VALUE!</v>
      </c>
    </row>
    <row r="2616" spans="5:5" x14ac:dyDescent="0.25">
      <c r="E2616" t="e">
        <v>#VALUE!</v>
      </c>
    </row>
    <row r="2617" spans="5:5" x14ac:dyDescent="0.25">
      <c r="E2617" t="e">
        <v>#VALUE!</v>
      </c>
    </row>
    <row r="2618" spans="5:5" x14ac:dyDescent="0.25">
      <c r="E2618" t="e">
        <v>#VALUE!</v>
      </c>
    </row>
    <row r="2619" spans="5:5" x14ac:dyDescent="0.25">
      <c r="E2619" t="e">
        <v>#VALUE!</v>
      </c>
    </row>
    <row r="2620" spans="5:5" x14ac:dyDescent="0.25">
      <c r="E2620" t="e">
        <v>#VALUE!</v>
      </c>
    </row>
    <row r="2621" spans="5:5" x14ac:dyDescent="0.25">
      <c r="E2621" t="e">
        <v>#VALUE!</v>
      </c>
    </row>
    <row r="2622" spans="5:5" x14ac:dyDescent="0.25">
      <c r="E2622" t="e">
        <v>#VALUE!</v>
      </c>
    </row>
    <row r="2623" spans="5:5" x14ac:dyDescent="0.25">
      <c r="E2623" t="e">
        <v>#VALUE!</v>
      </c>
    </row>
    <row r="2624" spans="5:5" x14ac:dyDescent="0.25">
      <c r="E2624" t="e">
        <v>#VALUE!</v>
      </c>
    </row>
    <row r="2625" spans="5:5" x14ac:dyDescent="0.25">
      <c r="E2625" t="e">
        <v>#VALUE!</v>
      </c>
    </row>
    <row r="2626" spans="5:5" x14ac:dyDescent="0.25">
      <c r="E2626" t="e">
        <v>#VALUE!</v>
      </c>
    </row>
    <row r="2627" spans="5:5" x14ac:dyDescent="0.25">
      <c r="E2627" t="e">
        <v>#VALUE!</v>
      </c>
    </row>
    <row r="2628" spans="5:5" x14ac:dyDescent="0.25">
      <c r="E2628" t="e">
        <v>#VALUE!</v>
      </c>
    </row>
    <row r="2629" spans="5:5" x14ac:dyDescent="0.25">
      <c r="E2629" t="e">
        <v>#VALUE!</v>
      </c>
    </row>
    <row r="2630" spans="5:5" x14ac:dyDescent="0.25">
      <c r="E2630" t="e">
        <v>#VALUE!</v>
      </c>
    </row>
    <row r="2631" spans="5:5" x14ac:dyDescent="0.25">
      <c r="E2631" t="e">
        <v>#VALUE!</v>
      </c>
    </row>
    <row r="2632" spans="5:5" x14ac:dyDescent="0.25">
      <c r="E2632" t="e">
        <v>#VALUE!</v>
      </c>
    </row>
    <row r="2633" spans="5:5" x14ac:dyDescent="0.25">
      <c r="E2633" t="e">
        <v>#VALUE!</v>
      </c>
    </row>
    <row r="2634" spans="5:5" x14ac:dyDescent="0.25">
      <c r="E2634" t="e">
        <v>#VALUE!</v>
      </c>
    </row>
    <row r="2635" spans="5:5" x14ac:dyDescent="0.25">
      <c r="E2635" t="e">
        <v>#VALUE!</v>
      </c>
    </row>
    <row r="2636" spans="5:5" x14ac:dyDescent="0.25">
      <c r="E2636" t="e">
        <v>#VALUE!</v>
      </c>
    </row>
    <row r="2637" spans="5:5" x14ac:dyDescent="0.25">
      <c r="E2637" t="e">
        <v>#VALUE!</v>
      </c>
    </row>
    <row r="2638" spans="5:5" x14ac:dyDescent="0.25">
      <c r="E2638" t="e">
        <v>#VALUE!</v>
      </c>
    </row>
    <row r="2639" spans="5:5" x14ac:dyDescent="0.25">
      <c r="E2639" t="e">
        <v>#VALUE!</v>
      </c>
    </row>
    <row r="2640" spans="5:5" x14ac:dyDescent="0.25">
      <c r="E2640" t="e">
        <v>#VALUE!</v>
      </c>
    </row>
    <row r="2641" spans="5:5" x14ac:dyDescent="0.25">
      <c r="E2641" t="e">
        <v>#VALUE!</v>
      </c>
    </row>
    <row r="2642" spans="5:5" x14ac:dyDescent="0.25">
      <c r="E2642" t="e">
        <v>#VALUE!</v>
      </c>
    </row>
    <row r="2643" spans="5:5" x14ac:dyDescent="0.25">
      <c r="E2643" t="e">
        <v>#VALUE!</v>
      </c>
    </row>
    <row r="2644" spans="5:5" x14ac:dyDescent="0.25">
      <c r="E2644" t="e">
        <v>#VALUE!</v>
      </c>
    </row>
    <row r="2645" spans="5:5" x14ac:dyDescent="0.25">
      <c r="E2645" t="e">
        <v>#VALUE!</v>
      </c>
    </row>
    <row r="2646" spans="5:5" x14ac:dyDescent="0.25">
      <c r="E2646" t="e">
        <v>#VALUE!</v>
      </c>
    </row>
    <row r="2647" spans="5:5" x14ac:dyDescent="0.25">
      <c r="E2647" t="e">
        <v>#VALUE!</v>
      </c>
    </row>
    <row r="2648" spans="5:5" x14ac:dyDescent="0.25">
      <c r="E2648" t="e">
        <v>#VALUE!</v>
      </c>
    </row>
    <row r="2649" spans="5:5" x14ac:dyDescent="0.25">
      <c r="E2649" t="e">
        <v>#VALUE!</v>
      </c>
    </row>
    <row r="2650" spans="5:5" x14ac:dyDescent="0.25">
      <c r="E2650" t="e">
        <v>#VALUE!</v>
      </c>
    </row>
    <row r="2651" spans="5:5" x14ac:dyDescent="0.25">
      <c r="E2651" t="e">
        <v>#VALUE!</v>
      </c>
    </row>
    <row r="2652" spans="5:5" x14ac:dyDescent="0.25">
      <c r="E2652" t="e">
        <v>#VALUE!</v>
      </c>
    </row>
    <row r="2653" spans="5:5" x14ac:dyDescent="0.25">
      <c r="E2653" t="e">
        <v>#VALUE!</v>
      </c>
    </row>
    <row r="2654" spans="5:5" x14ac:dyDescent="0.25">
      <c r="E2654" t="e">
        <v>#VALUE!</v>
      </c>
    </row>
    <row r="2655" spans="5:5" x14ac:dyDescent="0.25">
      <c r="E2655" t="e">
        <v>#VALUE!</v>
      </c>
    </row>
    <row r="2656" spans="5:5" x14ac:dyDescent="0.25">
      <c r="E2656" t="e">
        <v>#VALUE!</v>
      </c>
    </row>
    <row r="2657" spans="5:5" x14ac:dyDescent="0.25">
      <c r="E2657" t="e">
        <v>#VALUE!</v>
      </c>
    </row>
    <row r="2658" spans="5:5" x14ac:dyDescent="0.25">
      <c r="E2658" t="e">
        <v>#VALUE!</v>
      </c>
    </row>
    <row r="2659" spans="5:5" x14ac:dyDescent="0.25">
      <c r="E2659" t="e">
        <v>#VALUE!</v>
      </c>
    </row>
    <row r="2660" spans="5:5" x14ac:dyDescent="0.25">
      <c r="E2660" t="e">
        <v>#VALUE!</v>
      </c>
    </row>
    <row r="2661" spans="5:5" x14ac:dyDescent="0.25">
      <c r="E2661" t="e">
        <v>#VALUE!</v>
      </c>
    </row>
    <row r="2662" spans="5:5" x14ac:dyDescent="0.25">
      <c r="E2662" t="e">
        <v>#VALUE!</v>
      </c>
    </row>
    <row r="2663" spans="5:5" x14ac:dyDescent="0.25">
      <c r="E2663" t="e">
        <v>#VALUE!</v>
      </c>
    </row>
    <row r="2664" spans="5:5" x14ac:dyDescent="0.25">
      <c r="E2664" t="e">
        <v>#VALUE!</v>
      </c>
    </row>
    <row r="2665" spans="5:5" x14ac:dyDescent="0.25">
      <c r="E2665" t="e">
        <v>#VALUE!</v>
      </c>
    </row>
    <row r="2666" spans="5:5" x14ac:dyDescent="0.25">
      <c r="E2666" t="e">
        <v>#VALUE!</v>
      </c>
    </row>
    <row r="2667" spans="5:5" x14ac:dyDescent="0.25">
      <c r="E2667" t="e">
        <v>#VALUE!</v>
      </c>
    </row>
    <row r="2668" spans="5:5" x14ac:dyDescent="0.25">
      <c r="E2668" t="e">
        <v>#VALUE!</v>
      </c>
    </row>
    <row r="2669" spans="5:5" x14ac:dyDescent="0.25">
      <c r="E2669" t="e">
        <v>#VALUE!</v>
      </c>
    </row>
    <row r="2670" spans="5:5" x14ac:dyDescent="0.25">
      <c r="E2670" t="e">
        <v>#VALUE!</v>
      </c>
    </row>
    <row r="2671" spans="5:5" x14ac:dyDescent="0.25">
      <c r="E2671" t="e">
        <v>#VALUE!</v>
      </c>
    </row>
    <row r="2672" spans="5:5" x14ac:dyDescent="0.25">
      <c r="E2672" t="e">
        <v>#VALUE!</v>
      </c>
    </row>
    <row r="2673" spans="5:5" x14ac:dyDescent="0.25">
      <c r="E2673" t="e">
        <v>#VALUE!</v>
      </c>
    </row>
    <row r="2674" spans="5:5" x14ac:dyDescent="0.25">
      <c r="E2674" t="e">
        <v>#VALUE!</v>
      </c>
    </row>
    <row r="2675" spans="5:5" x14ac:dyDescent="0.25">
      <c r="E2675" t="e">
        <v>#VALUE!</v>
      </c>
    </row>
    <row r="2676" spans="5:5" x14ac:dyDescent="0.25">
      <c r="E2676" t="e">
        <v>#VALUE!</v>
      </c>
    </row>
    <row r="2677" spans="5:5" x14ac:dyDescent="0.25">
      <c r="E2677" t="e">
        <v>#VALUE!</v>
      </c>
    </row>
    <row r="2678" spans="5:5" x14ac:dyDescent="0.25">
      <c r="E2678" t="e">
        <v>#VALUE!</v>
      </c>
    </row>
    <row r="2679" spans="5:5" x14ac:dyDescent="0.25">
      <c r="E2679" t="e">
        <v>#VALUE!</v>
      </c>
    </row>
    <row r="2680" spans="5:5" x14ac:dyDescent="0.25">
      <c r="E2680" t="e">
        <v>#VALUE!</v>
      </c>
    </row>
    <row r="2681" spans="5:5" x14ac:dyDescent="0.25">
      <c r="E2681" t="e">
        <v>#VALUE!</v>
      </c>
    </row>
    <row r="2682" spans="5:5" x14ac:dyDescent="0.25">
      <c r="E2682" t="e">
        <v>#VALUE!</v>
      </c>
    </row>
    <row r="2683" spans="5:5" x14ac:dyDescent="0.25">
      <c r="E2683" t="e">
        <v>#VALUE!</v>
      </c>
    </row>
    <row r="2684" spans="5:5" x14ac:dyDescent="0.25">
      <c r="E2684" t="e">
        <v>#VALUE!</v>
      </c>
    </row>
    <row r="2685" spans="5:5" x14ac:dyDescent="0.25">
      <c r="E2685" t="e">
        <v>#VALUE!</v>
      </c>
    </row>
    <row r="2686" spans="5:5" x14ac:dyDescent="0.25">
      <c r="E2686" t="e">
        <v>#VALUE!</v>
      </c>
    </row>
    <row r="2687" spans="5:5" x14ac:dyDescent="0.25">
      <c r="E2687" t="e">
        <v>#VALUE!</v>
      </c>
    </row>
    <row r="2688" spans="5:5" x14ac:dyDescent="0.25">
      <c r="E2688" t="e">
        <v>#VALUE!</v>
      </c>
    </row>
    <row r="2689" spans="5:5" x14ac:dyDescent="0.25">
      <c r="E2689" t="e">
        <v>#VALUE!</v>
      </c>
    </row>
    <row r="2690" spans="5:5" x14ac:dyDescent="0.25">
      <c r="E2690" t="e">
        <v>#VALUE!</v>
      </c>
    </row>
    <row r="2691" spans="5:5" x14ac:dyDescent="0.25">
      <c r="E2691" t="e">
        <v>#VALUE!</v>
      </c>
    </row>
    <row r="2692" spans="5:5" x14ac:dyDescent="0.25">
      <c r="E2692" t="e">
        <v>#VALUE!</v>
      </c>
    </row>
    <row r="2693" spans="5:5" x14ac:dyDescent="0.25">
      <c r="E2693" t="e">
        <v>#VALUE!</v>
      </c>
    </row>
    <row r="2694" spans="5:5" x14ac:dyDescent="0.25">
      <c r="E2694" t="e">
        <v>#VALUE!</v>
      </c>
    </row>
    <row r="2695" spans="5:5" x14ac:dyDescent="0.25">
      <c r="E2695" t="e">
        <v>#VALUE!</v>
      </c>
    </row>
    <row r="2696" spans="5:5" x14ac:dyDescent="0.25">
      <c r="E2696" t="e">
        <v>#VALUE!</v>
      </c>
    </row>
    <row r="2697" spans="5:5" x14ac:dyDescent="0.25">
      <c r="E2697" t="e">
        <v>#VALUE!</v>
      </c>
    </row>
    <row r="2698" spans="5:5" x14ac:dyDescent="0.25">
      <c r="E2698" t="e">
        <v>#VALUE!</v>
      </c>
    </row>
    <row r="2699" spans="5:5" x14ac:dyDescent="0.25">
      <c r="E2699" t="e">
        <v>#VALUE!</v>
      </c>
    </row>
    <row r="2700" spans="5:5" x14ac:dyDescent="0.25">
      <c r="E2700" t="e">
        <v>#VALUE!</v>
      </c>
    </row>
    <row r="2701" spans="5:5" x14ac:dyDescent="0.25">
      <c r="E2701" t="e">
        <v>#VALUE!</v>
      </c>
    </row>
    <row r="2702" spans="5:5" x14ac:dyDescent="0.25">
      <c r="E2702" t="e">
        <v>#VALUE!</v>
      </c>
    </row>
    <row r="2703" spans="5:5" x14ac:dyDescent="0.25">
      <c r="E2703" t="e">
        <v>#VALUE!</v>
      </c>
    </row>
    <row r="2704" spans="5:5" x14ac:dyDescent="0.25">
      <c r="E2704" t="e">
        <v>#VALUE!</v>
      </c>
    </row>
    <row r="2705" spans="5:5" x14ac:dyDescent="0.25">
      <c r="E2705" t="e">
        <v>#VALUE!</v>
      </c>
    </row>
    <row r="2706" spans="5:5" x14ac:dyDescent="0.25">
      <c r="E2706" t="e">
        <v>#VALUE!</v>
      </c>
    </row>
    <row r="2707" spans="5:5" x14ac:dyDescent="0.25">
      <c r="E2707" t="e">
        <v>#VALUE!</v>
      </c>
    </row>
    <row r="2708" spans="5:5" x14ac:dyDescent="0.25">
      <c r="E2708" t="e">
        <v>#VALUE!</v>
      </c>
    </row>
    <row r="2709" spans="5:5" x14ac:dyDescent="0.25">
      <c r="E2709" t="e">
        <v>#VALUE!</v>
      </c>
    </row>
    <row r="2710" spans="5:5" x14ac:dyDescent="0.25">
      <c r="E2710" t="e">
        <v>#VALUE!</v>
      </c>
    </row>
    <row r="2711" spans="5:5" x14ac:dyDescent="0.25">
      <c r="E2711" t="e">
        <v>#VALUE!</v>
      </c>
    </row>
    <row r="2712" spans="5:5" x14ac:dyDescent="0.25">
      <c r="E2712" t="e">
        <v>#VALUE!</v>
      </c>
    </row>
    <row r="2713" spans="5:5" x14ac:dyDescent="0.25">
      <c r="E2713" t="e">
        <v>#VALUE!</v>
      </c>
    </row>
    <row r="2714" spans="5:5" x14ac:dyDescent="0.25">
      <c r="E2714" t="e">
        <v>#VALUE!</v>
      </c>
    </row>
    <row r="2715" spans="5:5" x14ac:dyDescent="0.25">
      <c r="E2715" t="e">
        <v>#VALUE!</v>
      </c>
    </row>
    <row r="2716" spans="5:5" x14ac:dyDescent="0.25">
      <c r="E2716" t="e">
        <v>#VALUE!</v>
      </c>
    </row>
    <row r="2717" spans="5:5" x14ac:dyDescent="0.25">
      <c r="E2717" t="e">
        <v>#VALUE!</v>
      </c>
    </row>
    <row r="2718" spans="5:5" x14ac:dyDescent="0.25">
      <c r="E2718" t="e">
        <v>#VALUE!</v>
      </c>
    </row>
    <row r="2719" spans="5:5" x14ac:dyDescent="0.25">
      <c r="E2719" t="e">
        <v>#VALUE!</v>
      </c>
    </row>
    <row r="2720" spans="5:5" x14ac:dyDescent="0.25">
      <c r="E2720" t="e">
        <v>#VALUE!</v>
      </c>
    </row>
    <row r="2721" spans="5:5" x14ac:dyDescent="0.25">
      <c r="E2721" t="e">
        <v>#VALUE!</v>
      </c>
    </row>
    <row r="2722" spans="5:5" x14ac:dyDescent="0.25">
      <c r="E2722" t="e">
        <v>#VALUE!</v>
      </c>
    </row>
    <row r="2723" spans="5:5" x14ac:dyDescent="0.25">
      <c r="E2723" t="e">
        <v>#VALUE!</v>
      </c>
    </row>
    <row r="2724" spans="5:5" x14ac:dyDescent="0.25">
      <c r="E2724" t="e">
        <v>#VALUE!</v>
      </c>
    </row>
    <row r="2725" spans="5:5" x14ac:dyDescent="0.25">
      <c r="E2725" t="e">
        <v>#VALUE!</v>
      </c>
    </row>
    <row r="2726" spans="5:5" x14ac:dyDescent="0.25">
      <c r="E2726" t="e">
        <v>#VALUE!</v>
      </c>
    </row>
    <row r="2727" spans="5:5" x14ac:dyDescent="0.25">
      <c r="E2727" t="e">
        <v>#VALUE!</v>
      </c>
    </row>
    <row r="2728" spans="5:5" x14ac:dyDescent="0.25">
      <c r="E2728" t="e">
        <v>#VALUE!</v>
      </c>
    </row>
    <row r="2729" spans="5:5" x14ac:dyDescent="0.25">
      <c r="E2729" t="e">
        <v>#VALUE!</v>
      </c>
    </row>
    <row r="2730" spans="5:5" x14ac:dyDescent="0.25">
      <c r="E2730" t="e">
        <v>#VALUE!</v>
      </c>
    </row>
    <row r="2731" spans="5:5" x14ac:dyDescent="0.25">
      <c r="E2731" t="e">
        <v>#VALUE!</v>
      </c>
    </row>
    <row r="2732" spans="5:5" x14ac:dyDescent="0.25">
      <c r="E2732" t="e">
        <v>#VALUE!</v>
      </c>
    </row>
    <row r="2733" spans="5:5" x14ac:dyDescent="0.25">
      <c r="E2733" t="e">
        <v>#VALUE!</v>
      </c>
    </row>
    <row r="2734" spans="5:5" x14ac:dyDescent="0.25">
      <c r="E2734" t="e">
        <v>#VALUE!</v>
      </c>
    </row>
    <row r="2735" spans="5:5" x14ac:dyDescent="0.25">
      <c r="E2735" t="e">
        <v>#VALUE!</v>
      </c>
    </row>
    <row r="2736" spans="5:5" x14ac:dyDescent="0.25">
      <c r="E2736" t="e">
        <v>#VALUE!</v>
      </c>
    </row>
    <row r="2737" spans="5:5" x14ac:dyDescent="0.25">
      <c r="E2737" t="e">
        <v>#VALUE!</v>
      </c>
    </row>
    <row r="2738" spans="5:5" x14ac:dyDescent="0.25">
      <c r="E2738" t="e">
        <v>#VALUE!</v>
      </c>
    </row>
    <row r="2739" spans="5:5" x14ac:dyDescent="0.25">
      <c r="E2739" t="e">
        <v>#VALUE!</v>
      </c>
    </row>
    <row r="2740" spans="5:5" x14ac:dyDescent="0.25">
      <c r="E2740" t="e">
        <v>#VALUE!</v>
      </c>
    </row>
    <row r="2741" spans="5:5" x14ac:dyDescent="0.25">
      <c r="E2741" t="e">
        <v>#VALUE!</v>
      </c>
    </row>
    <row r="2742" spans="5:5" x14ac:dyDescent="0.25">
      <c r="E2742" t="e">
        <v>#VALUE!</v>
      </c>
    </row>
    <row r="2743" spans="5:5" x14ac:dyDescent="0.25">
      <c r="E2743" t="e">
        <v>#VALUE!</v>
      </c>
    </row>
    <row r="2744" spans="5:5" x14ac:dyDescent="0.25">
      <c r="E2744" t="e">
        <v>#VALUE!</v>
      </c>
    </row>
    <row r="2745" spans="5:5" x14ac:dyDescent="0.25">
      <c r="E2745" t="e">
        <v>#VALUE!</v>
      </c>
    </row>
    <row r="2746" spans="5:5" x14ac:dyDescent="0.25">
      <c r="E2746" t="e">
        <v>#VALUE!</v>
      </c>
    </row>
    <row r="2747" spans="5:5" x14ac:dyDescent="0.25">
      <c r="E2747" t="e">
        <v>#VALUE!</v>
      </c>
    </row>
    <row r="2748" spans="5:5" x14ac:dyDescent="0.25">
      <c r="E2748" t="e">
        <v>#VALUE!</v>
      </c>
    </row>
    <row r="2749" spans="5:5" x14ac:dyDescent="0.25">
      <c r="E2749" t="e">
        <v>#VALUE!</v>
      </c>
    </row>
    <row r="2750" spans="5:5" x14ac:dyDescent="0.25">
      <c r="E2750" t="e">
        <v>#VALUE!</v>
      </c>
    </row>
    <row r="2751" spans="5:5" x14ac:dyDescent="0.25">
      <c r="E2751" t="e">
        <v>#VALUE!</v>
      </c>
    </row>
    <row r="2752" spans="5:5" x14ac:dyDescent="0.25">
      <c r="E2752" t="e">
        <v>#VALUE!</v>
      </c>
    </row>
    <row r="2753" spans="5:5" x14ac:dyDescent="0.25">
      <c r="E2753" t="e">
        <v>#VALUE!</v>
      </c>
    </row>
    <row r="2754" spans="5:5" x14ac:dyDescent="0.25">
      <c r="E2754" t="e">
        <v>#VALUE!</v>
      </c>
    </row>
    <row r="2755" spans="5:5" x14ac:dyDescent="0.25">
      <c r="E2755" t="e">
        <v>#VALUE!</v>
      </c>
    </row>
    <row r="2756" spans="5:5" x14ac:dyDescent="0.25">
      <c r="E2756" t="e">
        <v>#VALUE!</v>
      </c>
    </row>
    <row r="2757" spans="5:5" x14ac:dyDescent="0.25">
      <c r="E2757" t="e">
        <v>#VALUE!</v>
      </c>
    </row>
    <row r="2758" spans="5:5" x14ac:dyDescent="0.25">
      <c r="E2758" t="e">
        <v>#VALUE!</v>
      </c>
    </row>
    <row r="2759" spans="5:5" x14ac:dyDescent="0.25">
      <c r="E2759" t="e">
        <v>#VALUE!</v>
      </c>
    </row>
    <row r="2760" spans="5:5" x14ac:dyDescent="0.25">
      <c r="E2760" t="e">
        <v>#VALUE!</v>
      </c>
    </row>
    <row r="2761" spans="5:5" x14ac:dyDescent="0.25">
      <c r="E2761" t="e">
        <v>#VALUE!</v>
      </c>
    </row>
    <row r="2762" spans="5:5" x14ac:dyDescent="0.25">
      <c r="E2762" t="e">
        <v>#VALUE!</v>
      </c>
    </row>
    <row r="2763" spans="5:5" x14ac:dyDescent="0.25">
      <c r="E2763" t="e">
        <v>#VALUE!</v>
      </c>
    </row>
    <row r="2764" spans="5:5" x14ac:dyDescent="0.25">
      <c r="E2764" t="e">
        <v>#VALUE!</v>
      </c>
    </row>
    <row r="2765" spans="5:5" x14ac:dyDescent="0.25">
      <c r="E2765" t="e">
        <v>#VALUE!</v>
      </c>
    </row>
    <row r="2766" spans="5:5" x14ac:dyDescent="0.25">
      <c r="E2766" t="e">
        <v>#VALUE!</v>
      </c>
    </row>
    <row r="2767" spans="5:5" x14ac:dyDescent="0.25">
      <c r="E2767" t="e">
        <v>#VALUE!</v>
      </c>
    </row>
    <row r="2768" spans="5:5" x14ac:dyDescent="0.25">
      <c r="E2768" t="e">
        <v>#VALUE!</v>
      </c>
    </row>
    <row r="2769" spans="5:5" x14ac:dyDescent="0.25">
      <c r="E2769" t="e">
        <v>#VALUE!</v>
      </c>
    </row>
    <row r="2770" spans="5:5" x14ac:dyDescent="0.25">
      <c r="E2770" t="e">
        <v>#VALUE!</v>
      </c>
    </row>
    <row r="2771" spans="5:5" x14ac:dyDescent="0.25">
      <c r="E2771" t="e">
        <v>#VALUE!</v>
      </c>
    </row>
    <row r="2772" spans="5:5" x14ac:dyDescent="0.25">
      <c r="E2772" t="e">
        <v>#VALUE!</v>
      </c>
    </row>
    <row r="2773" spans="5:5" x14ac:dyDescent="0.25">
      <c r="E2773" t="e">
        <v>#VALUE!</v>
      </c>
    </row>
    <row r="2774" spans="5:5" x14ac:dyDescent="0.25">
      <c r="E2774" t="e">
        <v>#VALUE!</v>
      </c>
    </row>
    <row r="2775" spans="5:5" x14ac:dyDescent="0.25">
      <c r="E2775" t="e">
        <v>#VALUE!</v>
      </c>
    </row>
    <row r="2776" spans="5:5" x14ac:dyDescent="0.25">
      <c r="E2776" t="e">
        <v>#VALUE!</v>
      </c>
    </row>
    <row r="2777" spans="5:5" x14ac:dyDescent="0.25">
      <c r="E2777" t="e">
        <v>#VALUE!</v>
      </c>
    </row>
    <row r="2778" spans="5:5" x14ac:dyDescent="0.25">
      <c r="E2778" t="e">
        <v>#VALUE!</v>
      </c>
    </row>
    <row r="2779" spans="5:5" x14ac:dyDescent="0.25">
      <c r="E2779" t="e">
        <v>#VALUE!</v>
      </c>
    </row>
    <row r="2780" spans="5:5" x14ac:dyDescent="0.25">
      <c r="E2780" t="e">
        <v>#VALUE!</v>
      </c>
    </row>
    <row r="2781" spans="5:5" x14ac:dyDescent="0.25">
      <c r="E2781" t="e">
        <v>#VALUE!</v>
      </c>
    </row>
    <row r="2782" spans="5:5" x14ac:dyDescent="0.25">
      <c r="E2782" t="e">
        <v>#VALUE!</v>
      </c>
    </row>
    <row r="2783" spans="5:5" x14ac:dyDescent="0.25">
      <c r="E2783" t="e">
        <v>#VALUE!</v>
      </c>
    </row>
    <row r="2784" spans="5:5" x14ac:dyDescent="0.25">
      <c r="E2784" t="e">
        <v>#VALUE!</v>
      </c>
    </row>
    <row r="2785" spans="5:5" x14ac:dyDescent="0.25">
      <c r="E2785" t="e">
        <v>#VALUE!</v>
      </c>
    </row>
    <row r="2786" spans="5:5" x14ac:dyDescent="0.25">
      <c r="E2786" t="e">
        <v>#VALUE!</v>
      </c>
    </row>
    <row r="2787" spans="5:5" x14ac:dyDescent="0.25">
      <c r="E2787" t="e">
        <v>#VALUE!</v>
      </c>
    </row>
    <row r="2788" spans="5:5" x14ac:dyDescent="0.25">
      <c r="E2788" t="e">
        <v>#VALUE!</v>
      </c>
    </row>
    <row r="2789" spans="5:5" x14ac:dyDescent="0.25">
      <c r="E2789" t="e">
        <v>#VALUE!</v>
      </c>
    </row>
    <row r="2790" spans="5:5" x14ac:dyDescent="0.25">
      <c r="E2790" t="e">
        <v>#VALUE!</v>
      </c>
    </row>
    <row r="2791" spans="5:5" x14ac:dyDescent="0.25">
      <c r="E2791" t="e">
        <v>#VALUE!</v>
      </c>
    </row>
    <row r="2792" spans="5:5" x14ac:dyDescent="0.25">
      <c r="E2792" t="e">
        <v>#VALUE!</v>
      </c>
    </row>
    <row r="2793" spans="5:5" x14ac:dyDescent="0.25">
      <c r="E2793" t="e">
        <v>#VALUE!</v>
      </c>
    </row>
    <row r="2794" spans="5:5" x14ac:dyDescent="0.25">
      <c r="E2794" t="e">
        <v>#VALUE!</v>
      </c>
    </row>
    <row r="2795" spans="5:5" x14ac:dyDescent="0.25">
      <c r="E2795" t="e">
        <v>#VALUE!</v>
      </c>
    </row>
    <row r="2796" spans="5:5" x14ac:dyDescent="0.25">
      <c r="E2796" t="e">
        <v>#VALUE!</v>
      </c>
    </row>
    <row r="2797" spans="5:5" x14ac:dyDescent="0.25">
      <c r="E2797" t="e">
        <v>#VALUE!</v>
      </c>
    </row>
    <row r="2798" spans="5:5" x14ac:dyDescent="0.25">
      <c r="E2798" t="e">
        <v>#VALUE!</v>
      </c>
    </row>
    <row r="2799" spans="5:5" x14ac:dyDescent="0.25">
      <c r="E2799" t="e">
        <v>#VALUE!</v>
      </c>
    </row>
    <row r="2800" spans="5:5" x14ac:dyDescent="0.25">
      <c r="E2800" t="e">
        <v>#VALUE!</v>
      </c>
    </row>
    <row r="2801" spans="5:5" x14ac:dyDescent="0.25">
      <c r="E2801" t="e">
        <v>#VALUE!</v>
      </c>
    </row>
    <row r="2802" spans="5:5" x14ac:dyDescent="0.25">
      <c r="E2802" t="e">
        <v>#VALUE!</v>
      </c>
    </row>
    <row r="2803" spans="5:5" x14ac:dyDescent="0.25">
      <c r="E2803" t="e">
        <v>#VALUE!</v>
      </c>
    </row>
    <row r="2804" spans="5:5" x14ac:dyDescent="0.25">
      <c r="E2804" t="e">
        <v>#VALUE!</v>
      </c>
    </row>
    <row r="2805" spans="5:5" x14ac:dyDescent="0.25">
      <c r="E2805" t="e">
        <v>#VALUE!</v>
      </c>
    </row>
    <row r="2806" spans="5:5" x14ac:dyDescent="0.25">
      <c r="E2806" t="e">
        <v>#VALUE!</v>
      </c>
    </row>
    <row r="2807" spans="5:5" x14ac:dyDescent="0.25">
      <c r="E2807" t="e">
        <v>#VALUE!</v>
      </c>
    </row>
    <row r="2808" spans="5:5" x14ac:dyDescent="0.25">
      <c r="E2808" t="e">
        <v>#VALUE!</v>
      </c>
    </row>
    <row r="2809" spans="5:5" x14ac:dyDescent="0.25">
      <c r="E2809" t="e">
        <v>#VALUE!</v>
      </c>
    </row>
    <row r="2810" spans="5:5" x14ac:dyDescent="0.25">
      <c r="E2810" t="e">
        <v>#VALUE!</v>
      </c>
    </row>
    <row r="2811" spans="5:5" x14ac:dyDescent="0.25">
      <c r="E2811" t="e">
        <v>#VALUE!</v>
      </c>
    </row>
    <row r="2812" spans="5:5" x14ac:dyDescent="0.25">
      <c r="E2812" t="e">
        <v>#VALUE!</v>
      </c>
    </row>
    <row r="2813" spans="5:5" x14ac:dyDescent="0.25">
      <c r="E2813" t="e">
        <v>#VALUE!</v>
      </c>
    </row>
    <row r="2814" spans="5:5" x14ac:dyDescent="0.25">
      <c r="E2814" t="e">
        <v>#VALUE!</v>
      </c>
    </row>
    <row r="2815" spans="5:5" x14ac:dyDescent="0.25">
      <c r="E2815" t="e">
        <v>#VALUE!</v>
      </c>
    </row>
    <row r="2816" spans="5:5" x14ac:dyDescent="0.25">
      <c r="E2816" t="e">
        <v>#VALUE!</v>
      </c>
    </row>
    <row r="2817" spans="5:5" x14ac:dyDescent="0.25">
      <c r="E2817" t="e">
        <v>#VALUE!</v>
      </c>
    </row>
    <row r="2818" spans="5:5" x14ac:dyDescent="0.25">
      <c r="E2818" t="e">
        <v>#VALUE!</v>
      </c>
    </row>
    <row r="2819" spans="5:5" x14ac:dyDescent="0.25">
      <c r="E2819" t="e">
        <v>#VALUE!</v>
      </c>
    </row>
    <row r="2820" spans="5:5" x14ac:dyDescent="0.25">
      <c r="E2820" t="e">
        <v>#VALUE!</v>
      </c>
    </row>
    <row r="2821" spans="5:5" x14ac:dyDescent="0.25">
      <c r="E2821" t="e">
        <v>#VALUE!</v>
      </c>
    </row>
    <row r="2822" spans="5:5" x14ac:dyDescent="0.25">
      <c r="E2822" t="e">
        <v>#VALUE!</v>
      </c>
    </row>
    <row r="2823" spans="5:5" x14ac:dyDescent="0.25">
      <c r="E2823" t="e">
        <v>#VALUE!</v>
      </c>
    </row>
    <row r="2824" spans="5:5" x14ac:dyDescent="0.25">
      <c r="E2824" t="e">
        <v>#VALUE!</v>
      </c>
    </row>
    <row r="2825" spans="5:5" x14ac:dyDescent="0.25">
      <c r="E2825" t="e">
        <v>#VALUE!</v>
      </c>
    </row>
    <row r="2826" spans="5:5" x14ac:dyDescent="0.25">
      <c r="E2826" t="e">
        <v>#VALUE!</v>
      </c>
    </row>
    <row r="2827" spans="5:5" x14ac:dyDescent="0.25">
      <c r="E2827" t="e">
        <v>#VALUE!</v>
      </c>
    </row>
    <row r="2828" spans="5:5" x14ac:dyDescent="0.25">
      <c r="E2828" t="e">
        <v>#VALUE!</v>
      </c>
    </row>
    <row r="2829" spans="5:5" x14ac:dyDescent="0.25">
      <c r="E2829" t="e">
        <v>#VALUE!</v>
      </c>
    </row>
    <row r="2830" spans="5:5" x14ac:dyDescent="0.25">
      <c r="E2830" t="e">
        <v>#VALUE!</v>
      </c>
    </row>
    <row r="2831" spans="5:5" x14ac:dyDescent="0.25">
      <c r="E2831" t="e">
        <v>#VALUE!</v>
      </c>
    </row>
    <row r="2832" spans="5:5" x14ac:dyDescent="0.25">
      <c r="E2832" t="e">
        <v>#VALUE!</v>
      </c>
    </row>
    <row r="2833" spans="5:5" x14ac:dyDescent="0.25">
      <c r="E2833" t="e">
        <v>#VALUE!</v>
      </c>
    </row>
    <row r="2834" spans="5:5" x14ac:dyDescent="0.25">
      <c r="E2834" t="e">
        <v>#VALUE!</v>
      </c>
    </row>
    <row r="2835" spans="5:5" x14ac:dyDescent="0.25">
      <c r="E2835" t="e">
        <v>#VALUE!</v>
      </c>
    </row>
    <row r="2836" spans="5:5" x14ac:dyDescent="0.25">
      <c r="E2836" t="e">
        <v>#VALUE!</v>
      </c>
    </row>
    <row r="2837" spans="5:5" x14ac:dyDescent="0.25">
      <c r="E2837" t="e">
        <v>#VALUE!</v>
      </c>
    </row>
    <row r="2838" spans="5:5" x14ac:dyDescent="0.25">
      <c r="E2838" t="e">
        <v>#VALUE!</v>
      </c>
    </row>
    <row r="2839" spans="5:5" x14ac:dyDescent="0.25">
      <c r="E2839" t="e">
        <v>#VALUE!</v>
      </c>
    </row>
    <row r="2840" spans="5:5" x14ac:dyDescent="0.25">
      <c r="E2840" t="e">
        <v>#VALUE!</v>
      </c>
    </row>
    <row r="2841" spans="5:5" x14ac:dyDescent="0.25">
      <c r="E2841" t="e">
        <v>#VALUE!</v>
      </c>
    </row>
    <row r="2842" spans="5:5" x14ac:dyDescent="0.25">
      <c r="E2842" t="e">
        <v>#VALUE!</v>
      </c>
    </row>
    <row r="2843" spans="5:5" x14ac:dyDescent="0.25">
      <c r="E2843" t="e">
        <v>#VALUE!</v>
      </c>
    </row>
    <row r="2844" spans="5:5" x14ac:dyDescent="0.25">
      <c r="E2844" t="e">
        <v>#VALUE!</v>
      </c>
    </row>
    <row r="2845" spans="5:5" x14ac:dyDescent="0.25">
      <c r="E2845" t="e">
        <v>#VALUE!</v>
      </c>
    </row>
    <row r="2846" spans="5:5" x14ac:dyDescent="0.25">
      <c r="E2846" t="e">
        <v>#VALUE!</v>
      </c>
    </row>
    <row r="2847" spans="5:5" x14ac:dyDescent="0.25">
      <c r="E2847" t="e">
        <v>#VALUE!</v>
      </c>
    </row>
    <row r="2848" spans="5:5" x14ac:dyDescent="0.25">
      <c r="E2848" t="e">
        <v>#VALUE!</v>
      </c>
    </row>
    <row r="2849" spans="5:5" x14ac:dyDescent="0.25">
      <c r="E2849" t="e">
        <v>#VALUE!</v>
      </c>
    </row>
    <row r="2850" spans="5:5" x14ac:dyDescent="0.25">
      <c r="E2850" t="e">
        <v>#VALUE!</v>
      </c>
    </row>
    <row r="2851" spans="5:5" x14ac:dyDescent="0.25">
      <c r="E2851" t="e">
        <v>#VALUE!</v>
      </c>
    </row>
    <row r="2852" spans="5:5" x14ac:dyDescent="0.25">
      <c r="E2852" t="e">
        <v>#VALUE!</v>
      </c>
    </row>
    <row r="2853" spans="5:5" x14ac:dyDescent="0.25">
      <c r="E2853" t="e">
        <v>#VALUE!</v>
      </c>
    </row>
    <row r="2854" spans="5:5" x14ac:dyDescent="0.25">
      <c r="E2854" t="e">
        <v>#VALUE!</v>
      </c>
    </row>
    <row r="2855" spans="5:5" x14ac:dyDescent="0.25">
      <c r="E2855" t="e">
        <v>#VALUE!</v>
      </c>
    </row>
    <row r="2856" spans="5:5" x14ac:dyDescent="0.25">
      <c r="E2856" t="e">
        <v>#VALUE!</v>
      </c>
    </row>
    <row r="2857" spans="5:5" x14ac:dyDescent="0.25">
      <c r="E2857" t="e">
        <v>#VALUE!</v>
      </c>
    </row>
    <row r="2858" spans="5:5" x14ac:dyDescent="0.25">
      <c r="E2858" t="e">
        <v>#VALUE!</v>
      </c>
    </row>
    <row r="2859" spans="5:5" x14ac:dyDescent="0.25">
      <c r="E2859" t="e">
        <v>#VALUE!</v>
      </c>
    </row>
    <row r="2860" spans="5:5" x14ac:dyDescent="0.25">
      <c r="E2860" t="e">
        <v>#VALUE!</v>
      </c>
    </row>
    <row r="2861" spans="5:5" x14ac:dyDescent="0.25">
      <c r="E2861" t="e">
        <v>#VALUE!</v>
      </c>
    </row>
    <row r="2862" spans="5:5" x14ac:dyDescent="0.25">
      <c r="E2862" t="e">
        <v>#VALUE!</v>
      </c>
    </row>
    <row r="2863" spans="5:5" x14ac:dyDescent="0.25">
      <c r="E2863" t="e">
        <v>#VALUE!</v>
      </c>
    </row>
    <row r="2864" spans="5:5" x14ac:dyDescent="0.25">
      <c r="E2864" t="e">
        <v>#VALUE!</v>
      </c>
    </row>
    <row r="2865" spans="5:5" x14ac:dyDescent="0.25">
      <c r="E2865" t="e">
        <v>#VALUE!</v>
      </c>
    </row>
    <row r="2866" spans="5:5" x14ac:dyDescent="0.25">
      <c r="E2866" t="e">
        <v>#VALUE!</v>
      </c>
    </row>
    <row r="2867" spans="5:5" x14ac:dyDescent="0.25">
      <c r="E2867" t="e">
        <v>#VALUE!</v>
      </c>
    </row>
    <row r="2868" spans="5:5" x14ac:dyDescent="0.25">
      <c r="E2868" t="e">
        <v>#VALUE!</v>
      </c>
    </row>
    <row r="2869" spans="5:5" x14ac:dyDescent="0.25">
      <c r="E2869" t="e">
        <v>#VALUE!</v>
      </c>
    </row>
    <row r="2870" spans="5:5" x14ac:dyDescent="0.25">
      <c r="E2870" t="e">
        <v>#VALUE!</v>
      </c>
    </row>
    <row r="2871" spans="5:5" x14ac:dyDescent="0.25">
      <c r="E2871" t="e">
        <v>#VALUE!</v>
      </c>
    </row>
    <row r="2872" spans="5:5" x14ac:dyDescent="0.25">
      <c r="E2872" t="e">
        <v>#VALUE!</v>
      </c>
    </row>
    <row r="2873" spans="5:5" x14ac:dyDescent="0.25">
      <c r="E2873" t="e">
        <v>#VALUE!</v>
      </c>
    </row>
    <row r="2874" spans="5:5" x14ac:dyDescent="0.25">
      <c r="E2874" t="e">
        <v>#VALUE!</v>
      </c>
    </row>
    <row r="2875" spans="5:5" x14ac:dyDescent="0.25">
      <c r="E2875" t="e">
        <v>#VALUE!</v>
      </c>
    </row>
    <row r="2876" spans="5:5" x14ac:dyDescent="0.25">
      <c r="E2876" t="e">
        <v>#VALUE!</v>
      </c>
    </row>
    <row r="2877" spans="5:5" x14ac:dyDescent="0.25">
      <c r="E2877" t="e">
        <v>#VALUE!</v>
      </c>
    </row>
    <row r="2878" spans="5:5" x14ac:dyDescent="0.25">
      <c r="E2878" t="e">
        <v>#VALUE!</v>
      </c>
    </row>
    <row r="2879" spans="5:5" x14ac:dyDescent="0.25">
      <c r="E2879" t="e">
        <v>#VALUE!</v>
      </c>
    </row>
    <row r="2880" spans="5:5" x14ac:dyDescent="0.25">
      <c r="E2880" t="e">
        <v>#VALUE!</v>
      </c>
    </row>
    <row r="2881" spans="5:5" x14ac:dyDescent="0.25">
      <c r="E2881" t="e">
        <v>#VALUE!</v>
      </c>
    </row>
    <row r="2882" spans="5:5" x14ac:dyDescent="0.25">
      <c r="E2882" t="e">
        <v>#VALUE!</v>
      </c>
    </row>
    <row r="2883" spans="5:5" x14ac:dyDescent="0.25">
      <c r="E2883" t="e">
        <v>#VALUE!</v>
      </c>
    </row>
    <row r="2884" spans="5:5" x14ac:dyDescent="0.25">
      <c r="E2884" t="e">
        <v>#VALUE!</v>
      </c>
    </row>
    <row r="2885" spans="5:5" x14ac:dyDescent="0.25">
      <c r="E2885" t="e">
        <v>#VALUE!</v>
      </c>
    </row>
    <row r="2886" spans="5:5" x14ac:dyDescent="0.25">
      <c r="E2886" t="e">
        <v>#VALUE!</v>
      </c>
    </row>
    <row r="2887" spans="5:5" x14ac:dyDescent="0.25">
      <c r="E2887" t="e">
        <v>#VALUE!</v>
      </c>
    </row>
    <row r="2888" spans="5:5" x14ac:dyDescent="0.25">
      <c r="E2888" t="e">
        <v>#VALUE!</v>
      </c>
    </row>
    <row r="2889" spans="5:5" x14ac:dyDescent="0.25">
      <c r="E2889" t="e">
        <v>#VALUE!</v>
      </c>
    </row>
    <row r="2890" spans="5:5" x14ac:dyDescent="0.25">
      <c r="E2890" t="e">
        <v>#VALUE!</v>
      </c>
    </row>
    <row r="2891" spans="5:5" x14ac:dyDescent="0.25">
      <c r="E2891" t="e">
        <v>#VALUE!</v>
      </c>
    </row>
    <row r="2892" spans="5:5" x14ac:dyDescent="0.25">
      <c r="E2892" t="e">
        <v>#VALUE!</v>
      </c>
    </row>
    <row r="2893" spans="5:5" x14ac:dyDescent="0.25">
      <c r="E2893" t="e">
        <v>#VALUE!</v>
      </c>
    </row>
    <row r="2894" spans="5:5" x14ac:dyDescent="0.25">
      <c r="E2894" t="e">
        <v>#VALUE!</v>
      </c>
    </row>
    <row r="2895" spans="5:5" x14ac:dyDescent="0.25">
      <c r="E2895" t="e">
        <v>#VALUE!</v>
      </c>
    </row>
    <row r="2896" spans="5:5" x14ac:dyDescent="0.25">
      <c r="E2896" t="e">
        <v>#VALUE!</v>
      </c>
    </row>
    <row r="2897" spans="5:5" x14ac:dyDescent="0.25">
      <c r="E2897" t="e">
        <v>#VALUE!</v>
      </c>
    </row>
    <row r="2898" spans="5:5" x14ac:dyDescent="0.25">
      <c r="E2898" t="e">
        <v>#VALUE!</v>
      </c>
    </row>
    <row r="2899" spans="5:5" x14ac:dyDescent="0.25">
      <c r="E2899" t="e">
        <v>#VALUE!</v>
      </c>
    </row>
    <row r="2900" spans="5:5" x14ac:dyDescent="0.25">
      <c r="E2900" t="e">
        <v>#VALUE!</v>
      </c>
    </row>
    <row r="2901" spans="5:5" x14ac:dyDescent="0.25">
      <c r="E2901" t="e">
        <v>#VALUE!</v>
      </c>
    </row>
    <row r="2902" spans="5:5" x14ac:dyDescent="0.25">
      <c r="E2902" t="e">
        <v>#VALUE!</v>
      </c>
    </row>
    <row r="2903" spans="5:5" x14ac:dyDescent="0.25">
      <c r="E2903" t="e">
        <v>#VALUE!</v>
      </c>
    </row>
    <row r="2904" spans="5:5" x14ac:dyDescent="0.25">
      <c r="E2904" t="e">
        <v>#VALUE!</v>
      </c>
    </row>
    <row r="2905" spans="5:5" x14ac:dyDescent="0.25">
      <c r="E2905" t="e">
        <v>#VALUE!</v>
      </c>
    </row>
    <row r="2906" spans="5:5" x14ac:dyDescent="0.25">
      <c r="E2906" t="e">
        <v>#VALUE!</v>
      </c>
    </row>
    <row r="2907" spans="5:5" x14ac:dyDescent="0.25">
      <c r="E2907" t="e">
        <v>#VALUE!</v>
      </c>
    </row>
    <row r="2908" spans="5:5" x14ac:dyDescent="0.25">
      <c r="E2908" t="e">
        <v>#VALUE!</v>
      </c>
    </row>
    <row r="2909" spans="5:5" x14ac:dyDescent="0.25">
      <c r="E2909" t="e">
        <v>#VALUE!</v>
      </c>
    </row>
    <row r="2910" spans="5:5" x14ac:dyDescent="0.25">
      <c r="E2910" t="e">
        <v>#VALUE!</v>
      </c>
    </row>
    <row r="2911" spans="5:5" x14ac:dyDescent="0.25">
      <c r="E2911" t="e">
        <v>#VALUE!</v>
      </c>
    </row>
    <row r="2912" spans="5:5" x14ac:dyDescent="0.25">
      <c r="E2912" t="e">
        <v>#VALUE!</v>
      </c>
    </row>
    <row r="2913" spans="5:5" x14ac:dyDescent="0.25">
      <c r="E2913" t="e">
        <v>#VALUE!</v>
      </c>
    </row>
    <row r="2914" spans="5:5" x14ac:dyDescent="0.25">
      <c r="E2914" t="e">
        <v>#VALUE!</v>
      </c>
    </row>
    <row r="2915" spans="5:5" x14ac:dyDescent="0.25">
      <c r="E2915" t="e">
        <v>#VALUE!</v>
      </c>
    </row>
    <row r="2916" spans="5:5" x14ac:dyDescent="0.25">
      <c r="E2916" t="e">
        <v>#VALUE!</v>
      </c>
    </row>
    <row r="2917" spans="5:5" x14ac:dyDescent="0.25">
      <c r="E2917" t="e">
        <v>#VALUE!</v>
      </c>
    </row>
    <row r="2918" spans="5:5" x14ac:dyDescent="0.25">
      <c r="E2918" t="e">
        <v>#VALUE!</v>
      </c>
    </row>
    <row r="2919" spans="5:5" x14ac:dyDescent="0.25">
      <c r="E2919" t="e">
        <v>#VALUE!</v>
      </c>
    </row>
    <row r="2920" spans="5:5" x14ac:dyDescent="0.25">
      <c r="E2920" t="e">
        <v>#VALUE!</v>
      </c>
    </row>
    <row r="2921" spans="5:5" x14ac:dyDescent="0.25">
      <c r="E2921" t="e">
        <v>#VALUE!</v>
      </c>
    </row>
    <row r="2922" spans="5:5" x14ac:dyDescent="0.25">
      <c r="E2922" t="e">
        <v>#VALUE!</v>
      </c>
    </row>
    <row r="2923" spans="5:5" x14ac:dyDescent="0.25">
      <c r="E2923" t="e">
        <v>#VALUE!</v>
      </c>
    </row>
    <row r="2924" spans="5:5" x14ac:dyDescent="0.25">
      <c r="E2924" t="e">
        <v>#VALUE!</v>
      </c>
    </row>
    <row r="2925" spans="5:5" x14ac:dyDescent="0.25">
      <c r="E2925" t="e">
        <v>#VALUE!</v>
      </c>
    </row>
    <row r="2926" spans="5:5" x14ac:dyDescent="0.25">
      <c r="E2926" t="e">
        <v>#VALUE!</v>
      </c>
    </row>
    <row r="2927" spans="5:5" x14ac:dyDescent="0.25">
      <c r="E2927" t="e">
        <v>#VALUE!</v>
      </c>
    </row>
    <row r="2928" spans="5:5" x14ac:dyDescent="0.25">
      <c r="E2928" t="e">
        <v>#VALUE!</v>
      </c>
    </row>
    <row r="2929" spans="5:5" x14ac:dyDescent="0.25">
      <c r="E2929" t="e">
        <v>#VALUE!</v>
      </c>
    </row>
    <row r="2930" spans="5:5" x14ac:dyDescent="0.25">
      <c r="E2930" t="e">
        <v>#VALUE!</v>
      </c>
    </row>
    <row r="2931" spans="5:5" x14ac:dyDescent="0.25">
      <c r="E2931" t="e">
        <v>#VALUE!</v>
      </c>
    </row>
    <row r="2932" spans="5:5" x14ac:dyDescent="0.25">
      <c r="E2932" t="e">
        <v>#VALUE!</v>
      </c>
    </row>
    <row r="2933" spans="5:5" x14ac:dyDescent="0.25">
      <c r="E2933" t="e">
        <v>#VALUE!</v>
      </c>
    </row>
    <row r="2934" spans="5:5" x14ac:dyDescent="0.25">
      <c r="E2934" t="e">
        <v>#VALUE!</v>
      </c>
    </row>
    <row r="2935" spans="5:5" x14ac:dyDescent="0.25">
      <c r="E2935" t="e">
        <v>#VALUE!</v>
      </c>
    </row>
    <row r="2936" spans="5:5" x14ac:dyDescent="0.25">
      <c r="E2936" t="e">
        <v>#VALUE!</v>
      </c>
    </row>
    <row r="2937" spans="5:5" x14ac:dyDescent="0.25">
      <c r="E2937" t="e">
        <v>#VALUE!</v>
      </c>
    </row>
    <row r="2938" spans="5:5" x14ac:dyDescent="0.25">
      <c r="E2938" t="e">
        <v>#VALUE!</v>
      </c>
    </row>
    <row r="2939" spans="5:5" x14ac:dyDescent="0.25">
      <c r="E2939" t="e">
        <v>#VALUE!</v>
      </c>
    </row>
    <row r="2940" spans="5:5" x14ac:dyDescent="0.25">
      <c r="E2940" t="e">
        <v>#VALUE!</v>
      </c>
    </row>
    <row r="2941" spans="5:5" x14ac:dyDescent="0.25">
      <c r="E2941" t="e">
        <v>#VALUE!</v>
      </c>
    </row>
    <row r="2942" spans="5:5" x14ac:dyDescent="0.25">
      <c r="E2942" t="e">
        <v>#VALUE!</v>
      </c>
    </row>
    <row r="2943" spans="5:5" x14ac:dyDescent="0.25">
      <c r="E2943" t="e">
        <v>#VALUE!</v>
      </c>
    </row>
    <row r="2944" spans="5:5" x14ac:dyDescent="0.25">
      <c r="E2944" t="e">
        <v>#VALUE!</v>
      </c>
    </row>
    <row r="2945" spans="5:5" x14ac:dyDescent="0.25">
      <c r="E2945" t="e">
        <v>#VALUE!</v>
      </c>
    </row>
    <row r="2946" spans="5:5" x14ac:dyDescent="0.25">
      <c r="E2946" t="e">
        <v>#VALUE!</v>
      </c>
    </row>
    <row r="2947" spans="5:5" x14ac:dyDescent="0.25">
      <c r="E2947" t="e">
        <v>#VALUE!</v>
      </c>
    </row>
    <row r="2948" spans="5:5" x14ac:dyDescent="0.25">
      <c r="E2948" t="e">
        <v>#VALUE!</v>
      </c>
    </row>
    <row r="2949" spans="5:5" x14ac:dyDescent="0.25">
      <c r="E2949" t="e">
        <v>#VALUE!</v>
      </c>
    </row>
    <row r="2950" spans="5:5" x14ac:dyDescent="0.25">
      <c r="E2950" t="e">
        <v>#VALUE!</v>
      </c>
    </row>
    <row r="2951" spans="5:5" x14ac:dyDescent="0.25">
      <c r="E2951" t="e">
        <v>#VALUE!</v>
      </c>
    </row>
    <row r="2952" spans="5:5" x14ac:dyDescent="0.25">
      <c r="E2952" t="e">
        <v>#VALUE!</v>
      </c>
    </row>
    <row r="2953" spans="5:5" x14ac:dyDescent="0.25">
      <c r="E2953" t="e">
        <v>#VALUE!</v>
      </c>
    </row>
    <row r="2954" spans="5:5" x14ac:dyDescent="0.25">
      <c r="E2954" t="e">
        <v>#VALUE!</v>
      </c>
    </row>
    <row r="2955" spans="5:5" x14ac:dyDescent="0.25">
      <c r="E2955" t="e">
        <v>#VALUE!</v>
      </c>
    </row>
    <row r="2956" spans="5:5" x14ac:dyDescent="0.25">
      <c r="E2956" t="e">
        <v>#VALUE!</v>
      </c>
    </row>
    <row r="2957" spans="5:5" x14ac:dyDescent="0.25">
      <c r="E2957" t="e">
        <v>#VALUE!</v>
      </c>
    </row>
    <row r="2958" spans="5:5" x14ac:dyDescent="0.25">
      <c r="E2958" t="e">
        <v>#VALUE!</v>
      </c>
    </row>
    <row r="2959" spans="5:5" x14ac:dyDescent="0.25">
      <c r="E2959" t="e">
        <v>#VALUE!</v>
      </c>
    </row>
    <row r="2960" spans="5:5" x14ac:dyDescent="0.25">
      <c r="E2960" t="e">
        <v>#VALUE!</v>
      </c>
    </row>
    <row r="2961" spans="5:5" x14ac:dyDescent="0.25">
      <c r="E2961" t="e">
        <v>#VALUE!</v>
      </c>
    </row>
    <row r="2962" spans="5:5" x14ac:dyDescent="0.25">
      <c r="E2962" t="e">
        <v>#VALUE!</v>
      </c>
    </row>
    <row r="2963" spans="5:5" x14ac:dyDescent="0.25">
      <c r="E2963" t="e">
        <v>#VALUE!</v>
      </c>
    </row>
    <row r="2964" spans="5:5" x14ac:dyDescent="0.25">
      <c r="E2964" t="e">
        <v>#VALUE!</v>
      </c>
    </row>
    <row r="2965" spans="5:5" x14ac:dyDescent="0.25">
      <c r="E2965" t="e">
        <v>#VALUE!</v>
      </c>
    </row>
    <row r="2966" spans="5:5" x14ac:dyDescent="0.25">
      <c r="E2966" t="e">
        <v>#VALUE!</v>
      </c>
    </row>
    <row r="2967" spans="5:5" x14ac:dyDescent="0.25">
      <c r="E2967" t="e">
        <v>#VALUE!</v>
      </c>
    </row>
    <row r="2968" spans="5:5" x14ac:dyDescent="0.25">
      <c r="E2968" t="e">
        <v>#VALUE!</v>
      </c>
    </row>
    <row r="2969" spans="5:5" x14ac:dyDescent="0.25">
      <c r="E2969" t="e">
        <v>#VALUE!</v>
      </c>
    </row>
    <row r="2970" spans="5:5" x14ac:dyDescent="0.25">
      <c r="E2970" t="e">
        <v>#VALUE!</v>
      </c>
    </row>
    <row r="2971" spans="5:5" x14ac:dyDescent="0.25">
      <c r="E2971" t="e">
        <v>#VALUE!</v>
      </c>
    </row>
    <row r="2972" spans="5:5" x14ac:dyDescent="0.25">
      <c r="E2972" t="e">
        <v>#VALUE!</v>
      </c>
    </row>
    <row r="2973" spans="5:5" x14ac:dyDescent="0.25">
      <c r="E2973" t="e">
        <v>#VALUE!</v>
      </c>
    </row>
    <row r="2974" spans="5:5" x14ac:dyDescent="0.25">
      <c r="E2974" t="e">
        <v>#VALUE!</v>
      </c>
    </row>
    <row r="2975" spans="5:5" x14ac:dyDescent="0.25">
      <c r="E2975" t="e">
        <v>#VALUE!</v>
      </c>
    </row>
    <row r="2976" spans="5:5" x14ac:dyDescent="0.25">
      <c r="E2976" t="e">
        <v>#VALUE!</v>
      </c>
    </row>
    <row r="2977" spans="5:5" x14ac:dyDescent="0.25">
      <c r="E2977" t="e">
        <v>#VALUE!</v>
      </c>
    </row>
    <row r="2978" spans="5:5" x14ac:dyDescent="0.25">
      <c r="E2978" t="e">
        <v>#VALUE!</v>
      </c>
    </row>
    <row r="2979" spans="5:5" x14ac:dyDescent="0.25">
      <c r="E2979" t="e">
        <v>#VALUE!</v>
      </c>
    </row>
    <row r="2980" spans="5:5" x14ac:dyDescent="0.25">
      <c r="E2980" t="e">
        <v>#VALUE!</v>
      </c>
    </row>
    <row r="2981" spans="5:5" x14ac:dyDescent="0.25">
      <c r="E2981" t="e">
        <v>#VALUE!</v>
      </c>
    </row>
    <row r="2982" spans="5:5" x14ac:dyDescent="0.25">
      <c r="E2982" t="e">
        <v>#VALUE!</v>
      </c>
    </row>
    <row r="2983" spans="5:5" x14ac:dyDescent="0.25">
      <c r="E2983" t="e">
        <v>#VALUE!</v>
      </c>
    </row>
    <row r="2984" spans="5:5" x14ac:dyDescent="0.25">
      <c r="E2984" t="e">
        <v>#VALUE!</v>
      </c>
    </row>
    <row r="2985" spans="5:5" x14ac:dyDescent="0.25">
      <c r="E2985" t="e">
        <v>#VALUE!</v>
      </c>
    </row>
    <row r="2986" spans="5:5" x14ac:dyDescent="0.25">
      <c r="E2986" t="e">
        <v>#VALUE!</v>
      </c>
    </row>
    <row r="2987" spans="5:5" x14ac:dyDescent="0.25">
      <c r="E2987" t="e">
        <v>#VALUE!</v>
      </c>
    </row>
    <row r="2988" spans="5:5" x14ac:dyDescent="0.25">
      <c r="E2988" t="e">
        <v>#VALUE!</v>
      </c>
    </row>
    <row r="2989" spans="5:5" x14ac:dyDescent="0.25">
      <c r="E2989" t="e">
        <v>#VALUE!</v>
      </c>
    </row>
    <row r="2990" spans="5:5" x14ac:dyDescent="0.25">
      <c r="E2990" t="e">
        <v>#VALUE!</v>
      </c>
    </row>
    <row r="2991" spans="5:5" x14ac:dyDescent="0.25">
      <c r="E2991" t="e">
        <v>#VALUE!</v>
      </c>
    </row>
    <row r="2992" spans="5:5" x14ac:dyDescent="0.25">
      <c r="E2992" t="e">
        <v>#VALUE!</v>
      </c>
    </row>
    <row r="2993" spans="5:5" x14ac:dyDescent="0.25">
      <c r="E2993" t="e">
        <v>#VALUE!</v>
      </c>
    </row>
    <row r="2994" spans="5:5" x14ac:dyDescent="0.25">
      <c r="E2994" t="e">
        <v>#VALUE!</v>
      </c>
    </row>
    <row r="2995" spans="5:5" x14ac:dyDescent="0.25">
      <c r="E2995" t="e">
        <v>#VALUE!</v>
      </c>
    </row>
    <row r="2996" spans="5:5" x14ac:dyDescent="0.25">
      <c r="E2996" t="e">
        <v>#VALUE!</v>
      </c>
    </row>
    <row r="2997" spans="5:5" x14ac:dyDescent="0.25">
      <c r="E2997" t="e">
        <v>#VALUE!</v>
      </c>
    </row>
    <row r="2998" spans="5:5" x14ac:dyDescent="0.25">
      <c r="E2998" t="e">
        <v>#VALUE!</v>
      </c>
    </row>
    <row r="2999" spans="5:5" x14ac:dyDescent="0.25">
      <c r="E2999" t="e">
        <v>#VALUE!</v>
      </c>
    </row>
    <row r="3000" spans="5:5" x14ac:dyDescent="0.25">
      <c r="E3000" t="e">
        <v>#VALUE!</v>
      </c>
    </row>
    <row r="3001" spans="5:5" x14ac:dyDescent="0.25">
      <c r="E3001" t="e">
        <v>#VALUE!</v>
      </c>
    </row>
    <row r="3002" spans="5:5" x14ac:dyDescent="0.25">
      <c r="E3002" t="e">
        <v>#VALUE!</v>
      </c>
    </row>
    <row r="3003" spans="5:5" x14ac:dyDescent="0.25">
      <c r="E3003" t="e">
        <v>#VALUE!</v>
      </c>
    </row>
    <row r="3004" spans="5:5" x14ac:dyDescent="0.25">
      <c r="E3004" t="e">
        <v>#VALUE!</v>
      </c>
    </row>
    <row r="3005" spans="5:5" x14ac:dyDescent="0.25">
      <c r="E3005" t="e">
        <v>#VALUE!</v>
      </c>
    </row>
    <row r="3006" spans="5:5" x14ac:dyDescent="0.25">
      <c r="E3006" t="e">
        <v>#VALUE!</v>
      </c>
    </row>
    <row r="3007" spans="5:5" x14ac:dyDescent="0.25">
      <c r="E3007" t="e">
        <v>#VALUE!</v>
      </c>
    </row>
    <row r="3008" spans="5:5" x14ac:dyDescent="0.25">
      <c r="E3008" t="e">
        <v>#VALUE!</v>
      </c>
    </row>
    <row r="3009" spans="5:5" x14ac:dyDescent="0.25">
      <c r="E3009" t="e">
        <v>#VALUE!</v>
      </c>
    </row>
    <row r="3010" spans="5:5" x14ac:dyDescent="0.25">
      <c r="E3010" t="e">
        <v>#VALUE!</v>
      </c>
    </row>
    <row r="3011" spans="5:5" x14ac:dyDescent="0.25">
      <c r="E3011" t="e">
        <v>#VALUE!</v>
      </c>
    </row>
    <row r="3012" spans="5:5" x14ac:dyDescent="0.25">
      <c r="E3012" t="e">
        <v>#VALUE!</v>
      </c>
    </row>
    <row r="3013" spans="5:5" x14ac:dyDescent="0.25">
      <c r="E3013" t="e">
        <v>#VALUE!</v>
      </c>
    </row>
    <row r="3014" spans="5:5" x14ac:dyDescent="0.25">
      <c r="E3014" t="e">
        <v>#VALUE!</v>
      </c>
    </row>
    <row r="3015" spans="5:5" x14ac:dyDescent="0.25">
      <c r="E3015" t="e">
        <v>#VALUE!</v>
      </c>
    </row>
    <row r="3016" spans="5:5" x14ac:dyDescent="0.25">
      <c r="E3016" t="e">
        <v>#VALUE!</v>
      </c>
    </row>
    <row r="3017" spans="5:5" x14ac:dyDescent="0.25">
      <c r="E3017" t="e">
        <v>#VALUE!</v>
      </c>
    </row>
    <row r="3018" spans="5:5" x14ac:dyDescent="0.25">
      <c r="E3018" t="e">
        <v>#VALUE!</v>
      </c>
    </row>
    <row r="3019" spans="5:5" x14ac:dyDescent="0.25">
      <c r="E3019" t="e">
        <v>#VALUE!</v>
      </c>
    </row>
    <row r="3020" spans="5:5" x14ac:dyDescent="0.25">
      <c r="E3020" t="e">
        <v>#VALUE!</v>
      </c>
    </row>
    <row r="3021" spans="5:5" x14ac:dyDescent="0.25">
      <c r="E3021" t="e">
        <v>#VALUE!</v>
      </c>
    </row>
    <row r="3022" spans="5:5" x14ac:dyDescent="0.25">
      <c r="E3022" t="e">
        <v>#VALUE!</v>
      </c>
    </row>
    <row r="3023" spans="5:5" x14ac:dyDescent="0.25">
      <c r="E3023" t="e">
        <v>#VALUE!</v>
      </c>
    </row>
    <row r="3024" spans="5:5" x14ac:dyDescent="0.25">
      <c r="E3024" t="e">
        <v>#VALUE!</v>
      </c>
    </row>
    <row r="3025" spans="5:5" x14ac:dyDescent="0.25">
      <c r="E3025" t="e">
        <v>#VALUE!</v>
      </c>
    </row>
    <row r="3026" spans="5:5" x14ac:dyDescent="0.25">
      <c r="E3026" t="e">
        <v>#VALUE!</v>
      </c>
    </row>
    <row r="3027" spans="5:5" x14ac:dyDescent="0.25">
      <c r="E3027" t="e">
        <v>#VALUE!</v>
      </c>
    </row>
    <row r="3028" spans="5:5" x14ac:dyDescent="0.25">
      <c r="E3028" t="e">
        <v>#VALUE!</v>
      </c>
    </row>
    <row r="3029" spans="5:5" x14ac:dyDescent="0.25">
      <c r="E3029" t="e">
        <v>#VALUE!</v>
      </c>
    </row>
    <row r="3030" spans="5:5" x14ac:dyDescent="0.25">
      <c r="E3030" t="e">
        <v>#VALUE!</v>
      </c>
    </row>
    <row r="3031" spans="5:5" x14ac:dyDescent="0.25">
      <c r="E3031" t="e">
        <v>#VALUE!</v>
      </c>
    </row>
    <row r="3032" spans="5:5" x14ac:dyDescent="0.25">
      <c r="E3032" t="e">
        <v>#VALUE!</v>
      </c>
    </row>
    <row r="3033" spans="5:5" x14ac:dyDescent="0.25">
      <c r="E3033" t="e">
        <v>#VALUE!</v>
      </c>
    </row>
    <row r="3034" spans="5:5" x14ac:dyDescent="0.25">
      <c r="E3034" t="e">
        <v>#VALUE!</v>
      </c>
    </row>
    <row r="3035" spans="5:5" x14ac:dyDescent="0.25">
      <c r="E3035" t="e">
        <v>#VALUE!</v>
      </c>
    </row>
    <row r="3036" spans="5:5" x14ac:dyDescent="0.25">
      <c r="E3036" t="e">
        <v>#VALUE!</v>
      </c>
    </row>
    <row r="3037" spans="5:5" x14ac:dyDescent="0.25">
      <c r="E3037" t="e">
        <v>#VALUE!</v>
      </c>
    </row>
    <row r="3038" spans="5:5" x14ac:dyDescent="0.25">
      <c r="E3038" t="e">
        <v>#VALUE!</v>
      </c>
    </row>
    <row r="3039" spans="5:5" x14ac:dyDescent="0.25">
      <c r="E3039" t="e">
        <v>#VALUE!</v>
      </c>
    </row>
    <row r="3040" spans="5:5" x14ac:dyDescent="0.25">
      <c r="E3040" t="e">
        <v>#VALUE!</v>
      </c>
    </row>
    <row r="3041" spans="5:5" x14ac:dyDescent="0.25">
      <c r="E3041" t="e">
        <v>#VALUE!</v>
      </c>
    </row>
    <row r="3042" spans="5:5" x14ac:dyDescent="0.25">
      <c r="E3042" t="e">
        <v>#VALUE!</v>
      </c>
    </row>
    <row r="3043" spans="5:5" x14ac:dyDescent="0.25">
      <c r="E3043" t="e">
        <v>#VALUE!</v>
      </c>
    </row>
    <row r="3044" spans="5:5" x14ac:dyDescent="0.25">
      <c r="E3044" t="e">
        <v>#VALUE!</v>
      </c>
    </row>
    <row r="3045" spans="5:5" x14ac:dyDescent="0.25">
      <c r="E3045" t="e">
        <v>#VALUE!</v>
      </c>
    </row>
    <row r="3046" spans="5:5" x14ac:dyDescent="0.25">
      <c r="E3046" t="e">
        <v>#VALUE!</v>
      </c>
    </row>
    <row r="3047" spans="5:5" x14ac:dyDescent="0.25">
      <c r="E3047" t="e">
        <v>#VALUE!</v>
      </c>
    </row>
    <row r="3048" spans="5:5" x14ac:dyDescent="0.25">
      <c r="E3048" t="e">
        <v>#VALUE!</v>
      </c>
    </row>
    <row r="3049" spans="5:5" x14ac:dyDescent="0.25">
      <c r="E3049" t="e">
        <v>#VALUE!</v>
      </c>
    </row>
    <row r="3050" spans="5:5" x14ac:dyDescent="0.25">
      <c r="E3050" t="e">
        <v>#VALUE!</v>
      </c>
    </row>
    <row r="3051" spans="5:5" x14ac:dyDescent="0.25">
      <c r="E3051" t="e">
        <v>#VALUE!</v>
      </c>
    </row>
    <row r="3052" spans="5:5" x14ac:dyDescent="0.25">
      <c r="E3052" t="e">
        <v>#VALUE!</v>
      </c>
    </row>
    <row r="3053" spans="5:5" x14ac:dyDescent="0.25">
      <c r="E3053" t="e">
        <v>#VALUE!</v>
      </c>
    </row>
    <row r="3054" spans="5:5" x14ac:dyDescent="0.25">
      <c r="E3054" t="e">
        <v>#VALUE!</v>
      </c>
    </row>
    <row r="3055" spans="5:5" x14ac:dyDescent="0.25">
      <c r="E3055" t="e">
        <v>#VALUE!</v>
      </c>
    </row>
    <row r="3056" spans="5:5" x14ac:dyDescent="0.25">
      <c r="E3056" t="e">
        <v>#VALUE!</v>
      </c>
    </row>
    <row r="3057" spans="5:5" x14ac:dyDescent="0.25">
      <c r="E3057" t="e">
        <v>#VALUE!</v>
      </c>
    </row>
    <row r="3058" spans="5:5" x14ac:dyDescent="0.25">
      <c r="E3058" t="e">
        <v>#VALUE!</v>
      </c>
    </row>
    <row r="3059" spans="5:5" x14ac:dyDescent="0.25">
      <c r="E3059" t="e">
        <v>#VALUE!</v>
      </c>
    </row>
    <row r="3060" spans="5:5" x14ac:dyDescent="0.25">
      <c r="E3060" t="e">
        <v>#VALUE!</v>
      </c>
    </row>
    <row r="3061" spans="5:5" x14ac:dyDescent="0.25">
      <c r="E3061" t="e">
        <v>#VALUE!</v>
      </c>
    </row>
    <row r="3062" spans="5:5" x14ac:dyDescent="0.25">
      <c r="E3062" t="e">
        <v>#VALUE!</v>
      </c>
    </row>
    <row r="3063" spans="5:5" x14ac:dyDescent="0.25">
      <c r="E3063" t="e">
        <v>#VALUE!</v>
      </c>
    </row>
    <row r="3064" spans="5:5" x14ac:dyDescent="0.25">
      <c r="E3064" t="e">
        <v>#VALUE!</v>
      </c>
    </row>
    <row r="3065" spans="5:5" x14ac:dyDescent="0.25">
      <c r="E3065" t="e">
        <v>#VALUE!</v>
      </c>
    </row>
    <row r="3066" spans="5:5" x14ac:dyDescent="0.25">
      <c r="E3066" t="e">
        <v>#VALUE!</v>
      </c>
    </row>
    <row r="3067" spans="5:5" x14ac:dyDescent="0.25">
      <c r="E3067" t="e">
        <v>#VALUE!</v>
      </c>
    </row>
    <row r="3068" spans="5:5" x14ac:dyDescent="0.25">
      <c r="E3068" t="e">
        <v>#VALUE!</v>
      </c>
    </row>
    <row r="3069" spans="5:5" x14ac:dyDescent="0.25">
      <c r="E3069" t="e">
        <v>#VALUE!</v>
      </c>
    </row>
    <row r="3070" spans="5:5" x14ac:dyDescent="0.25">
      <c r="E3070" t="e">
        <v>#VALUE!</v>
      </c>
    </row>
    <row r="3071" spans="5:5" x14ac:dyDescent="0.25">
      <c r="E3071" t="e">
        <v>#VALUE!</v>
      </c>
    </row>
    <row r="3072" spans="5:5" x14ac:dyDescent="0.25">
      <c r="E3072" t="e">
        <v>#VALUE!</v>
      </c>
    </row>
    <row r="3073" spans="5:5" x14ac:dyDescent="0.25">
      <c r="E3073" t="e">
        <v>#VALUE!</v>
      </c>
    </row>
    <row r="3074" spans="5:5" x14ac:dyDescent="0.25">
      <c r="E3074" t="e">
        <v>#VALUE!</v>
      </c>
    </row>
    <row r="3075" spans="5:5" x14ac:dyDescent="0.25">
      <c r="E3075" t="e">
        <v>#VALUE!</v>
      </c>
    </row>
    <row r="3076" spans="5:5" x14ac:dyDescent="0.25">
      <c r="E3076" t="e">
        <v>#VALUE!</v>
      </c>
    </row>
    <row r="3077" spans="5:5" x14ac:dyDescent="0.25">
      <c r="E3077" t="e">
        <v>#VALUE!</v>
      </c>
    </row>
    <row r="3078" spans="5:5" x14ac:dyDescent="0.25">
      <c r="E3078" t="e">
        <v>#VALUE!</v>
      </c>
    </row>
    <row r="3079" spans="5:5" x14ac:dyDescent="0.25">
      <c r="E3079" t="e">
        <v>#VALUE!</v>
      </c>
    </row>
    <row r="3080" spans="5:5" x14ac:dyDescent="0.25">
      <c r="E3080" t="e">
        <v>#VALUE!</v>
      </c>
    </row>
    <row r="3081" spans="5:5" x14ac:dyDescent="0.25">
      <c r="E3081" t="e">
        <v>#VALUE!</v>
      </c>
    </row>
    <row r="3082" spans="5:5" x14ac:dyDescent="0.25">
      <c r="E3082" t="e">
        <v>#VALUE!</v>
      </c>
    </row>
    <row r="3083" spans="5:5" x14ac:dyDescent="0.25">
      <c r="E3083" t="e">
        <v>#VALUE!</v>
      </c>
    </row>
    <row r="3084" spans="5:5" x14ac:dyDescent="0.25">
      <c r="E3084" t="e">
        <v>#VALUE!</v>
      </c>
    </row>
    <row r="3085" spans="5:5" x14ac:dyDescent="0.25">
      <c r="E3085" t="e">
        <v>#VALUE!</v>
      </c>
    </row>
    <row r="3086" spans="5:5" x14ac:dyDescent="0.25">
      <c r="E3086" t="e">
        <v>#VALUE!</v>
      </c>
    </row>
    <row r="3087" spans="5:5" x14ac:dyDescent="0.25">
      <c r="E3087" t="e">
        <v>#VALUE!</v>
      </c>
    </row>
    <row r="3088" spans="5:5" x14ac:dyDescent="0.25">
      <c r="E3088" t="e">
        <v>#VALUE!</v>
      </c>
    </row>
    <row r="3089" spans="5:5" x14ac:dyDescent="0.25">
      <c r="E3089" t="e">
        <v>#VALUE!</v>
      </c>
    </row>
    <row r="3090" spans="5:5" x14ac:dyDescent="0.25">
      <c r="E3090" t="e">
        <v>#VALUE!</v>
      </c>
    </row>
    <row r="3091" spans="5:5" x14ac:dyDescent="0.25">
      <c r="E3091" t="e">
        <v>#VALUE!</v>
      </c>
    </row>
    <row r="3092" spans="5:5" x14ac:dyDescent="0.25">
      <c r="E3092" t="e">
        <v>#VALUE!</v>
      </c>
    </row>
    <row r="3093" spans="5:5" x14ac:dyDescent="0.25">
      <c r="E3093" t="e">
        <v>#VALUE!</v>
      </c>
    </row>
    <row r="3094" spans="5:5" x14ac:dyDescent="0.25">
      <c r="E3094" t="e">
        <v>#VALUE!</v>
      </c>
    </row>
    <row r="3095" spans="5:5" x14ac:dyDescent="0.25">
      <c r="E3095" t="e">
        <v>#VALUE!</v>
      </c>
    </row>
    <row r="3096" spans="5:5" x14ac:dyDescent="0.25">
      <c r="E3096" t="e">
        <v>#VALUE!</v>
      </c>
    </row>
    <row r="3097" spans="5:5" x14ac:dyDescent="0.25">
      <c r="E3097" t="e">
        <v>#VALUE!</v>
      </c>
    </row>
    <row r="3098" spans="5:5" x14ac:dyDescent="0.25">
      <c r="E3098" t="e">
        <v>#VALUE!</v>
      </c>
    </row>
    <row r="3099" spans="5:5" x14ac:dyDescent="0.25">
      <c r="E3099" t="e">
        <v>#VALUE!</v>
      </c>
    </row>
    <row r="3100" spans="5:5" x14ac:dyDescent="0.25">
      <c r="E3100" t="e">
        <v>#VALUE!</v>
      </c>
    </row>
    <row r="3101" spans="5:5" x14ac:dyDescent="0.25">
      <c r="E3101" t="e">
        <v>#VALUE!</v>
      </c>
    </row>
    <row r="3102" spans="5:5" x14ac:dyDescent="0.25">
      <c r="E3102" t="e">
        <v>#VALUE!</v>
      </c>
    </row>
    <row r="3103" spans="5:5" x14ac:dyDescent="0.25">
      <c r="E3103" t="e">
        <v>#VALUE!</v>
      </c>
    </row>
    <row r="3104" spans="5:5" x14ac:dyDescent="0.25">
      <c r="E3104" t="e">
        <v>#VALUE!</v>
      </c>
    </row>
    <row r="3105" spans="5:5" x14ac:dyDescent="0.25">
      <c r="E3105" t="e">
        <v>#VALUE!</v>
      </c>
    </row>
    <row r="3106" spans="5:5" x14ac:dyDescent="0.25">
      <c r="E3106" t="e">
        <v>#VALUE!</v>
      </c>
    </row>
    <row r="3107" spans="5:5" x14ac:dyDescent="0.25">
      <c r="E3107" t="e">
        <v>#VALUE!</v>
      </c>
    </row>
    <row r="3108" spans="5:5" x14ac:dyDescent="0.25">
      <c r="E3108" t="e">
        <v>#VALUE!</v>
      </c>
    </row>
    <row r="3109" spans="5:5" x14ac:dyDescent="0.25">
      <c r="E3109" t="e">
        <v>#VALUE!</v>
      </c>
    </row>
    <row r="3110" spans="5:5" x14ac:dyDescent="0.25">
      <c r="E3110" t="e">
        <v>#VALUE!</v>
      </c>
    </row>
    <row r="3111" spans="5:5" x14ac:dyDescent="0.25">
      <c r="E3111" t="e">
        <v>#VALUE!</v>
      </c>
    </row>
    <row r="3112" spans="5:5" x14ac:dyDescent="0.25">
      <c r="E3112" t="e">
        <v>#VALUE!</v>
      </c>
    </row>
    <row r="3113" spans="5:5" x14ac:dyDescent="0.25">
      <c r="E3113" t="e">
        <v>#VALUE!</v>
      </c>
    </row>
    <row r="3114" spans="5:5" x14ac:dyDescent="0.25">
      <c r="E3114" t="e">
        <v>#VALUE!</v>
      </c>
    </row>
    <row r="3115" spans="5:5" x14ac:dyDescent="0.25">
      <c r="E3115" t="e">
        <v>#VALUE!</v>
      </c>
    </row>
    <row r="3116" spans="5:5" x14ac:dyDescent="0.25">
      <c r="E3116" t="e">
        <v>#VALUE!</v>
      </c>
    </row>
    <row r="3117" spans="5:5" x14ac:dyDescent="0.25">
      <c r="E3117" t="e">
        <v>#VALUE!</v>
      </c>
    </row>
    <row r="3118" spans="5:5" x14ac:dyDescent="0.25">
      <c r="E3118" t="e">
        <v>#VALUE!</v>
      </c>
    </row>
    <row r="3119" spans="5:5" x14ac:dyDescent="0.25">
      <c r="E3119" t="e">
        <v>#VALUE!</v>
      </c>
    </row>
    <row r="3120" spans="5:5" x14ac:dyDescent="0.25">
      <c r="E3120" t="e">
        <v>#VALUE!</v>
      </c>
    </row>
    <row r="3121" spans="5:5" x14ac:dyDescent="0.25">
      <c r="E3121" t="e">
        <v>#VALUE!</v>
      </c>
    </row>
    <row r="3122" spans="5:5" x14ac:dyDescent="0.25">
      <c r="E3122" t="e">
        <v>#VALUE!</v>
      </c>
    </row>
    <row r="3123" spans="5:5" x14ac:dyDescent="0.25">
      <c r="E3123" t="e">
        <v>#VALUE!</v>
      </c>
    </row>
    <row r="3124" spans="5:5" x14ac:dyDescent="0.25">
      <c r="E3124" t="e">
        <v>#VALUE!</v>
      </c>
    </row>
    <row r="3125" spans="5:5" x14ac:dyDescent="0.25">
      <c r="E3125" t="e">
        <v>#VALUE!</v>
      </c>
    </row>
    <row r="3126" spans="5:5" x14ac:dyDescent="0.25">
      <c r="E3126" t="e">
        <v>#VALUE!</v>
      </c>
    </row>
    <row r="3127" spans="5:5" x14ac:dyDescent="0.25">
      <c r="E3127" t="e">
        <v>#VALUE!</v>
      </c>
    </row>
    <row r="3128" spans="5:5" x14ac:dyDescent="0.25">
      <c r="E3128" t="e">
        <v>#VALUE!</v>
      </c>
    </row>
    <row r="3129" spans="5:5" x14ac:dyDescent="0.25">
      <c r="E3129" t="e">
        <v>#VALUE!</v>
      </c>
    </row>
    <row r="3130" spans="5:5" x14ac:dyDescent="0.25">
      <c r="E3130" t="e">
        <v>#VALUE!</v>
      </c>
    </row>
    <row r="3131" spans="5:5" x14ac:dyDescent="0.25">
      <c r="E3131" t="e">
        <v>#VALUE!</v>
      </c>
    </row>
    <row r="3132" spans="5:5" x14ac:dyDescent="0.25">
      <c r="E3132" t="e">
        <v>#VALUE!</v>
      </c>
    </row>
    <row r="3133" spans="5:5" x14ac:dyDescent="0.25">
      <c r="E3133" t="e">
        <v>#VALUE!</v>
      </c>
    </row>
    <row r="3134" spans="5:5" x14ac:dyDescent="0.25">
      <c r="E3134" t="e">
        <v>#VALUE!</v>
      </c>
    </row>
    <row r="3135" spans="5:5" x14ac:dyDescent="0.25">
      <c r="E3135" t="e">
        <v>#VALUE!</v>
      </c>
    </row>
    <row r="3136" spans="5:5" x14ac:dyDescent="0.25">
      <c r="E3136" t="e">
        <v>#VALUE!</v>
      </c>
    </row>
    <row r="3137" spans="5:5" x14ac:dyDescent="0.25">
      <c r="E3137" t="e">
        <v>#VALUE!</v>
      </c>
    </row>
    <row r="3138" spans="5:5" x14ac:dyDescent="0.25">
      <c r="E3138" t="e">
        <v>#VALUE!</v>
      </c>
    </row>
    <row r="3139" spans="5:5" x14ac:dyDescent="0.25">
      <c r="E3139" t="e">
        <v>#VALUE!</v>
      </c>
    </row>
    <row r="3140" spans="5:5" x14ac:dyDescent="0.25">
      <c r="E3140" t="e">
        <v>#VALUE!</v>
      </c>
    </row>
    <row r="3141" spans="5:5" x14ac:dyDescent="0.25">
      <c r="E3141" t="e">
        <v>#VALUE!</v>
      </c>
    </row>
    <row r="3142" spans="5:5" x14ac:dyDescent="0.25">
      <c r="E3142" t="e">
        <v>#VALUE!</v>
      </c>
    </row>
    <row r="3143" spans="5:5" x14ac:dyDescent="0.25">
      <c r="E3143" t="e">
        <v>#VALUE!</v>
      </c>
    </row>
    <row r="3144" spans="5:5" x14ac:dyDescent="0.25">
      <c r="E3144" t="e">
        <v>#VALUE!</v>
      </c>
    </row>
    <row r="3145" spans="5:5" x14ac:dyDescent="0.25">
      <c r="E3145" t="e">
        <v>#VALUE!</v>
      </c>
    </row>
    <row r="3146" spans="5:5" x14ac:dyDescent="0.25">
      <c r="E3146" t="e">
        <v>#VALUE!</v>
      </c>
    </row>
    <row r="3147" spans="5:5" x14ac:dyDescent="0.25">
      <c r="E3147" t="e">
        <v>#VALUE!</v>
      </c>
    </row>
    <row r="3148" spans="5:5" x14ac:dyDescent="0.25">
      <c r="E3148" t="e">
        <v>#VALUE!</v>
      </c>
    </row>
    <row r="3149" spans="5:5" x14ac:dyDescent="0.25">
      <c r="E3149" t="e">
        <v>#VALUE!</v>
      </c>
    </row>
    <row r="3150" spans="5:5" x14ac:dyDescent="0.25">
      <c r="E3150" t="e">
        <v>#VALUE!</v>
      </c>
    </row>
    <row r="3151" spans="5:5" x14ac:dyDescent="0.25">
      <c r="E3151" t="e">
        <v>#VALUE!</v>
      </c>
    </row>
    <row r="3152" spans="5:5" x14ac:dyDescent="0.25">
      <c r="E3152" t="e">
        <v>#VALUE!</v>
      </c>
    </row>
    <row r="3153" spans="5:5" x14ac:dyDescent="0.25">
      <c r="E3153" t="e">
        <v>#VALUE!</v>
      </c>
    </row>
    <row r="3154" spans="5:5" x14ac:dyDescent="0.25">
      <c r="E3154" t="e">
        <v>#VALUE!</v>
      </c>
    </row>
    <row r="3155" spans="5:5" x14ac:dyDescent="0.25">
      <c r="E3155" t="e">
        <v>#VALUE!</v>
      </c>
    </row>
    <row r="3156" spans="5:5" x14ac:dyDescent="0.25">
      <c r="E3156" t="e">
        <v>#VALUE!</v>
      </c>
    </row>
    <row r="3157" spans="5:5" x14ac:dyDescent="0.25">
      <c r="E3157" t="e">
        <v>#VALUE!</v>
      </c>
    </row>
    <row r="3158" spans="5:5" x14ac:dyDescent="0.25">
      <c r="E3158" t="e">
        <v>#VALUE!</v>
      </c>
    </row>
    <row r="3159" spans="5:5" x14ac:dyDescent="0.25">
      <c r="E3159" t="e">
        <v>#VALUE!</v>
      </c>
    </row>
    <row r="3160" spans="5:5" x14ac:dyDescent="0.25">
      <c r="E3160" t="e">
        <v>#VALUE!</v>
      </c>
    </row>
    <row r="3161" spans="5:5" x14ac:dyDescent="0.25">
      <c r="E3161" t="e">
        <v>#VALUE!</v>
      </c>
    </row>
    <row r="3162" spans="5:5" x14ac:dyDescent="0.25">
      <c r="E3162" t="e">
        <v>#VALUE!</v>
      </c>
    </row>
    <row r="3163" spans="5:5" x14ac:dyDescent="0.25">
      <c r="E3163" t="e">
        <v>#VALUE!</v>
      </c>
    </row>
    <row r="3164" spans="5:5" x14ac:dyDescent="0.25">
      <c r="E3164" t="e">
        <v>#VALUE!</v>
      </c>
    </row>
    <row r="3165" spans="5:5" x14ac:dyDescent="0.25">
      <c r="E3165" t="e">
        <v>#VALUE!</v>
      </c>
    </row>
    <row r="3166" spans="5:5" x14ac:dyDescent="0.25">
      <c r="E3166" t="e">
        <v>#VALUE!</v>
      </c>
    </row>
    <row r="3167" spans="5:5" x14ac:dyDescent="0.25">
      <c r="E3167" t="e">
        <v>#VALUE!</v>
      </c>
    </row>
    <row r="3168" spans="5:5" x14ac:dyDescent="0.25">
      <c r="E3168" t="e">
        <v>#VALUE!</v>
      </c>
    </row>
    <row r="3169" spans="5:5" x14ac:dyDescent="0.25">
      <c r="E3169" t="e">
        <v>#VALUE!</v>
      </c>
    </row>
    <row r="3170" spans="5:5" x14ac:dyDescent="0.25">
      <c r="E3170" t="e">
        <v>#VALUE!</v>
      </c>
    </row>
    <row r="3171" spans="5:5" x14ac:dyDescent="0.25">
      <c r="E3171" t="e">
        <v>#VALUE!</v>
      </c>
    </row>
    <row r="3172" spans="5:5" x14ac:dyDescent="0.25">
      <c r="E3172" t="e">
        <v>#VALUE!</v>
      </c>
    </row>
    <row r="3173" spans="5:5" x14ac:dyDescent="0.25">
      <c r="E3173" t="e">
        <v>#VALUE!</v>
      </c>
    </row>
    <row r="3174" spans="5:5" x14ac:dyDescent="0.25">
      <c r="E3174" t="e">
        <v>#VALUE!</v>
      </c>
    </row>
    <row r="3175" spans="5:5" x14ac:dyDescent="0.25">
      <c r="E3175" t="e">
        <v>#VALUE!</v>
      </c>
    </row>
    <row r="3176" spans="5:5" x14ac:dyDescent="0.25">
      <c r="E3176" t="e">
        <v>#VALUE!</v>
      </c>
    </row>
    <row r="3177" spans="5:5" x14ac:dyDescent="0.25">
      <c r="E3177" t="e">
        <v>#VALUE!</v>
      </c>
    </row>
    <row r="3178" spans="5:5" x14ac:dyDescent="0.25">
      <c r="E3178" t="e">
        <v>#VALUE!</v>
      </c>
    </row>
    <row r="3179" spans="5:5" x14ac:dyDescent="0.25">
      <c r="E3179" t="e">
        <v>#VALUE!</v>
      </c>
    </row>
    <row r="3180" spans="5:5" x14ac:dyDescent="0.25">
      <c r="E3180" t="e">
        <v>#VALUE!</v>
      </c>
    </row>
    <row r="3181" spans="5:5" x14ac:dyDescent="0.25">
      <c r="E3181" t="e">
        <v>#VALUE!</v>
      </c>
    </row>
    <row r="3182" spans="5:5" x14ac:dyDescent="0.25">
      <c r="E3182" t="e">
        <v>#VALUE!</v>
      </c>
    </row>
    <row r="3183" spans="5:5" x14ac:dyDescent="0.25">
      <c r="E3183" t="e">
        <v>#VALUE!</v>
      </c>
    </row>
    <row r="3184" spans="5:5" x14ac:dyDescent="0.25">
      <c r="E3184" t="e">
        <v>#VALUE!</v>
      </c>
    </row>
    <row r="3185" spans="5:5" x14ac:dyDescent="0.25">
      <c r="E3185" t="e">
        <v>#VALUE!</v>
      </c>
    </row>
    <row r="3186" spans="5:5" x14ac:dyDescent="0.25">
      <c r="E3186" t="e">
        <v>#VALUE!</v>
      </c>
    </row>
    <row r="3187" spans="5:5" x14ac:dyDescent="0.25">
      <c r="E3187" t="e">
        <v>#VALUE!</v>
      </c>
    </row>
    <row r="3188" spans="5:5" x14ac:dyDescent="0.25">
      <c r="E3188" t="e">
        <v>#VALUE!</v>
      </c>
    </row>
    <row r="3189" spans="5:5" x14ac:dyDescent="0.25">
      <c r="E3189" t="e">
        <v>#VALUE!</v>
      </c>
    </row>
    <row r="3190" spans="5:5" x14ac:dyDescent="0.25">
      <c r="E3190" t="e">
        <v>#VALUE!</v>
      </c>
    </row>
    <row r="3191" spans="5:5" x14ac:dyDescent="0.25">
      <c r="E3191" t="e">
        <v>#VALUE!</v>
      </c>
    </row>
    <row r="3192" spans="5:5" x14ac:dyDescent="0.25">
      <c r="E3192" t="e">
        <v>#VALUE!</v>
      </c>
    </row>
    <row r="3193" spans="5:5" x14ac:dyDescent="0.25">
      <c r="E3193" t="e">
        <v>#VALUE!</v>
      </c>
    </row>
    <row r="3194" spans="5:5" x14ac:dyDescent="0.25">
      <c r="E3194" t="e">
        <v>#VALUE!</v>
      </c>
    </row>
    <row r="3195" spans="5:5" x14ac:dyDescent="0.25">
      <c r="E3195" t="e">
        <v>#VALUE!</v>
      </c>
    </row>
    <row r="3196" spans="5:5" x14ac:dyDescent="0.25">
      <c r="E3196" t="e">
        <v>#VALUE!</v>
      </c>
    </row>
    <row r="3197" spans="5:5" x14ac:dyDescent="0.25">
      <c r="E3197" t="e">
        <v>#VALUE!</v>
      </c>
    </row>
    <row r="3198" spans="5:5" x14ac:dyDescent="0.25">
      <c r="E3198" t="e">
        <v>#VALUE!</v>
      </c>
    </row>
    <row r="3199" spans="5:5" x14ac:dyDescent="0.25">
      <c r="E3199" t="e">
        <v>#VALUE!</v>
      </c>
    </row>
    <row r="3200" spans="5:5" x14ac:dyDescent="0.25">
      <c r="E3200" t="e">
        <v>#VALUE!</v>
      </c>
    </row>
    <row r="3201" spans="5:5" x14ac:dyDescent="0.25">
      <c r="E3201" t="e">
        <v>#VALUE!</v>
      </c>
    </row>
    <row r="3202" spans="5:5" x14ac:dyDescent="0.25">
      <c r="E3202" t="e">
        <v>#VALUE!</v>
      </c>
    </row>
    <row r="3203" spans="5:5" x14ac:dyDescent="0.25">
      <c r="E3203" t="e">
        <v>#VALUE!</v>
      </c>
    </row>
    <row r="3204" spans="5:5" x14ac:dyDescent="0.25">
      <c r="E3204" t="e">
        <v>#VALUE!</v>
      </c>
    </row>
    <row r="3205" spans="5:5" x14ac:dyDescent="0.25">
      <c r="E3205" t="e">
        <v>#VALUE!</v>
      </c>
    </row>
    <row r="3206" spans="5:5" x14ac:dyDescent="0.25">
      <c r="E3206" t="e">
        <v>#VALUE!</v>
      </c>
    </row>
    <row r="3207" spans="5:5" x14ac:dyDescent="0.25">
      <c r="E3207" t="e">
        <v>#VALUE!</v>
      </c>
    </row>
    <row r="3208" spans="5:5" x14ac:dyDescent="0.25">
      <c r="E3208" t="e">
        <v>#VALUE!</v>
      </c>
    </row>
    <row r="3209" spans="5:5" x14ac:dyDescent="0.25">
      <c r="E3209" t="e">
        <v>#VALUE!</v>
      </c>
    </row>
    <row r="3210" spans="5:5" x14ac:dyDescent="0.25">
      <c r="E3210" t="e">
        <v>#VALUE!</v>
      </c>
    </row>
    <row r="3211" spans="5:5" x14ac:dyDescent="0.25">
      <c r="E3211" t="e">
        <v>#VALUE!</v>
      </c>
    </row>
    <row r="3212" spans="5:5" x14ac:dyDescent="0.25">
      <c r="E3212" t="e">
        <v>#VALUE!</v>
      </c>
    </row>
    <row r="3213" spans="5:5" x14ac:dyDescent="0.25">
      <c r="E3213" t="e">
        <v>#VALUE!</v>
      </c>
    </row>
    <row r="3214" spans="5:5" x14ac:dyDescent="0.25">
      <c r="E3214" t="e">
        <v>#VALUE!</v>
      </c>
    </row>
    <row r="3215" spans="5:5" x14ac:dyDescent="0.25">
      <c r="E3215" t="e">
        <v>#VALUE!</v>
      </c>
    </row>
    <row r="3216" spans="5:5" x14ac:dyDescent="0.25">
      <c r="E3216" t="e">
        <v>#VALUE!</v>
      </c>
    </row>
    <row r="3217" spans="5:5" x14ac:dyDescent="0.25">
      <c r="E3217" t="e">
        <v>#VALUE!</v>
      </c>
    </row>
    <row r="3218" spans="5:5" x14ac:dyDescent="0.25">
      <c r="E3218" t="e">
        <v>#VALUE!</v>
      </c>
    </row>
    <row r="3219" spans="5:5" x14ac:dyDescent="0.25">
      <c r="E3219" t="e">
        <v>#VALUE!</v>
      </c>
    </row>
    <row r="3220" spans="5:5" x14ac:dyDescent="0.25">
      <c r="E3220" t="e">
        <v>#VALUE!</v>
      </c>
    </row>
    <row r="3221" spans="5:5" x14ac:dyDescent="0.25">
      <c r="E3221" t="e">
        <v>#VALUE!</v>
      </c>
    </row>
    <row r="3222" spans="5:5" x14ac:dyDescent="0.25">
      <c r="E3222" t="e">
        <v>#VALUE!</v>
      </c>
    </row>
    <row r="3223" spans="5:5" x14ac:dyDescent="0.25">
      <c r="E3223" t="e">
        <v>#VALUE!</v>
      </c>
    </row>
    <row r="3224" spans="5:5" x14ac:dyDescent="0.25">
      <c r="E3224" t="e">
        <v>#VALUE!</v>
      </c>
    </row>
    <row r="3225" spans="5:5" x14ac:dyDescent="0.25">
      <c r="E3225" t="e">
        <v>#VALUE!</v>
      </c>
    </row>
    <row r="3226" spans="5:5" x14ac:dyDescent="0.25">
      <c r="E3226" t="e">
        <v>#VALUE!</v>
      </c>
    </row>
    <row r="3227" spans="5:5" x14ac:dyDescent="0.25">
      <c r="E3227" t="e">
        <v>#VALUE!</v>
      </c>
    </row>
    <row r="3228" spans="5:5" x14ac:dyDescent="0.25">
      <c r="E3228" t="e">
        <v>#VALUE!</v>
      </c>
    </row>
    <row r="3229" spans="5:5" x14ac:dyDescent="0.25">
      <c r="E3229" t="e">
        <v>#VALUE!</v>
      </c>
    </row>
    <row r="3230" spans="5:5" x14ac:dyDescent="0.25">
      <c r="E3230" t="e">
        <v>#VALUE!</v>
      </c>
    </row>
    <row r="3231" spans="5:5" x14ac:dyDescent="0.25">
      <c r="E3231" t="e">
        <v>#VALUE!</v>
      </c>
    </row>
    <row r="3232" spans="5:5" x14ac:dyDescent="0.25">
      <c r="E3232" t="e">
        <v>#VALUE!</v>
      </c>
    </row>
    <row r="3233" spans="5:5" x14ac:dyDescent="0.25">
      <c r="E3233" t="e">
        <v>#VALUE!</v>
      </c>
    </row>
    <row r="3234" spans="5:5" x14ac:dyDescent="0.25">
      <c r="E3234" t="e">
        <v>#VALUE!</v>
      </c>
    </row>
    <row r="3235" spans="5:5" x14ac:dyDescent="0.25">
      <c r="E3235" t="e">
        <v>#VALUE!</v>
      </c>
    </row>
    <row r="3236" spans="5:5" x14ac:dyDescent="0.25">
      <c r="E3236" t="e">
        <v>#VALUE!</v>
      </c>
    </row>
    <row r="3237" spans="5:5" x14ac:dyDescent="0.25">
      <c r="E3237" t="e">
        <v>#VALUE!</v>
      </c>
    </row>
    <row r="3238" spans="5:5" x14ac:dyDescent="0.25">
      <c r="E3238" t="e">
        <v>#VALUE!</v>
      </c>
    </row>
    <row r="3239" spans="5:5" x14ac:dyDescent="0.25">
      <c r="E3239" t="e">
        <v>#VALUE!</v>
      </c>
    </row>
    <row r="3240" spans="5:5" x14ac:dyDescent="0.25">
      <c r="E3240" t="e">
        <v>#VALUE!</v>
      </c>
    </row>
    <row r="3241" spans="5:5" x14ac:dyDescent="0.25">
      <c r="E3241" t="e">
        <v>#VALUE!</v>
      </c>
    </row>
    <row r="3242" spans="5:5" x14ac:dyDescent="0.25">
      <c r="E3242" t="e">
        <v>#VALUE!</v>
      </c>
    </row>
    <row r="3243" spans="5:5" x14ac:dyDescent="0.25">
      <c r="E3243" t="e">
        <v>#VALUE!</v>
      </c>
    </row>
    <row r="3244" spans="5:5" x14ac:dyDescent="0.25">
      <c r="E3244" t="e">
        <v>#VALUE!</v>
      </c>
    </row>
    <row r="3245" spans="5:5" x14ac:dyDescent="0.25">
      <c r="E3245" t="e">
        <v>#VALUE!</v>
      </c>
    </row>
    <row r="3246" spans="5:5" x14ac:dyDescent="0.25">
      <c r="E3246" t="e">
        <v>#VALUE!</v>
      </c>
    </row>
    <row r="3247" spans="5:5" x14ac:dyDescent="0.25">
      <c r="E3247" t="e">
        <v>#VALUE!</v>
      </c>
    </row>
    <row r="3248" spans="5:5" x14ac:dyDescent="0.25">
      <c r="E3248" t="e">
        <v>#VALUE!</v>
      </c>
    </row>
    <row r="3249" spans="5:5" x14ac:dyDescent="0.25">
      <c r="E3249" t="e">
        <v>#VALUE!</v>
      </c>
    </row>
    <row r="3250" spans="5:5" x14ac:dyDescent="0.25">
      <c r="E3250" t="e">
        <v>#VALUE!</v>
      </c>
    </row>
    <row r="3251" spans="5:5" x14ac:dyDescent="0.25">
      <c r="E3251" t="e">
        <v>#VALUE!</v>
      </c>
    </row>
    <row r="3252" spans="5:5" x14ac:dyDescent="0.25">
      <c r="E3252" t="e">
        <v>#VALUE!</v>
      </c>
    </row>
    <row r="3253" spans="5:5" x14ac:dyDescent="0.25">
      <c r="E3253" t="e">
        <v>#VALUE!</v>
      </c>
    </row>
    <row r="3254" spans="5:5" x14ac:dyDescent="0.25">
      <c r="E3254" t="e">
        <v>#VALUE!</v>
      </c>
    </row>
    <row r="3255" spans="5:5" x14ac:dyDescent="0.25">
      <c r="E3255" t="e">
        <v>#VALUE!</v>
      </c>
    </row>
    <row r="3256" spans="5:5" x14ac:dyDescent="0.25">
      <c r="E3256" t="e">
        <v>#VALUE!</v>
      </c>
    </row>
    <row r="3257" spans="5:5" x14ac:dyDescent="0.25">
      <c r="E3257" t="e">
        <v>#VALUE!</v>
      </c>
    </row>
    <row r="3258" spans="5:5" x14ac:dyDescent="0.25">
      <c r="E3258" t="e">
        <v>#VALUE!</v>
      </c>
    </row>
    <row r="3259" spans="5:5" x14ac:dyDescent="0.25">
      <c r="E3259" t="e">
        <v>#VALUE!</v>
      </c>
    </row>
    <row r="3260" spans="5:5" x14ac:dyDescent="0.25">
      <c r="E3260" t="e">
        <v>#VALUE!</v>
      </c>
    </row>
    <row r="3261" spans="5:5" x14ac:dyDescent="0.25">
      <c r="E3261" t="e">
        <v>#VALUE!</v>
      </c>
    </row>
    <row r="3262" spans="5:5" x14ac:dyDescent="0.25">
      <c r="E3262" t="e">
        <v>#VALUE!</v>
      </c>
    </row>
    <row r="3263" spans="5:5" x14ac:dyDescent="0.25">
      <c r="E3263" t="e">
        <v>#VALUE!</v>
      </c>
    </row>
    <row r="3264" spans="5:5" x14ac:dyDescent="0.25">
      <c r="E3264" t="e">
        <v>#VALUE!</v>
      </c>
    </row>
    <row r="3265" spans="5:5" x14ac:dyDescent="0.25">
      <c r="E3265" t="e">
        <v>#VALUE!</v>
      </c>
    </row>
    <row r="3266" spans="5:5" x14ac:dyDescent="0.25">
      <c r="E3266" t="e">
        <v>#VALUE!</v>
      </c>
    </row>
    <row r="3267" spans="5:5" x14ac:dyDescent="0.25">
      <c r="E3267" t="e">
        <v>#VALUE!</v>
      </c>
    </row>
    <row r="3268" spans="5:5" x14ac:dyDescent="0.25">
      <c r="E3268" t="e">
        <v>#VALUE!</v>
      </c>
    </row>
    <row r="3269" spans="5:5" x14ac:dyDescent="0.25">
      <c r="E3269" t="e">
        <v>#VALUE!</v>
      </c>
    </row>
    <row r="3270" spans="5:5" x14ac:dyDescent="0.25">
      <c r="E3270" t="e">
        <v>#VALUE!</v>
      </c>
    </row>
    <row r="3271" spans="5:5" x14ac:dyDescent="0.25">
      <c r="E3271" t="e">
        <v>#VALUE!</v>
      </c>
    </row>
    <row r="3272" spans="5:5" x14ac:dyDescent="0.25">
      <c r="E3272" t="e">
        <v>#VALUE!</v>
      </c>
    </row>
    <row r="3273" spans="5:5" x14ac:dyDescent="0.25">
      <c r="E3273" t="e">
        <v>#VALUE!</v>
      </c>
    </row>
    <row r="3274" spans="5:5" x14ac:dyDescent="0.25">
      <c r="E3274" t="e">
        <v>#VALUE!</v>
      </c>
    </row>
    <row r="3275" spans="5:5" x14ac:dyDescent="0.25">
      <c r="E3275" t="e">
        <v>#VALUE!</v>
      </c>
    </row>
    <row r="3276" spans="5:5" x14ac:dyDescent="0.25">
      <c r="E3276" t="e">
        <v>#VALUE!</v>
      </c>
    </row>
    <row r="3277" spans="5:5" x14ac:dyDescent="0.25">
      <c r="E3277" t="e">
        <v>#VALUE!</v>
      </c>
    </row>
    <row r="3278" spans="5:5" x14ac:dyDescent="0.25">
      <c r="E3278" t="e">
        <v>#VALUE!</v>
      </c>
    </row>
    <row r="3279" spans="5:5" x14ac:dyDescent="0.25">
      <c r="E3279" t="e">
        <v>#VALUE!</v>
      </c>
    </row>
    <row r="3280" spans="5:5" x14ac:dyDescent="0.25">
      <c r="E3280" t="e">
        <v>#VALUE!</v>
      </c>
    </row>
    <row r="3281" spans="5:5" x14ac:dyDescent="0.25">
      <c r="E3281" t="e">
        <v>#VALUE!</v>
      </c>
    </row>
    <row r="3282" spans="5:5" x14ac:dyDescent="0.25">
      <c r="E3282" t="e">
        <v>#VALUE!</v>
      </c>
    </row>
    <row r="3283" spans="5:5" x14ac:dyDescent="0.25">
      <c r="E3283" t="e">
        <v>#VALUE!</v>
      </c>
    </row>
    <row r="3284" spans="5:5" x14ac:dyDescent="0.25">
      <c r="E3284" t="e">
        <v>#VALUE!</v>
      </c>
    </row>
    <row r="3285" spans="5:5" x14ac:dyDescent="0.25">
      <c r="E3285" t="e">
        <v>#VALUE!</v>
      </c>
    </row>
    <row r="3286" spans="5:5" x14ac:dyDescent="0.25">
      <c r="E3286" t="e">
        <v>#VALUE!</v>
      </c>
    </row>
    <row r="3287" spans="5:5" x14ac:dyDescent="0.25">
      <c r="E3287" t="e">
        <v>#VALUE!</v>
      </c>
    </row>
    <row r="3288" spans="5:5" x14ac:dyDescent="0.25">
      <c r="E3288" t="e">
        <v>#VALUE!</v>
      </c>
    </row>
    <row r="3289" spans="5:5" x14ac:dyDescent="0.25">
      <c r="E3289" t="e">
        <v>#VALUE!</v>
      </c>
    </row>
    <row r="3290" spans="5:5" x14ac:dyDescent="0.25">
      <c r="E3290" t="e">
        <v>#VALUE!</v>
      </c>
    </row>
    <row r="3291" spans="5:5" x14ac:dyDescent="0.25">
      <c r="E3291" t="e">
        <v>#VALUE!</v>
      </c>
    </row>
    <row r="3292" spans="5:5" x14ac:dyDescent="0.25">
      <c r="E3292" t="e">
        <v>#VALUE!</v>
      </c>
    </row>
    <row r="3293" spans="5:5" x14ac:dyDescent="0.25">
      <c r="E3293" t="e">
        <v>#VALUE!</v>
      </c>
    </row>
    <row r="3294" spans="5:5" x14ac:dyDescent="0.25">
      <c r="E3294" t="e">
        <v>#VALUE!</v>
      </c>
    </row>
    <row r="3295" spans="5:5" x14ac:dyDescent="0.25">
      <c r="E3295" t="e">
        <v>#VALUE!</v>
      </c>
    </row>
    <row r="3296" spans="5:5" x14ac:dyDescent="0.25">
      <c r="E3296" t="e">
        <v>#VALUE!</v>
      </c>
    </row>
    <row r="3297" spans="5:5" x14ac:dyDescent="0.25">
      <c r="E3297" t="e">
        <v>#VALUE!</v>
      </c>
    </row>
    <row r="3298" spans="5:5" x14ac:dyDescent="0.25">
      <c r="E3298" t="e">
        <v>#VALUE!</v>
      </c>
    </row>
    <row r="3299" spans="5:5" x14ac:dyDescent="0.25">
      <c r="E3299" t="e">
        <v>#VALUE!</v>
      </c>
    </row>
    <row r="3300" spans="5:5" x14ac:dyDescent="0.25">
      <c r="E3300" t="e">
        <v>#VALUE!</v>
      </c>
    </row>
    <row r="3301" spans="5:5" x14ac:dyDescent="0.25">
      <c r="E3301" t="e">
        <v>#VALUE!</v>
      </c>
    </row>
    <row r="3302" spans="5:5" x14ac:dyDescent="0.25">
      <c r="E3302" t="e">
        <v>#VALUE!</v>
      </c>
    </row>
    <row r="3303" spans="5:5" x14ac:dyDescent="0.25">
      <c r="E3303" t="e">
        <v>#VALUE!</v>
      </c>
    </row>
    <row r="3304" spans="5:5" x14ac:dyDescent="0.25">
      <c r="E3304" t="e">
        <v>#VALUE!</v>
      </c>
    </row>
    <row r="3305" spans="5:5" x14ac:dyDescent="0.25">
      <c r="E3305" t="e">
        <v>#VALUE!</v>
      </c>
    </row>
    <row r="3306" spans="5:5" x14ac:dyDescent="0.25">
      <c r="E3306" t="e">
        <v>#VALUE!</v>
      </c>
    </row>
    <row r="3307" spans="5:5" x14ac:dyDescent="0.25">
      <c r="E3307" t="e">
        <v>#VALUE!</v>
      </c>
    </row>
    <row r="3308" spans="5:5" x14ac:dyDescent="0.25">
      <c r="E3308" t="e">
        <v>#VALUE!</v>
      </c>
    </row>
    <row r="3309" spans="5:5" x14ac:dyDescent="0.25">
      <c r="E3309" t="e">
        <v>#VALUE!</v>
      </c>
    </row>
    <row r="3310" spans="5:5" x14ac:dyDescent="0.25">
      <c r="E3310" t="e">
        <v>#VALUE!</v>
      </c>
    </row>
    <row r="3311" spans="5:5" x14ac:dyDescent="0.25">
      <c r="E3311" t="e">
        <v>#VALUE!</v>
      </c>
    </row>
    <row r="3312" spans="5:5" x14ac:dyDescent="0.25">
      <c r="E3312" t="e">
        <v>#VALUE!</v>
      </c>
    </row>
    <row r="3313" spans="5:5" x14ac:dyDescent="0.25">
      <c r="E3313" t="e">
        <v>#VALUE!</v>
      </c>
    </row>
    <row r="3314" spans="5:5" x14ac:dyDescent="0.25">
      <c r="E3314" t="e">
        <v>#VALUE!</v>
      </c>
    </row>
    <row r="3315" spans="5:5" x14ac:dyDescent="0.25">
      <c r="E3315" t="e">
        <v>#VALUE!</v>
      </c>
    </row>
    <row r="3316" spans="5:5" x14ac:dyDescent="0.25">
      <c r="E3316" t="e">
        <v>#VALUE!</v>
      </c>
    </row>
    <row r="3317" spans="5:5" x14ac:dyDescent="0.25">
      <c r="E3317" t="e">
        <v>#VALUE!</v>
      </c>
    </row>
    <row r="3318" spans="5:5" x14ac:dyDescent="0.25">
      <c r="E3318" t="e">
        <v>#VALUE!</v>
      </c>
    </row>
    <row r="3319" spans="5:5" x14ac:dyDescent="0.25">
      <c r="E3319" t="e">
        <v>#VALUE!</v>
      </c>
    </row>
    <row r="3320" spans="5:5" x14ac:dyDescent="0.25">
      <c r="E3320" t="e">
        <v>#VALUE!</v>
      </c>
    </row>
    <row r="3321" spans="5:5" x14ac:dyDescent="0.25">
      <c r="E3321" t="e">
        <v>#VALUE!</v>
      </c>
    </row>
    <row r="3322" spans="5:5" x14ac:dyDescent="0.25">
      <c r="E3322" t="e">
        <v>#VALUE!</v>
      </c>
    </row>
    <row r="3323" spans="5:5" x14ac:dyDescent="0.25">
      <c r="E3323" t="e">
        <v>#VALUE!</v>
      </c>
    </row>
    <row r="3324" spans="5:5" x14ac:dyDescent="0.25">
      <c r="E3324" t="e">
        <v>#VALUE!</v>
      </c>
    </row>
    <row r="3325" spans="5:5" x14ac:dyDescent="0.25">
      <c r="E3325" t="e">
        <v>#VALUE!</v>
      </c>
    </row>
    <row r="3326" spans="5:5" x14ac:dyDescent="0.25">
      <c r="E3326" t="e">
        <v>#VALUE!</v>
      </c>
    </row>
    <row r="3327" spans="5:5" x14ac:dyDescent="0.25">
      <c r="E3327" t="e">
        <v>#VALUE!</v>
      </c>
    </row>
    <row r="3328" spans="5:5" x14ac:dyDescent="0.25">
      <c r="E3328" t="e">
        <v>#VALUE!</v>
      </c>
    </row>
    <row r="3329" spans="5:5" x14ac:dyDescent="0.25">
      <c r="E3329" t="e">
        <v>#VALUE!</v>
      </c>
    </row>
    <row r="3330" spans="5:5" x14ac:dyDescent="0.25">
      <c r="E3330" t="e">
        <v>#VALUE!</v>
      </c>
    </row>
    <row r="3331" spans="5:5" x14ac:dyDescent="0.25">
      <c r="E3331" t="e">
        <v>#VALUE!</v>
      </c>
    </row>
    <row r="3332" spans="5:5" x14ac:dyDescent="0.25">
      <c r="E3332" t="e">
        <v>#VALUE!</v>
      </c>
    </row>
    <row r="3333" spans="5:5" x14ac:dyDescent="0.25">
      <c r="E3333" t="e">
        <v>#VALUE!</v>
      </c>
    </row>
    <row r="3334" spans="5:5" x14ac:dyDescent="0.25">
      <c r="E3334" t="e">
        <v>#VALUE!</v>
      </c>
    </row>
    <row r="3335" spans="5:5" x14ac:dyDescent="0.25">
      <c r="E3335" t="e">
        <v>#VALUE!</v>
      </c>
    </row>
    <row r="3336" spans="5:5" x14ac:dyDescent="0.25">
      <c r="E3336" t="e">
        <v>#VALUE!</v>
      </c>
    </row>
    <row r="3337" spans="5:5" x14ac:dyDescent="0.25">
      <c r="E3337" t="e">
        <v>#VALUE!</v>
      </c>
    </row>
    <row r="3338" spans="5:5" x14ac:dyDescent="0.25">
      <c r="E3338" t="e">
        <v>#VALUE!</v>
      </c>
    </row>
    <row r="3339" spans="5:5" x14ac:dyDescent="0.25">
      <c r="E3339" t="e">
        <v>#VALUE!</v>
      </c>
    </row>
    <row r="3340" spans="5:5" x14ac:dyDescent="0.25">
      <c r="E3340" t="e">
        <v>#VALUE!</v>
      </c>
    </row>
    <row r="3341" spans="5:5" x14ac:dyDescent="0.25">
      <c r="E3341" t="e">
        <v>#VALUE!</v>
      </c>
    </row>
    <row r="3342" spans="5:5" x14ac:dyDescent="0.25">
      <c r="E3342" t="e">
        <v>#VALUE!</v>
      </c>
    </row>
    <row r="3343" spans="5:5" x14ac:dyDescent="0.25">
      <c r="E3343" t="e">
        <v>#VALUE!</v>
      </c>
    </row>
    <row r="3344" spans="5:5" x14ac:dyDescent="0.25">
      <c r="E3344" t="e">
        <v>#VALUE!</v>
      </c>
    </row>
    <row r="3345" spans="5:5" x14ac:dyDescent="0.25">
      <c r="E3345" t="e">
        <v>#VALUE!</v>
      </c>
    </row>
    <row r="3346" spans="5:5" x14ac:dyDescent="0.25">
      <c r="E3346" t="e">
        <v>#VALUE!</v>
      </c>
    </row>
    <row r="3347" spans="5:5" x14ac:dyDescent="0.25">
      <c r="E3347" t="e">
        <v>#VALUE!</v>
      </c>
    </row>
    <row r="3348" spans="5:5" x14ac:dyDescent="0.25">
      <c r="E3348" t="e">
        <v>#VALUE!</v>
      </c>
    </row>
    <row r="3349" spans="5:5" x14ac:dyDescent="0.25">
      <c r="E3349" t="e">
        <v>#VALUE!</v>
      </c>
    </row>
    <row r="3350" spans="5:5" x14ac:dyDescent="0.25">
      <c r="E3350" t="e">
        <v>#VALUE!</v>
      </c>
    </row>
    <row r="3351" spans="5:5" x14ac:dyDescent="0.25">
      <c r="E3351" t="e">
        <v>#VALUE!</v>
      </c>
    </row>
    <row r="3352" spans="5:5" x14ac:dyDescent="0.25">
      <c r="E3352" t="e">
        <v>#VALUE!</v>
      </c>
    </row>
    <row r="3353" spans="5:5" x14ac:dyDescent="0.25">
      <c r="E3353" t="e">
        <v>#VALUE!</v>
      </c>
    </row>
    <row r="3354" spans="5:5" x14ac:dyDescent="0.25">
      <c r="E3354" t="e">
        <v>#VALUE!</v>
      </c>
    </row>
    <row r="3355" spans="5:5" x14ac:dyDescent="0.25">
      <c r="E3355" t="e">
        <v>#VALUE!</v>
      </c>
    </row>
    <row r="3356" spans="5:5" x14ac:dyDescent="0.25">
      <c r="E3356" t="e">
        <v>#VALUE!</v>
      </c>
    </row>
    <row r="3357" spans="5:5" x14ac:dyDescent="0.25">
      <c r="E3357" t="e">
        <v>#VALUE!</v>
      </c>
    </row>
    <row r="3358" spans="5:5" x14ac:dyDescent="0.25">
      <c r="E3358" t="e">
        <v>#VALUE!</v>
      </c>
    </row>
    <row r="3359" spans="5:5" x14ac:dyDescent="0.25">
      <c r="E3359" t="e">
        <v>#VALUE!</v>
      </c>
    </row>
    <row r="3360" spans="5:5" x14ac:dyDescent="0.25">
      <c r="E3360" t="e">
        <v>#VALUE!</v>
      </c>
    </row>
    <row r="3361" spans="5:5" x14ac:dyDescent="0.25">
      <c r="E3361" t="e">
        <v>#VALUE!</v>
      </c>
    </row>
    <row r="3362" spans="5:5" x14ac:dyDescent="0.25">
      <c r="E3362" t="e">
        <v>#VALUE!</v>
      </c>
    </row>
    <row r="3363" spans="5:5" x14ac:dyDescent="0.25">
      <c r="E3363" t="e">
        <v>#VALUE!</v>
      </c>
    </row>
    <row r="3364" spans="5:5" x14ac:dyDescent="0.25">
      <c r="E3364" t="e">
        <v>#VALUE!</v>
      </c>
    </row>
    <row r="3365" spans="5:5" x14ac:dyDescent="0.25">
      <c r="E3365" t="e">
        <v>#VALUE!</v>
      </c>
    </row>
    <row r="3366" spans="5:5" x14ac:dyDescent="0.25">
      <c r="E3366" t="e">
        <v>#VALUE!</v>
      </c>
    </row>
    <row r="3367" spans="5:5" x14ac:dyDescent="0.25">
      <c r="E3367" t="e">
        <v>#VALUE!</v>
      </c>
    </row>
    <row r="3368" spans="5:5" x14ac:dyDescent="0.25">
      <c r="E3368" t="e">
        <v>#VALUE!</v>
      </c>
    </row>
    <row r="3369" spans="5:5" x14ac:dyDescent="0.25">
      <c r="E3369" t="e">
        <v>#VALUE!</v>
      </c>
    </row>
    <row r="3370" spans="5:5" x14ac:dyDescent="0.25">
      <c r="E3370" t="e">
        <v>#VALUE!</v>
      </c>
    </row>
    <row r="3371" spans="5:5" x14ac:dyDescent="0.25">
      <c r="E3371" t="e">
        <v>#VALUE!</v>
      </c>
    </row>
    <row r="3372" spans="5:5" x14ac:dyDescent="0.25">
      <c r="E3372" t="e">
        <v>#VALUE!</v>
      </c>
    </row>
    <row r="3373" spans="5:5" x14ac:dyDescent="0.25">
      <c r="E3373" t="e">
        <v>#VALUE!</v>
      </c>
    </row>
    <row r="3374" spans="5:5" x14ac:dyDescent="0.25">
      <c r="E3374" t="e">
        <v>#VALUE!</v>
      </c>
    </row>
    <row r="3375" spans="5:5" x14ac:dyDescent="0.25">
      <c r="E3375" t="e">
        <v>#VALUE!</v>
      </c>
    </row>
    <row r="3376" spans="5:5" x14ac:dyDescent="0.25">
      <c r="E3376" t="e">
        <v>#VALUE!</v>
      </c>
    </row>
    <row r="3377" spans="5:5" x14ac:dyDescent="0.25">
      <c r="E3377" t="e">
        <v>#VALUE!</v>
      </c>
    </row>
    <row r="3378" spans="5:5" x14ac:dyDescent="0.25">
      <c r="E3378" t="e">
        <v>#VALUE!</v>
      </c>
    </row>
    <row r="3379" spans="5:5" x14ac:dyDescent="0.25">
      <c r="E3379" t="e">
        <v>#VALUE!</v>
      </c>
    </row>
    <row r="3380" spans="5:5" x14ac:dyDescent="0.25">
      <c r="E3380" t="e">
        <v>#VALUE!</v>
      </c>
    </row>
    <row r="3381" spans="5:5" x14ac:dyDescent="0.25">
      <c r="E3381" t="e">
        <v>#VALUE!</v>
      </c>
    </row>
    <row r="3382" spans="5:5" x14ac:dyDescent="0.25">
      <c r="E3382" t="e">
        <v>#VALUE!</v>
      </c>
    </row>
    <row r="3383" spans="5:5" x14ac:dyDescent="0.25">
      <c r="E3383" t="e">
        <v>#VALUE!</v>
      </c>
    </row>
    <row r="3384" spans="5:5" x14ac:dyDescent="0.25">
      <c r="E3384" t="e">
        <v>#VALUE!</v>
      </c>
    </row>
    <row r="3385" spans="5:5" x14ac:dyDescent="0.25">
      <c r="E3385" t="e">
        <v>#VALUE!</v>
      </c>
    </row>
    <row r="3386" spans="5:5" x14ac:dyDescent="0.25">
      <c r="E3386" t="e">
        <v>#VALUE!</v>
      </c>
    </row>
    <row r="3387" spans="5:5" x14ac:dyDescent="0.25">
      <c r="E3387" t="e">
        <v>#VALUE!</v>
      </c>
    </row>
    <row r="3388" spans="5:5" x14ac:dyDescent="0.25">
      <c r="E3388" t="e">
        <v>#VALUE!</v>
      </c>
    </row>
    <row r="3389" spans="5:5" x14ac:dyDescent="0.25">
      <c r="E3389" t="e">
        <v>#VALUE!</v>
      </c>
    </row>
    <row r="3390" spans="5:5" x14ac:dyDescent="0.25">
      <c r="E3390" t="e">
        <v>#VALUE!</v>
      </c>
    </row>
    <row r="3391" spans="5:5" x14ac:dyDescent="0.25">
      <c r="E3391" t="e">
        <v>#VALUE!</v>
      </c>
    </row>
    <row r="3392" spans="5:5" x14ac:dyDescent="0.25">
      <c r="E3392" t="e">
        <v>#VALUE!</v>
      </c>
    </row>
    <row r="3393" spans="5:5" x14ac:dyDescent="0.25">
      <c r="E3393" t="e">
        <v>#VALUE!</v>
      </c>
    </row>
    <row r="3394" spans="5:5" x14ac:dyDescent="0.25">
      <c r="E3394" t="e">
        <v>#VALUE!</v>
      </c>
    </row>
    <row r="3395" spans="5:5" x14ac:dyDescent="0.25">
      <c r="E3395" t="e">
        <v>#VALUE!</v>
      </c>
    </row>
    <row r="3396" spans="5:5" x14ac:dyDescent="0.25">
      <c r="E3396" t="e">
        <v>#VALUE!</v>
      </c>
    </row>
    <row r="3397" spans="5:5" x14ac:dyDescent="0.25">
      <c r="E3397" t="e">
        <v>#VALUE!</v>
      </c>
    </row>
    <row r="3398" spans="5:5" x14ac:dyDescent="0.25">
      <c r="E3398" t="e">
        <v>#VALUE!</v>
      </c>
    </row>
    <row r="3399" spans="5:5" x14ac:dyDescent="0.25">
      <c r="E3399" t="e">
        <v>#VALUE!</v>
      </c>
    </row>
    <row r="3400" spans="5:5" x14ac:dyDescent="0.25">
      <c r="E3400" t="e">
        <v>#VALUE!</v>
      </c>
    </row>
    <row r="3401" spans="5:5" x14ac:dyDescent="0.25">
      <c r="E3401" t="e">
        <v>#VALUE!</v>
      </c>
    </row>
    <row r="3402" spans="5:5" x14ac:dyDescent="0.25">
      <c r="E3402" t="e">
        <v>#VALUE!</v>
      </c>
    </row>
    <row r="3403" spans="5:5" x14ac:dyDescent="0.25">
      <c r="E3403" t="e">
        <v>#VALUE!</v>
      </c>
    </row>
    <row r="3404" spans="5:5" x14ac:dyDescent="0.25">
      <c r="E3404" t="e">
        <v>#VALUE!</v>
      </c>
    </row>
    <row r="3405" spans="5:5" x14ac:dyDescent="0.25">
      <c r="E3405" t="e">
        <v>#VALUE!</v>
      </c>
    </row>
    <row r="3406" spans="5:5" x14ac:dyDescent="0.25">
      <c r="E3406" t="e">
        <v>#VALUE!</v>
      </c>
    </row>
    <row r="3407" spans="5:5" x14ac:dyDescent="0.25">
      <c r="E3407" t="e">
        <v>#VALUE!</v>
      </c>
    </row>
    <row r="3408" spans="5:5" x14ac:dyDescent="0.25">
      <c r="E3408" t="e">
        <v>#VALUE!</v>
      </c>
    </row>
    <row r="3409" spans="5:5" x14ac:dyDescent="0.25">
      <c r="E3409" t="e">
        <v>#VALUE!</v>
      </c>
    </row>
    <row r="3410" spans="5:5" x14ac:dyDescent="0.25">
      <c r="E3410" t="e">
        <v>#VALUE!</v>
      </c>
    </row>
    <row r="3411" spans="5:5" x14ac:dyDescent="0.25">
      <c r="E3411" t="e">
        <v>#VALUE!</v>
      </c>
    </row>
    <row r="3412" spans="5:5" x14ac:dyDescent="0.25">
      <c r="E3412" t="e">
        <v>#VALUE!</v>
      </c>
    </row>
    <row r="3413" spans="5:5" x14ac:dyDescent="0.25">
      <c r="E3413" t="e">
        <v>#VALUE!</v>
      </c>
    </row>
    <row r="3414" spans="5:5" x14ac:dyDescent="0.25">
      <c r="E3414" t="e">
        <v>#VALUE!</v>
      </c>
    </row>
    <row r="3415" spans="5:5" x14ac:dyDescent="0.25">
      <c r="E3415" t="e">
        <v>#VALUE!</v>
      </c>
    </row>
    <row r="3416" spans="5:5" x14ac:dyDescent="0.25">
      <c r="E3416" t="e">
        <v>#VALUE!</v>
      </c>
    </row>
    <row r="3417" spans="5:5" x14ac:dyDescent="0.25">
      <c r="E3417" t="e">
        <v>#VALUE!</v>
      </c>
    </row>
    <row r="3418" spans="5:5" x14ac:dyDescent="0.25">
      <c r="E3418" t="e">
        <v>#VALUE!</v>
      </c>
    </row>
    <row r="3419" spans="5:5" x14ac:dyDescent="0.25">
      <c r="E3419" t="e">
        <v>#VALUE!</v>
      </c>
    </row>
    <row r="3420" spans="5:5" x14ac:dyDescent="0.25">
      <c r="E3420" t="e">
        <v>#VALUE!</v>
      </c>
    </row>
    <row r="3421" spans="5:5" x14ac:dyDescent="0.25">
      <c r="E3421" t="e">
        <v>#VALUE!</v>
      </c>
    </row>
    <row r="3422" spans="5:5" x14ac:dyDescent="0.25">
      <c r="E3422" t="e">
        <v>#VALUE!</v>
      </c>
    </row>
    <row r="3423" spans="5:5" x14ac:dyDescent="0.25">
      <c r="E3423" t="e">
        <v>#VALUE!</v>
      </c>
    </row>
    <row r="3424" spans="5:5" x14ac:dyDescent="0.25">
      <c r="E3424" t="e">
        <v>#VALUE!</v>
      </c>
    </row>
    <row r="3425" spans="5:5" x14ac:dyDescent="0.25">
      <c r="E3425" t="e">
        <v>#VALUE!</v>
      </c>
    </row>
    <row r="3426" spans="5:5" x14ac:dyDescent="0.25">
      <c r="E3426" t="e">
        <v>#VALUE!</v>
      </c>
    </row>
    <row r="3427" spans="5:5" x14ac:dyDescent="0.25">
      <c r="E3427" t="e">
        <v>#VALUE!</v>
      </c>
    </row>
    <row r="3428" spans="5:5" x14ac:dyDescent="0.25">
      <c r="E3428" t="e">
        <v>#VALUE!</v>
      </c>
    </row>
    <row r="3429" spans="5:5" x14ac:dyDescent="0.25">
      <c r="E3429" t="e">
        <v>#VALUE!</v>
      </c>
    </row>
    <row r="3430" spans="5:5" x14ac:dyDescent="0.25">
      <c r="E3430" t="e">
        <v>#VALUE!</v>
      </c>
    </row>
    <row r="3431" spans="5:5" x14ac:dyDescent="0.25">
      <c r="E3431" t="e">
        <v>#VALUE!</v>
      </c>
    </row>
    <row r="3432" spans="5:5" x14ac:dyDescent="0.25">
      <c r="E3432" t="e">
        <v>#VALUE!</v>
      </c>
    </row>
    <row r="3433" spans="5:5" x14ac:dyDescent="0.25">
      <c r="E3433" t="e">
        <v>#VALUE!</v>
      </c>
    </row>
    <row r="3434" spans="5:5" x14ac:dyDescent="0.25">
      <c r="E3434" t="e">
        <v>#VALUE!</v>
      </c>
    </row>
    <row r="3435" spans="5:5" x14ac:dyDescent="0.25">
      <c r="E3435" t="e">
        <v>#VALUE!</v>
      </c>
    </row>
    <row r="3436" spans="5:5" x14ac:dyDescent="0.25">
      <c r="E3436" t="e">
        <v>#VALUE!</v>
      </c>
    </row>
    <row r="3437" spans="5:5" x14ac:dyDescent="0.25">
      <c r="E3437" t="e">
        <v>#VALUE!</v>
      </c>
    </row>
    <row r="3438" spans="5:5" x14ac:dyDescent="0.25">
      <c r="E3438" t="e">
        <v>#VALUE!</v>
      </c>
    </row>
    <row r="3439" spans="5:5" x14ac:dyDescent="0.25">
      <c r="E3439" t="e">
        <v>#VALUE!</v>
      </c>
    </row>
    <row r="3440" spans="5:5" x14ac:dyDescent="0.25">
      <c r="E3440" t="e">
        <v>#VALUE!</v>
      </c>
    </row>
    <row r="3441" spans="5:5" x14ac:dyDescent="0.25">
      <c r="E3441" t="e">
        <v>#VALUE!</v>
      </c>
    </row>
    <row r="3442" spans="5:5" x14ac:dyDescent="0.25">
      <c r="E3442" t="e">
        <v>#VALUE!</v>
      </c>
    </row>
    <row r="3443" spans="5:5" x14ac:dyDescent="0.25">
      <c r="E3443" t="e">
        <v>#VALUE!</v>
      </c>
    </row>
    <row r="3444" spans="5:5" x14ac:dyDescent="0.25">
      <c r="E3444" t="e">
        <v>#VALUE!</v>
      </c>
    </row>
    <row r="3445" spans="5:5" x14ac:dyDescent="0.25">
      <c r="E3445" t="e">
        <v>#VALUE!</v>
      </c>
    </row>
    <row r="3446" spans="5:5" x14ac:dyDescent="0.25">
      <c r="E3446" t="e">
        <v>#VALUE!</v>
      </c>
    </row>
    <row r="3447" spans="5:5" x14ac:dyDescent="0.25">
      <c r="E3447" t="e">
        <v>#VALUE!</v>
      </c>
    </row>
    <row r="3448" spans="5:5" x14ac:dyDescent="0.25">
      <c r="E3448" t="e">
        <v>#VALUE!</v>
      </c>
    </row>
    <row r="3449" spans="5:5" x14ac:dyDescent="0.25">
      <c r="E3449" t="e">
        <v>#VALUE!</v>
      </c>
    </row>
    <row r="3450" spans="5:5" x14ac:dyDescent="0.25">
      <c r="E3450" t="e">
        <v>#VALUE!</v>
      </c>
    </row>
    <row r="3451" spans="5:5" x14ac:dyDescent="0.25">
      <c r="E3451" t="e">
        <v>#VALUE!</v>
      </c>
    </row>
    <row r="3452" spans="5:5" x14ac:dyDescent="0.25">
      <c r="E3452" t="e">
        <v>#VALUE!</v>
      </c>
    </row>
    <row r="3453" spans="5:5" x14ac:dyDescent="0.25">
      <c r="E3453" t="e">
        <v>#VALUE!</v>
      </c>
    </row>
    <row r="3454" spans="5:5" x14ac:dyDescent="0.25">
      <c r="E3454" t="e">
        <v>#VALUE!</v>
      </c>
    </row>
    <row r="3455" spans="5:5" x14ac:dyDescent="0.25">
      <c r="E3455" t="e">
        <v>#VALUE!</v>
      </c>
    </row>
    <row r="3456" spans="5:5" x14ac:dyDescent="0.25">
      <c r="E3456" t="e">
        <v>#VALUE!</v>
      </c>
    </row>
    <row r="3457" spans="5:5" x14ac:dyDescent="0.25">
      <c r="E3457" t="e">
        <v>#VALUE!</v>
      </c>
    </row>
    <row r="3458" spans="5:5" x14ac:dyDescent="0.25">
      <c r="E3458" t="e">
        <v>#VALUE!</v>
      </c>
    </row>
    <row r="3459" spans="5:5" x14ac:dyDescent="0.25">
      <c r="E3459" t="e">
        <v>#VALUE!</v>
      </c>
    </row>
    <row r="3460" spans="5:5" x14ac:dyDescent="0.25">
      <c r="E3460" t="e">
        <v>#VALUE!</v>
      </c>
    </row>
    <row r="3461" spans="5:5" x14ac:dyDescent="0.25">
      <c r="E3461" t="e">
        <v>#VALUE!</v>
      </c>
    </row>
    <row r="3462" spans="5:5" x14ac:dyDescent="0.25">
      <c r="E3462" t="e">
        <v>#VALUE!</v>
      </c>
    </row>
    <row r="3463" spans="5:5" x14ac:dyDescent="0.25">
      <c r="E3463" t="e">
        <v>#VALUE!</v>
      </c>
    </row>
    <row r="3464" spans="5:5" x14ac:dyDescent="0.25">
      <c r="E3464" t="e">
        <v>#VALUE!</v>
      </c>
    </row>
    <row r="3465" spans="5:5" x14ac:dyDescent="0.25">
      <c r="E3465" t="e">
        <v>#VALUE!</v>
      </c>
    </row>
    <row r="3466" spans="5:5" x14ac:dyDescent="0.25">
      <c r="E3466" t="e">
        <v>#VALUE!</v>
      </c>
    </row>
    <row r="3467" spans="5:5" x14ac:dyDescent="0.25">
      <c r="E3467" t="e">
        <v>#VALUE!</v>
      </c>
    </row>
    <row r="3468" spans="5:5" x14ac:dyDescent="0.25">
      <c r="E3468" t="e">
        <v>#VALUE!</v>
      </c>
    </row>
    <row r="3469" spans="5:5" x14ac:dyDescent="0.25">
      <c r="E3469" t="e">
        <v>#VALUE!</v>
      </c>
    </row>
    <row r="3470" spans="5:5" x14ac:dyDescent="0.25">
      <c r="E3470" t="e">
        <v>#VALUE!</v>
      </c>
    </row>
    <row r="3471" spans="5:5" x14ac:dyDescent="0.25">
      <c r="E3471" t="e">
        <v>#VALUE!</v>
      </c>
    </row>
    <row r="3472" spans="5:5" x14ac:dyDescent="0.25">
      <c r="E3472" t="e">
        <v>#VALUE!</v>
      </c>
    </row>
    <row r="3473" spans="5:5" x14ac:dyDescent="0.25">
      <c r="E3473" t="e">
        <v>#VALUE!</v>
      </c>
    </row>
    <row r="3474" spans="5:5" x14ac:dyDescent="0.25">
      <c r="E3474" t="e">
        <v>#VALUE!</v>
      </c>
    </row>
    <row r="3475" spans="5:5" x14ac:dyDescent="0.25">
      <c r="E3475" t="e">
        <v>#VALUE!</v>
      </c>
    </row>
    <row r="3476" spans="5:5" x14ac:dyDescent="0.25">
      <c r="E3476" t="e">
        <v>#VALUE!</v>
      </c>
    </row>
    <row r="3477" spans="5:5" x14ac:dyDescent="0.25">
      <c r="E3477" t="e">
        <v>#VALUE!</v>
      </c>
    </row>
    <row r="3478" spans="5:5" x14ac:dyDescent="0.25">
      <c r="E3478" t="e">
        <v>#VALUE!</v>
      </c>
    </row>
    <row r="3479" spans="5:5" x14ac:dyDescent="0.25">
      <c r="E3479" t="e">
        <v>#VALUE!</v>
      </c>
    </row>
    <row r="3480" spans="5:5" x14ac:dyDescent="0.25">
      <c r="E3480" t="e">
        <v>#VALUE!</v>
      </c>
    </row>
    <row r="3481" spans="5:5" x14ac:dyDescent="0.25">
      <c r="E3481" t="e">
        <v>#VALUE!</v>
      </c>
    </row>
    <row r="3482" spans="5:5" x14ac:dyDescent="0.25">
      <c r="E3482" t="e">
        <v>#VALUE!</v>
      </c>
    </row>
    <row r="3483" spans="5:5" x14ac:dyDescent="0.25">
      <c r="E3483" t="e">
        <v>#VALUE!</v>
      </c>
    </row>
    <row r="3484" spans="5:5" x14ac:dyDescent="0.25">
      <c r="E3484" t="e">
        <v>#VALUE!</v>
      </c>
    </row>
    <row r="3485" spans="5:5" x14ac:dyDescent="0.25">
      <c r="E3485" t="e">
        <v>#VALUE!</v>
      </c>
    </row>
    <row r="3486" spans="5:5" x14ac:dyDescent="0.25">
      <c r="E3486" t="e">
        <v>#VALUE!</v>
      </c>
    </row>
    <row r="3487" spans="5:5" x14ac:dyDescent="0.25">
      <c r="E3487" t="e">
        <v>#VALUE!</v>
      </c>
    </row>
    <row r="3488" spans="5:5" x14ac:dyDescent="0.25">
      <c r="E3488" t="e">
        <v>#VALUE!</v>
      </c>
    </row>
    <row r="3489" spans="5:5" x14ac:dyDescent="0.25">
      <c r="E3489" t="e">
        <v>#VALUE!</v>
      </c>
    </row>
    <row r="3490" spans="5:5" x14ac:dyDescent="0.25">
      <c r="E3490" t="e">
        <v>#VALUE!</v>
      </c>
    </row>
    <row r="3491" spans="5:5" x14ac:dyDescent="0.25">
      <c r="E3491" t="e">
        <v>#VALUE!</v>
      </c>
    </row>
    <row r="3492" spans="5:5" x14ac:dyDescent="0.25">
      <c r="E3492" t="e">
        <v>#VALUE!</v>
      </c>
    </row>
    <row r="3493" spans="5:5" x14ac:dyDescent="0.25">
      <c r="E3493" t="e">
        <v>#VALUE!</v>
      </c>
    </row>
    <row r="3494" spans="5:5" x14ac:dyDescent="0.25">
      <c r="E3494" t="e">
        <v>#VALUE!</v>
      </c>
    </row>
    <row r="3495" spans="5:5" x14ac:dyDescent="0.25">
      <c r="E3495" t="e">
        <v>#VALUE!</v>
      </c>
    </row>
    <row r="3496" spans="5:5" x14ac:dyDescent="0.25">
      <c r="E3496" t="e">
        <v>#VALUE!</v>
      </c>
    </row>
    <row r="3497" spans="5:5" x14ac:dyDescent="0.25">
      <c r="E3497" t="e">
        <v>#VALUE!</v>
      </c>
    </row>
    <row r="3498" spans="5:5" x14ac:dyDescent="0.25">
      <c r="E3498" t="e">
        <v>#VALUE!</v>
      </c>
    </row>
    <row r="3499" spans="5:5" x14ac:dyDescent="0.25">
      <c r="E3499" t="e">
        <v>#VALUE!</v>
      </c>
    </row>
    <row r="3500" spans="5:5" x14ac:dyDescent="0.25">
      <c r="E3500" t="e">
        <v>#VALUE!</v>
      </c>
    </row>
    <row r="3501" spans="5:5" x14ac:dyDescent="0.25">
      <c r="E3501" t="e">
        <v>#VALUE!</v>
      </c>
    </row>
    <row r="3502" spans="5:5" x14ac:dyDescent="0.25">
      <c r="E3502" t="e">
        <v>#VALUE!</v>
      </c>
    </row>
    <row r="3503" spans="5:5" x14ac:dyDescent="0.25">
      <c r="E3503" t="e">
        <v>#VALUE!</v>
      </c>
    </row>
    <row r="3504" spans="5:5" x14ac:dyDescent="0.25">
      <c r="E3504" t="e">
        <v>#VALUE!</v>
      </c>
    </row>
    <row r="3505" spans="5:5" x14ac:dyDescent="0.25">
      <c r="E3505" t="e">
        <v>#VALUE!</v>
      </c>
    </row>
    <row r="3506" spans="5:5" x14ac:dyDescent="0.25">
      <c r="E3506" t="e">
        <v>#VALUE!</v>
      </c>
    </row>
    <row r="3507" spans="5:5" x14ac:dyDescent="0.25">
      <c r="E3507" t="e">
        <v>#VALUE!</v>
      </c>
    </row>
    <row r="3508" spans="5:5" x14ac:dyDescent="0.25">
      <c r="E3508" t="e">
        <v>#VALUE!</v>
      </c>
    </row>
    <row r="3509" spans="5:5" x14ac:dyDescent="0.25">
      <c r="E3509" t="e">
        <v>#VALUE!</v>
      </c>
    </row>
    <row r="3510" spans="5:5" x14ac:dyDescent="0.25">
      <c r="E3510" t="e">
        <v>#VALUE!</v>
      </c>
    </row>
    <row r="3511" spans="5:5" x14ac:dyDescent="0.25">
      <c r="E3511" t="e">
        <v>#VALUE!</v>
      </c>
    </row>
    <row r="3512" spans="5:5" x14ac:dyDescent="0.25">
      <c r="E3512" t="e">
        <v>#VALUE!</v>
      </c>
    </row>
    <row r="3513" spans="5:5" x14ac:dyDescent="0.25">
      <c r="E3513" t="e">
        <v>#VALUE!</v>
      </c>
    </row>
    <row r="3514" spans="5:5" x14ac:dyDescent="0.25">
      <c r="E3514" t="e">
        <v>#VALUE!</v>
      </c>
    </row>
    <row r="3515" spans="5:5" x14ac:dyDescent="0.25">
      <c r="E3515" t="e">
        <v>#VALUE!</v>
      </c>
    </row>
    <row r="3516" spans="5:5" x14ac:dyDescent="0.25">
      <c r="E3516" t="e">
        <v>#VALUE!</v>
      </c>
    </row>
    <row r="3517" spans="5:5" x14ac:dyDescent="0.25">
      <c r="E3517" t="e">
        <v>#VALUE!</v>
      </c>
    </row>
    <row r="3518" spans="5:5" x14ac:dyDescent="0.25">
      <c r="E3518" t="e">
        <v>#VALUE!</v>
      </c>
    </row>
    <row r="3519" spans="5:5" x14ac:dyDescent="0.25">
      <c r="E3519" t="e">
        <v>#VALUE!</v>
      </c>
    </row>
    <row r="3520" spans="5:5" x14ac:dyDescent="0.25">
      <c r="E3520" t="e">
        <v>#VALUE!</v>
      </c>
    </row>
    <row r="3521" spans="5:5" x14ac:dyDescent="0.25">
      <c r="E3521" t="e">
        <v>#VALUE!</v>
      </c>
    </row>
    <row r="3522" spans="5:5" x14ac:dyDescent="0.25">
      <c r="E3522" t="e">
        <v>#VALUE!</v>
      </c>
    </row>
    <row r="3523" spans="5:5" x14ac:dyDescent="0.25">
      <c r="E3523" t="e">
        <v>#VALUE!</v>
      </c>
    </row>
    <row r="3524" spans="5:5" x14ac:dyDescent="0.25">
      <c r="E3524" t="e">
        <v>#VALUE!</v>
      </c>
    </row>
    <row r="3525" spans="5:5" x14ac:dyDescent="0.25">
      <c r="E3525" t="e">
        <v>#VALUE!</v>
      </c>
    </row>
    <row r="3526" spans="5:5" x14ac:dyDescent="0.25">
      <c r="E3526" t="e">
        <v>#VALUE!</v>
      </c>
    </row>
    <row r="3527" spans="5:5" x14ac:dyDescent="0.25">
      <c r="E3527" t="e">
        <v>#VALUE!</v>
      </c>
    </row>
    <row r="3528" spans="5:5" x14ac:dyDescent="0.25">
      <c r="E3528" t="e">
        <v>#VALUE!</v>
      </c>
    </row>
    <row r="3529" spans="5:5" x14ac:dyDescent="0.25">
      <c r="E3529" t="e">
        <v>#VALUE!</v>
      </c>
    </row>
    <row r="3530" spans="5:5" x14ac:dyDescent="0.25">
      <c r="E3530" t="e">
        <v>#VALUE!</v>
      </c>
    </row>
    <row r="3531" spans="5:5" x14ac:dyDescent="0.25">
      <c r="E3531" t="e">
        <v>#VALUE!</v>
      </c>
    </row>
    <row r="3532" spans="5:5" x14ac:dyDescent="0.25">
      <c r="E3532" t="e">
        <v>#VALUE!</v>
      </c>
    </row>
    <row r="3533" spans="5:5" x14ac:dyDescent="0.25">
      <c r="E3533" t="e">
        <v>#VALUE!</v>
      </c>
    </row>
    <row r="3534" spans="5:5" x14ac:dyDescent="0.25">
      <c r="E3534" t="e">
        <v>#VALUE!</v>
      </c>
    </row>
    <row r="3535" spans="5:5" x14ac:dyDescent="0.25">
      <c r="E3535" t="e">
        <v>#VALUE!</v>
      </c>
    </row>
    <row r="3536" spans="5:5" x14ac:dyDescent="0.25">
      <c r="E3536" t="e">
        <v>#VALUE!</v>
      </c>
    </row>
    <row r="3537" spans="5:5" x14ac:dyDescent="0.25">
      <c r="E3537" t="e">
        <v>#VALUE!</v>
      </c>
    </row>
    <row r="3538" spans="5:5" x14ac:dyDescent="0.25">
      <c r="E3538" t="e">
        <v>#VALUE!</v>
      </c>
    </row>
    <row r="3539" spans="5:5" x14ac:dyDescent="0.25">
      <c r="E3539" t="e">
        <v>#VALUE!</v>
      </c>
    </row>
    <row r="3540" spans="5:5" x14ac:dyDescent="0.25">
      <c r="E3540" t="e">
        <v>#VALUE!</v>
      </c>
    </row>
    <row r="3541" spans="5:5" x14ac:dyDescent="0.25">
      <c r="E3541" t="e">
        <v>#VALUE!</v>
      </c>
    </row>
    <row r="3542" spans="5:5" x14ac:dyDescent="0.25">
      <c r="E3542" t="e">
        <v>#VALUE!</v>
      </c>
    </row>
    <row r="3543" spans="5:5" x14ac:dyDescent="0.25">
      <c r="E3543" t="e">
        <v>#VALUE!</v>
      </c>
    </row>
    <row r="3544" spans="5:5" x14ac:dyDescent="0.25">
      <c r="E3544" t="e">
        <v>#VALUE!</v>
      </c>
    </row>
    <row r="3545" spans="5:5" x14ac:dyDescent="0.25">
      <c r="E3545" t="e">
        <v>#VALUE!</v>
      </c>
    </row>
    <row r="3546" spans="5:5" x14ac:dyDescent="0.25">
      <c r="E3546" t="e">
        <v>#VALUE!</v>
      </c>
    </row>
    <row r="3547" spans="5:5" x14ac:dyDescent="0.25">
      <c r="E3547" t="e">
        <v>#VALUE!</v>
      </c>
    </row>
    <row r="3548" spans="5:5" x14ac:dyDescent="0.25">
      <c r="E3548" t="e">
        <v>#VALUE!</v>
      </c>
    </row>
    <row r="3549" spans="5:5" x14ac:dyDescent="0.25">
      <c r="E3549" t="e">
        <v>#VALUE!</v>
      </c>
    </row>
    <row r="3550" spans="5:5" x14ac:dyDescent="0.25">
      <c r="E3550" t="e">
        <v>#VALUE!</v>
      </c>
    </row>
    <row r="3551" spans="5:5" x14ac:dyDescent="0.25">
      <c r="E3551" t="e">
        <v>#VALUE!</v>
      </c>
    </row>
    <row r="3552" spans="5:5" x14ac:dyDescent="0.25">
      <c r="E3552" t="e">
        <v>#VALUE!</v>
      </c>
    </row>
    <row r="3553" spans="5:5" x14ac:dyDescent="0.25">
      <c r="E3553" t="e">
        <v>#VALUE!</v>
      </c>
    </row>
    <row r="3554" spans="5:5" x14ac:dyDescent="0.25">
      <c r="E3554" t="e">
        <v>#VALUE!</v>
      </c>
    </row>
    <row r="3555" spans="5:5" x14ac:dyDescent="0.25">
      <c r="E3555" t="e">
        <v>#VALUE!</v>
      </c>
    </row>
    <row r="3556" spans="5:5" x14ac:dyDescent="0.25">
      <c r="E3556" t="e">
        <v>#VALUE!</v>
      </c>
    </row>
    <row r="3557" spans="5:5" x14ac:dyDescent="0.25">
      <c r="E3557" t="e">
        <v>#VALUE!</v>
      </c>
    </row>
    <row r="3558" spans="5:5" x14ac:dyDescent="0.25">
      <c r="E3558" t="e">
        <v>#VALUE!</v>
      </c>
    </row>
    <row r="3559" spans="5:5" x14ac:dyDescent="0.25">
      <c r="E3559" t="e">
        <v>#VALUE!</v>
      </c>
    </row>
    <row r="3560" spans="5:5" x14ac:dyDescent="0.25">
      <c r="E3560" t="e">
        <v>#VALUE!</v>
      </c>
    </row>
    <row r="3561" spans="5:5" x14ac:dyDescent="0.25">
      <c r="E3561" t="e">
        <v>#VALUE!</v>
      </c>
    </row>
    <row r="3562" spans="5:5" x14ac:dyDescent="0.25">
      <c r="E3562" t="e">
        <v>#VALUE!</v>
      </c>
    </row>
    <row r="3563" spans="5:5" x14ac:dyDescent="0.25">
      <c r="E3563" t="e">
        <v>#VALUE!</v>
      </c>
    </row>
    <row r="3564" spans="5:5" x14ac:dyDescent="0.25">
      <c r="E3564" t="e">
        <v>#VALUE!</v>
      </c>
    </row>
    <row r="3565" spans="5:5" x14ac:dyDescent="0.25">
      <c r="E3565" t="e">
        <v>#VALUE!</v>
      </c>
    </row>
    <row r="3566" spans="5:5" x14ac:dyDescent="0.25">
      <c r="E3566" t="e">
        <v>#VALUE!</v>
      </c>
    </row>
    <row r="3567" spans="5:5" x14ac:dyDescent="0.25">
      <c r="E3567" t="e">
        <v>#VALUE!</v>
      </c>
    </row>
    <row r="3568" spans="5:5" x14ac:dyDescent="0.25">
      <c r="E3568" t="e">
        <v>#VALUE!</v>
      </c>
    </row>
    <row r="3569" spans="5:5" x14ac:dyDescent="0.25">
      <c r="E3569" t="e">
        <v>#VALUE!</v>
      </c>
    </row>
    <row r="3570" spans="5:5" x14ac:dyDescent="0.25">
      <c r="E3570" t="e">
        <v>#VALUE!</v>
      </c>
    </row>
    <row r="3571" spans="5:5" x14ac:dyDescent="0.25">
      <c r="E3571" t="e">
        <v>#VALUE!</v>
      </c>
    </row>
    <row r="3572" spans="5:5" x14ac:dyDescent="0.25">
      <c r="E3572" t="e">
        <v>#VALUE!</v>
      </c>
    </row>
    <row r="3573" spans="5:5" x14ac:dyDescent="0.25">
      <c r="E3573" t="e">
        <v>#VALUE!</v>
      </c>
    </row>
    <row r="3574" spans="5:5" x14ac:dyDescent="0.25">
      <c r="E3574" t="e">
        <v>#VALUE!</v>
      </c>
    </row>
    <row r="3575" spans="5:5" x14ac:dyDescent="0.25">
      <c r="E3575" t="e">
        <v>#VALUE!</v>
      </c>
    </row>
    <row r="3576" spans="5:5" x14ac:dyDescent="0.25">
      <c r="E3576" t="e">
        <v>#VALUE!</v>
      </c>
    </row>
    <row r="3577" spans="5:5" x14ac:dyDescent="0.25">
      <c r="E3577" t="e">
        <v>#VALUE!</v>
      </c>
    </row>
    <row r="3578" spans="5:5" x14ac:dyDescent="0.25">
      <c r="E3578" t="e">
        <v>#VALUE!</v>
      </c>
    </row>
    <row r="3579" spans="5:5" x14ac:dyDescent="0.25">
      <c r="E3579" t="e">
        <v>#VALUE!</v>
      </c>
    </row>
    <row r="3580" spans="5:5" x14ac:dyDescent="0.25">
      <c r="E3580" t="e">
        <v>#VALUE!</v>
      </c>
    </row>
    <row r="3581" spans="5:5" x14ac:dyDescent="0.25">
      <c r="E3581" t="e">
        <v>#VALUE!</v>
      </c>
    </row>
    <row r="3582" spans="5:5" x14ac:dyDescent="0.25">
      <c r="E3582" t="e">
        <v>#VALUE!</v>
      </c>
    </row>
    <row r="3583" spans="5:5" x14ac:dyDescent="0.25">
      <c r="E3583" t="e">
        <v>#VALUE!</v>
      </c>
    </row>
    <row r="3584" spans="5:5" x14ac:dyDescent="0.25">
      <c r="E3584" t="e">
        <v>#VALUE!</v>
      </c>
    </row>
    <row r="3585" spans="5:5" x14ac:dyDescent="0.25">
      <c r="E3585" t="e">
        <v>#VALUE!</v>
      </c>
    </row>
    <row r="3586" spans="5:5" x14ac:dyDescent="0.25">
      <c r="E3586" t="e">
        <v>#VALUE!</v>
      </c>
    </row>
    <row r="3587" spans="5:5" x14ac:dyDescent="0.25">
      <c r="E3587" t="e">
        <v>#VALUE!</v>
      </c>
    </row>
    <row r="3588" spans="5:5" x14ac:dyDescent="0.25">
      <c r="E3588" t="e">
        <v>#VALUE!</v>
      </c>
    </row>
    <row r="3589" spans="5:5" x14ac:dyDescent="0.25">
      <c r="E3589" t="e">
        <v>#VALUE!</v>
      </c>
    </row>
    <row r="3590" spans="5:5" x14ac:dyDescent="0.25">
      <c r="E3590" t="e">
        <v>#VALUE!</v>
      </c>
    </row>
    <row r="3591" spans="5:5" x14ac:dyDescent="0.25">
      <c r="E3591" t="e">
        <v>#VALUE!</v>
      </c>
    </row>
    <row r="3592" spans="5:5" x14ac:dyDescent="0.25">
      <c r="E3592" t="e">
        <v>#VALUE!</v>
      </c>
    </row>
    <row r="3593" spans="5:5" x14ac:dyDescent="0.25">
      <c r="E3593" t="e">
        <v>#VALUE!</v>
      </c>
    </row>
    <row r="3594" spans="5:5" x14ac:dyDescent="0.25">
      <c r="E3594" t="e">
        <v>#VALUE!</v>
      </c>
    </row>
    <row r="3595" spans="5:5" x14ac:dyDescent="0.25">
      <c r="E3595" t="e">
        <v>#VALUE!</v>
      </c>
    </row>
    <row r="3596" spans="5:5" x14ac:dyDescent="0.25">
      <c r="E3596" t="e">
        <v>#VALUE!</v>
      </c>
    </row>
    <row r="3597" spans="5:5" x14ac:dyDescent="0.25">
      <c r="E3597" t="e">
        <v>#VALUE!</v>
      </c>
    </row>
    <row r="3598" spans="5:5" x14ac:dyDescent="0.25">
      <c r="E3598" t="e">
        <v>#VALUE!</v>
      </c>
    </row>
    <row r="3599" spans="5:5" x14ac:dyDescent="0.25">
      <c r="E3599" t="e">
        <v>#VALUE!</v>
      </c>
    </row>
    <row r="3600" spans="5:5" x14ac:dyDescent="0.25">
      <c r="E3600" t="e">
        <v>#VALUE!</v>
      </c>
    </row>
    <row r="3601" spans="5:5" x14ac:dyDescent="0.25">
      <c r="E3601" t="e">
        <v>#VALUE!</v>
      </c>
    </row>
    <row r="3602" spans="5:5" x14ac:dyDescent="0.25">
      <c r="E3602" t="e">
        <v>#VALUE!</v>
      </c>
    </row>
    <row r="3603" spans="5:5" x14ac:dyDescent="0.25">
      <c r="E3603" t="e">
        <v>#VALUE!</v>
      </c>
    </row>
    <row r="3604" spans="5:5" x14ac:dyDescent="0.25">
      <c r="E3604" t="e">
        <v>#VALUE!</v>
      </c>
    </row>
    <row r="3605" spans="5:5" x14ac:dyDescent="0.25">
      <c r="E3605" t="e">
        <v>#VALUE!</v>
      </c>
    </row>
    <row r="3606" spans="5:5" x14ac:dyDescent="0.25">
      <c r="E3606" t="e">
        <v>#VALUE!</v>
      </c>
    </row>
    <row r="3607" spans="5:5" x14ac:dyDescent="0.25">
      <c r="E3607" t="e">
        <v>#VALUE!</v>
      </c>
    </row>
    <row r="3608" spans="5:5" x14ac:dyDescent="0.25">
      <c r="E3608" t="e">
        <v>#VALUE!</v>
      </c>
    </row>
    <row r="3609" spans="5:5" x14ac:dyDescent="0.25">
      <c r="E3609" t="e">
        <v>#VALUE!</v>
      </c>
    </row>
    <row r="3610" spans="5:5" x14ac:dyDescent="0.25">
      <c r="E3610" t="e">
        <v>#VALUE!</v>
      </c>
    </row>
    <row r="3611" spans="5:5" x14ac:dyDescent="0.25">
      <c r="E3611" t="e">
        <v>#VALUE!</v>
      </c>
    </row>
    <row r="3612" spans="5:5" x14ac:dyDescent="0.25">
      <c r="E3612" t="e">
        <v>#VALUE!</v>
      </c>
    </row>
    <row r="3613" spans="5:5" x14ac:dyDescent="0.25">
      <c r="E3613" t="e">
        <v>#VALUE!</v>
      </c>
    </row>
    <row r="3614" spans="5:5" x14ac:dyDescent="0.25">
      <c r="E3614" t="e">
        <v>#VALUE!</v>
      </c>
    </row>
    <row r="3615" spans="5:5" x14ac:dyDescent="0.25">
      <c r="E3615" t="e">
        <v>#VALUE!</v>
      </c>
    </row>
    <row r="3616" spans="5:5" x14ac:dyDescent="0.25">
      <c r="E3616" t="e">
        <v>#VALUE!</v>
      </c>
    </row>
    <row r="3617" spans="5:5" x14ac:dyDescent="0.25">
      <c r="E3617" t="e">
        <v>#VALUE!</v>
      </c>
    </row>
    <row r="3618" spans="5:5" x14ac:dyDescent="0.25">
      <c r="E3618" t="e">
        <v>#VALUE!</v>
      </c>
    </row>
    <row r="3619" spans="5:5" x14ac:dyDescent="0.25">
      <c r="E3619" t="e">
        <v>#VALUE!</v>
      </c>
    </row>
    <row r="3620" spans="5:5" x14ac:dyDescent="0.25">
      <c r="E3620" t="e">
        <v>#VALUE!</v>
      </c>
    </row>
    <row r="3621" spans="5:5" x14ac:dyDescent="0.25">
      <c r="E3621" t="e">
        <v>#VALUE!</v>
      </c>
    </row>
    <row r="3622" spans="5:5" x14ac:dyDescent="0.25">
      <c r="E3622" t="e">
        <v>#VALUE!</v>
      </c>
    </row>
    <row r="3623" spans="5:5" x14ac:dyDescent="0.25">
      <c r="E3623" t="e">
        <v>#VALUE!</v>
      </c>
    </row>
    <row r="3624" spans="5:5" x14ac:dyDescent="0.25">
      <c r="E3624" t="e">
        <v>#VALUE!</v>
      </c>
    </row>
    <row r="3625" spans="5:5" x14ac:dyDescent="0.25">
      <c r="E3625" t="e">
        <v>#VALUE!</v>
      </c>
    </row>
    <row r="3626" spans="5:5" x14ac:dyDescent="0.25">
      <c r="E3626" t="e">
        <v>#VALUE!</v>
      </c>
    </row>
    <row r="3627" spans="5:5" x14ac:dyDescent="0.25">
      <c r="E3627" t="e">
        <v>#VALUE!</v>
      </c>
    </row>
    <row r="3628" spans="5:5" x14ac:dyDescent="0.25">
      <c r="E3628" t="e">
        <v>#VALUE!</v>
      </c>
    </row>
    <row r="3629" spans="5:5" x14ac:dyDescent="0.25">
      <c r="E3629" t="e">
        <v>#VALUE!</v>
      </c>
    </row>
    <row r="3630" spans="5:5" x14ac:dyDescent="0.25">
      <c r="E3630" t="e">
        <v>#VALUE!</v>
      </c>
    </row>
    <row r="3631" spans="5:5" x14ac:dyDescent="0.25">
      <c r="E3631" t="e">
        <v>#VALUE!</v>
      </c>
    </row>
    <row r="3632" spans="5:5" x14ac:dyDescent="0.25">
      <c r="E3632" t="e">
        <v>#VALUE!</v>
      </c>
    </row>
    <row r="3633" spans="5:5" x14ac:dyDescent="0.25">
      <c r="E3633" t="e">
        <v>#VALUE!</v>
      </c>
    </row>
    <row r="3634" spans="5:5" x14ac:dyDescent="0.25">
      <c r="E3634" t="e">
        <v>#VALUE!</v>
      </c>
    </row>
    <row r="3635" spans="5:5" x14ac:dyDescent="0.25">
      <c r="E3635" t="e">
        <v>#VALUE!</v>
      </c>
    </row>
    <row r="3636" spans="5:5" x14ac:dyDescent="0.25">
      <c r="E3636" t="e">
        <v>#VALUE!</v>
      </c>
    </row>
    <row r="3637" spans="5:5" x14ac:dyDescent="0.25">
      <c r="E3637" t="e">
        <v>#VALUE!</v>
      </c>
    </row>
    <row r="3638" spans="5:5" x14ac:dyDescent="0.25">
      <c r="E3638" t="e">
        <v>#VALUE!</v>
      </c>
    </row>
    <row r="3639" spans="5:5" x14ac:dyDescent="0.25">
      <c r="E3639" t="e">
        <v>#VALUE!</v>
      </c>
    </row>
    <row r="3640" spans="5:5" x14ac:dyDescent="0.25">
      <c r="E3640" t="e">
        <v>#VALUE!</v>
      </c>
    </row>
    <row r="3641" spans="5:5" x14ac:dyDescent="0.25">
      <c r="E3641" t="e">
        <v>#VALUE!</v>
      </c>
    </row>
    <row r="3642" spans="5:5" x14ac:dyDescent="0.25">
      <c r="E3642" t="e">
        <v>#VALUE!</v>
      </c>
    </row>
    <row r="3643" spans="5:5" x14ac:dyDescent="0.25">
      <c r="E3643" t="e">
        <v>#VALUE!</v>
      </c>
    </row>
    <row r="3644" spans="5:5" x14ac:dyDescent="0.25">
      <c r="E3644" t="e">
        <v>#VALUE!</v>
      </c>
    </row>
    <row r="3645" spans="5:5" x14ac:dyDescent="0.25">
      <c r="E3645" t="e">
        <v>#VALUE!</v>
      </c>
    </row>
    <row r="3646" spans="5:5" x14ac:dyDescent="0.25">
      <c r="E3646" t="e">
        <v>#VALUE!</v>
      </c>
    </row>
    <row r="3647" spans="5:5" x14ac:dyDescent="0.25">
      <c r="E3647" t="e">
        <v>#VALUE!</v>
      </c>
    </row>
    <row r="3648" spans="5:5" x14ac:dyDescent="0.25">
      <c r="E3648" t="e">
        <v>#VALUE!</v>
      </c>
    </row>
    <row r="3649" spans="5:5" x14ac:dyDescent="0.25">
      <c r="E3649" t="e">
        <v>#VALUE!</v>
      </c>
    </row>
    <row r="3650" spans="5:5" x14ac:dyDescent="0.25">
      <c r="E3650" t="e">
        <v>#VALUE!</v>
      </c>
    </row>
    <row r="3651" spans="5:5" x14ac:dyDescent="0.25">
      <c r="E3651" t="e">
        <v>#VALUE!</v>
      </c>
    </row>
    <row r="3652" spans="5:5" x14ac:dyDescent="0.25">
      <c r="E3652" t="e">
        <v>#VALUE!</v>
      </c>
    </row>
    <row r="3653" spans="5:5" x14ac:dyDescent="0.25">
      <c r="E3653" t="e">
        <v>#VALUE!</v>
      </c>
    </row>
    <row r="3654" spans="5:5" x14ac:dyDescent="0.25">
      <c r="E3654" t="e">
        <v>#VALUE!</v>
      </c>
    </row>
    <row r="3655" spans="5:5" x14ac:dyDescent="0.25">
      <c r="E3655" t="e">
        <v>#VALUE!</v>
      </c>
    </row>
    <row r="3656" spans="5:5" x14ac:dyDescent="0.25">
      <c r="E3656" t="e">
        <v>#VALUE!</v>
      </c>
    </row>
    <row r="3657" spans="5:5" x14ac:dyDescent="0.25">
      <c r="E3657" t="e">
        <v>#VALUE!</v>
      </c>
    </row>
    <row r="3658" spans="5:5" x14ac:dyDescent="0.25">
      <c r="E3658" t="e">
        <v>#VALUE!</v>
      </c>
    </row>
    <row r="3659" spans="5:5" x14ac:dyDescent="0.25">
      <c r="E3659" t="e">
        <v>#VALUE!</v>
      </c>
    </row>
    <row r="3660" spans="5:5" x14ac:dyDescent="0.25">
      <c r="E3660" t="e">
        <v>#VALUE!</v>
      </c>
    </row>
    <row r="3661" spans="5:5" x14ac:dyDescent="0.25">
      <c r="E3661" t="e">
        <v>#VALUE!</v>
      </c>
    </row>
    <row r="3662" spans="5:5" x14ac:dyDescent="0.25">
      <c r="E3662" t="e">
        <v>#VALUE!</v>
      </c>
    </row>
    <row r="3663" spans="5:5" x14ac:dyDescent="0.25">
      <c r="E3663" t="e">
        <v>#VALUE!</v>
      </c>
    </row>
    <row r="3664" spans="5:5" x14ac:dyDescent="0.25">
      <c r="E3664" t="e">
        <v>#VALUE!</v>
      </c>
    </row>
    <row r="3665" spans="5:5" x14ac:dyDescent="0.25">
      <c r="E3665" t="e">
        <v>#VALUE!</v>
      </c>
    </row>
    <row r="3666" spans="5:5" x14ac:dyDescent="0.25">
      <c r="E3666" t="e">
        <v>#VALUE!</v>
      </c>
    </row>
    <row r="3667" spans="5:5" x14ac:dyDescent="0.25">
      <c r="E3667" t="e">
        <v>#VALUE!</v>
      </c>
    </row>
    <row r="3668" spans="5:5" x14ac:dyDescent="0.25">
      <c r="E3668" t="e">
        <v>#VALUE!</v>
      </c>
    </row>
    <row r="3669" spans="5:5" x14ac:dyDescent="0.25">
      <c r="E3669" t="e">
        <v>#VALUE!</v>
      </c>
    </row>
    <row r="3670" spans="5:5" x14ac:dyDescent="0.25">
      <c r="E3670" t="e">
        <v>#VALUE!</v>
      </c>
    </row>
    <row r="3671" spans="5:5" x14ac:dyDescent="0.25">
      <c r="E3671" t="e">
        <v>#VALUE!</v>
      </c>
    </row>
    <row r="3672" spans="5:5" x14ac:dyDescent="0.25">
      <c r="E3672" t="e">
        <v>#VALUE!</v>
      </c>
    </row>
    <row r="3673" spans="5:5" x14ac:dyDescent="0.25">
      <c r="E3673" t="e">
        <v>#VALUE!</v>
      </c>
    </row>
    <row r="3674" spans="5:5" x14ac:dyDescent="0.25">
      <c r="E3674" t="e">
        <v>#VALUE!</v>
      </c>
    </row>
    <row r="3675" spans="5:5" x14ac:dyDescent="0.25">
      <c r="E3675" t="e">
        <v>#VALUE!</v>
      </c>
    </row>
    <row r="3676" spans="5:5" x14ac:dyDescent="0.25">
      <c r="E3676" t="e">
        <v>#VALUE!</v>
      </c>
    </row>
    <row r="3677" spans="5:5" x14ac:dyDescent="0.25">
      <c r="E3677" t="e">
        <v>#VALUE!</v>
      </c>
    </row>
    <row r="3678" spans="5:5" x14ac:dyDescent="0.25">
      <c r="E3678" t="e">
        <v>#VALUE!</v>
      </c>
    </row>
    <row r="3679" spans="5:5" x14ac:dyDescent="0.25">
      <c r="E3679" t="e">
        <v>#VALUE!</v>
      </c>
    </row>
    <row r="3680" spans="5:5" x14ac:dyDescent="0.25">
      <c r="E3680" t="e">
        <v>#VALUE!</v>
      </c>
    </row>
    <row r="3681" spans="5:5" x14ac:dyDescent="0.25">
      <c r="E3681" t="e">
        <v>#VALUE!</v>
      </c>
    </row>
    <row r="3682" spans="5:5" x14ac:dyDescent="0.25">
      <c r="E3682" t="e">
        <v>#VALUE!</v>
      </c>
    </row>
    <row r="3683" spans="5:5" x14ac:dyDescent="0.25">
      <c r="E3683" t="e">
        <v>#VALUE!</v>
      </c>
    </row>
    <row r="3684" spans="5:5" x14ac:dyDescent="0.25">
      <c r="E3684" t="e">
        <v>#VALUE!</v>
      </c>
    </row>
    <row r="3685" spans="5:5" x14ac:dyDescent="0.25">
      <c r="E3685" t="e">
        <v>#VALUE!</v>
      </c>
    </row>
    <row r="3686" spans="5:5" x14ac:dyDescent="0.25">
      <c r="E3686" t="e">
        <v>#VALUE!</v>
      </c>
    </row>
    <row r="3687" spans="5:5" x14ac:dyDescent="0.25">
      <c r="E3687" t="e">
        <v>#VALUE!</v>
      </c>
    </row>
    <row r="3688" spans="5:5" x14ac:dyDescent="0.25">
      <c r="E3688" t="e">
        <v>#VALUE!</v>
      </c>
    </row>
    <row r="3689" spans="5:5" x14ac:dyDescent="0.25">
      <c r="E3689" t="e">
        <v>#VALUE!</v>
      </c>
    </row>
    <row r="3690" spans="5:5" x14ac:dyDescent="0.25">
      <c r="E3690" t="e">
        <v>#VALUE!</v>
      </c>
    </row>
    <row r="3691" spans="5:5" x14ac:dyDescent="0.25">
      <c r="E3691" t="e">
        <v>#VALUE!</v>
      </c>
    </row>
    <row r="3692" spans="5:5" x14ac:dyDescent="0.25">
      <c r="E3692" t="e">
        <v>#VALUE!</v>
      </c>
    </row>
    <row r="3693" spans="5:5" x14ac:dyDescent="0.25">
      <c r="E3693" t="e">
        <v>#VALUE!</v>
      </c>
    </row>
    <row r="3694" spans="5:5" x14ac:dyDescent="0.25">
      <c r="E3694" t="e">
        <v>#VALUE!</v>
      </c>
    </row>
    <row r="3695" spans="5:5" x14ac:dyDescent="0.25">
      <c r="E3695" t="e">
        <v>#VALUE!</v>
      </c>
    </row>
    <row r="3696" spans="5:5" x14ac:dyDescent="0.25">
      <c r="E3696" t="e">
        <v>#VALUE!</v>
      </c>
    </row>
    <row r="3697" spans="5:5" x14ac:dyDescent="0.25">
      <c r="E3697" t="e">
        <v>#VALUE!</v>
      </c>
    </row>
    <row r="3698" spans="5:5" x14ac:dyDescent="0.25">
      <c r="E3698" t="e">
        <v>#VALUE!</v>
      </c>
    </row>
    <row r="3699" spans="5:5" x14ac:dyDescent="0.25">
      <c r="E3699" t="e">
        <v>#VALUE!</v>
      </c>
    </row>
    <row r="3700" spans="5:5" x14ac:dyDescent="0.25">
      <c r="E3700" t="e">
        <v>#VALUE!</v>
      </c>
    </row>
    <row r="3701" spans="5:5" x14ac:dyDescent="0.25">
      <c r="E3701" t="e">
        <v>#VALUE!</v>
      </c>
    </row>
    <row r="3702" spans="5:5" x14ac:dyDescent="0.25">
      <c r="E3702" t="e">
        <v>#VALUE!</v>
      </c>
    </row>
    <row r="3703" spans="5:5" x14ac:dyDescent="0.25">
      <c r="E3703" t="e">
        <v>#VALUE!</v>
      </c>
    </row>
    <row r="3704" spans="5:5" x14ac:dyDescent="0.25">
      <c r="E3704" t="e">
        <v>#VALUE!</v>
      </c>
    </row>
    <row r="3705" spans="5:5" x14ac:dyDescent="0.25">
      <c r="E3705" t="e">
        <v>#VALUE!</v>
      </c>
    </row>
    <row r="3706" spans="5:5" x14ac:dyDescent="0.25">
      <c r="E3706" t="e">
        <v>#VALUE!</v>
      </c>
    </row>
    <row r="3707" spans="5:5" x14ac:dyDescent="0.25">
      <c r="E3707" t="e">
        <v>#VALUE!</v>
      </c>
    </row>
    <row r="3708" spans="5:5" x14ac:dyDescent="0.25">
      <c r="E3708" t="e">
        <v>#VALUE!</v>
      </c>
    </row>
    <row r="3709" spans="5:5" x14ac:dyDescent="0.25">
      <c r="E3709" t="e">
        <v>#VALUE!</v>
      </c>
    </row>
    <row r="3710" spans="5:5" x14ac:dyDescent="0.25">
      <c r="E3710" t="e">
        <v>#VALUE!</v>
      </c>
    </row>
    <row r="3711" spans="5:5" x14ac:dyDescent="0.25">
      <c r="E3711" t="e">
        <v>#VALUE!</v>
      </c>
    </row>
    <row r="3712" spans="5:5" x14ac:dyDescent="0.25">
      <c r="E3712" t="e">
        <v>#VALUE!</v>
      </c>
    </row>
    <row r="3713" spans="5:5" x14ac:dyDescent="0.25">
      <c r="E3713" t="e">
        <v>#VALUE!</v>
      </c>
    </row>
    <row r="3714" spans="5:5" x14ac:dyDescent="0.25">
      <c r="E3714" t="e">
        <v>#VALUE!</v>
      </c>
    </row>
    <row r="3715" spans="5:5" x14ac:dyDescent="0.25">
      <c r="E3715" t="e">
        <v>#VALUE!</v>
      </c>
    </row>
    <row r="3716" spans="5:5" x14ac:dyDescent="0.25">
      <c r="E3716" t="e">
        <v>#VALUE!</v>
      </c>
    </row>
    <row r="3717" spans="5:5" x14ac:dyDescent="0.25">
      <c r="E3717" t="e">
        <v>#VALUE!</v>
      </c>
    </row>
    <row r="3718" spans="5:5" x14ac:dyDescent="0.25">
      <c r="E3718" t="e">
        <v>#VALUE!</v>
      </c>
    </row>
    <row r="3719" spans="5:5" x14ac:dyDescent="0.25">
      <c r="E3719" t="e">
        <v>#VALUE!</v>
      </c>
    </row>
    <row r="3720" spans="5:5" x14ac:dyDescent="0.25">
      <c r="E3720" t="e">
        <v>#VALUE!</v>
      </c>
    </row>
    <row r="3721" spans="5:5" x14ac:dyDescent="0.25">
      <c r="E3721" t="e">
        <v>#VALUE!</v>
      </c>
    </row>
    <row r="3722" spans="5:5" x14ac:dyDescent="0.25">
      <c r="E3722" t="e">
        <v>#VALUE!</v>
      </c>
    </row>
    <row r="3723" spans="5:5" x14ac:dyDescent="0.25">
      <c r="E3723" t="e">
        <v>#VALUE!</v>
      </c>
    </row>
    <row r="3724" spans="5:5" x14ac:dyDescent="0.25">
      <c r="E3724" t="e">
        <v>#VALUE!</v>
      </c>
    </row>
    <row r="3725" spans="5:5" x14ac:dyDescent="0.25">
      <c r="E3725" t="e">
        <v>#VALUE!</v>
      </c>
    </row>
    <row r="3726" spans="5:5" x14ac:dyDescent="0.25">
      <c r="E3726" t="e">
        <v>#VALUE!</v>
      </c>
    </row>
    <row r="3727" spans="5:5" x14ac:dyDescent="0.25">
      <c r="E3727" t="e">
        <v>#VALUE!</v>
      </c>
    </row>
    <row r="3728" spans="5:5" x14ac:dyDescent="0.25">
      <c r="E3728" t="e">
        <v>#VALUE!</v>
      </c>
    </row>
    <row r="3729" spans="5:5" x14ac:dyDescent="0.25">
      <c r="E3729" t="e">
        <v>#VALUE!</v>
      </c>
    </row>
    <row r="3730" spans="5:5" x14ac:dyDescent="0.25">
      <c r="E3730" t="e">
        <v>#VALUE!</v>
      </c>
    </row>
    <row r="3731" spans="5:5" x14ac:dyDescent="0.25">
      <c r="E3731" t="e">
        <v>#VALUE!</v>
      </c>
    </row>
    <row r="3732" spans="5:5" x14ac:dyDescent="0.25">
      <c r="E3732" t="e">
        <v>#VALUE!</v>
      </c>
    </row>
    <row r="3733" spans="5:5" x14ac:dyDescent="0.25">
      <c r="E3733" t="e">
        <v>#VALUE!</v>
      </c>
    </row>
    <row r="3734" spans="5:5" x14ac:dyDescent="0.25">
      <c r="E3734" t="e">
        <v>#VALUE!</v>
      </c>
    </row>
    <row r="3735" spans="5:5" x14ac:dyDescent="0.25">
      <c r="E3735" t="e">
        <v>#VALUE!</v>
      </c>
    </row>
    <row r="3736" spans="5:5" x14ac:dyDescent="0.25">
      <c r="E3736" t="e">
        <v>#VALUE!</v>
      </c>
    </row>
    <row r="3737" spans="5:5" x14ac:dyDescent="0.25">
      <c r="E3737" t="e">
        <v>#VALUE!</v>
      </c>
    </row>
    <row r="3738" spans="5:5" x14ac:dyDescent="0.25">
      <c r="E3738" t="e">
        <v>#VALUE!</v>
      </c>
    </row>
    <row r="3739" spans="5:5" x14ac:dyDescent="0.25">
      <c r="E3739" t="e">
        <v>#VALUE!</v>
      </c>
    </row>
    <row r="3740" spans="5:5" x14ac:dyDescent="0.25">
      <c r="E3740" t="e">
        <v>#VALUE!</v>
      </c>
    </row>
    <row r="3741" spans="5:5" x14ac:dyDescent="0.25">
      <c r="E3741" t="e">
        <v>#VALUE!</v>
      </c>
    </row>
    <row r="3742" spans="5:5" x14ac:dyDescent="0.25">
      <c r="E3742" t="e">
        <v>#VALUE!</v>
      </c>
    </row>
    <row r="3743" spans="5:5" x14ac:dyDescent="0.25">
      <c r="E3743" t="e">
        <v>#VALUE!</v>
      </c>
    </row>
    <row r="3744" spans="5:5" x14ac:dyDescent="0.25">
      <c r="E3744" t="e">
        <v>#VALUE!</v>
      </c>
    </row>
    <row r="3745" spans="5:5" x14ac:dyDescent="0.25">
      <c r="E3745" t="e">
        <v>#VALUE!</v>
      </c>
    </row>
    <row r="3746" spans="5:5" x14ac:dyDescent="0.25">
      <c r="E3746" t="e">
        <v>#VALUE!</v>
      </c>
    </row>
    <row r="3747" spans="5:5" x14ac:dyDescent="0.25">
      <c r="E3747" t="e">
        <v>#VALUE!</v>
      </c>
    </row>
    <row r="3748" spans="5:5" x14ac:dyDescent="0.25">
      <c r="E3748" t="e">
        <v>#VALUE!</v>
      </c>
    </row>
    <row r="3749" spans="5:5" x14ac:dyDescent="0.25">
      <c r="E3749" t="e">
        <v>#VALUE!</v>
      </c>
    </row>
    <row r="3750" spans="5:5" x14ac:dyDescent="0.25">
      <c r="E3750" t="e">
        <v>#VALUE!</v>
      </c>
    </row>
    <row r="3751" spans="5:5" x14ac:dyDescent="0.25">
      <c r="E3751" t="e">
        <v>#VALUE!</v>
      </c>
    </row>
    <row r="3752" spans="5:5" x14ac:dyDescent="0.25">
      <c r="E3752" t="e">
        <v>#VALUE!</v>
      </c>
    </row>
    <row r="3753" spans="5:5" x14ac:dyDescent="0.25">
      <c r="E3753" t="e">
        <v>#VALUE!</v>
      </c>
    </row>
    <row r="3754" spans="5:5" x14ac:dyDescent="0.25">
      <c r="E3754" t="e">
        <v>#VALUE!</v>
      </c>
    </row>
    <row r="3755" spans="5:5" x14ac:dyDescent="0.25">
      <c r="E3755" t="e">
        <v>#VALUE!</v>
      </c>
    </row>
    <row r="3756" spans="5:5" x14ac:dyDescent="0.25">
      <c r="E3756" t="e">
        <v>#VALUE!</v>
      </c>
    </row>
    <row r="3757" spans="5:5" x14ac:dyDescent="0.25">
      <c r="E3757" t="e">
        <v>#VALUE!</v>
      </c>
    </row>
    <row r="3758" spans="5:5" x14ac:dyDescent="0.25">
      <c r="E3758" t="e">
        <v>#VALUE!</v>
      </c>
    </row>
    <row r="3759" spans="5:5" x14ac:dyDescent="0.25">
      <c r="E3759" t="e">
        <v>#VALUE!</v>
      </c>
    </row>
    <row r="3760" spans="5:5" x14ac:dyDescent="0.25">
      <c r="E3760" t="e">
        <v>#VALUE!</v>
      </c>
    </row>
    <row r="3761" spans="5:5" x14ac:dyDescent="0.25">
      <c r="E3761" t="e">
        <v>#VALUE!</v>
      </c>
    </row>
    <row r="3762" spans="5:5" x14ac:dyDescent="0.25">
      <c r="E3762" t="e">
        <v>#VALUE!</v>
      </c>
    </row>
    <row r="3763" spans="5:5" x14ac:dyDescent="0.25">
      <c r="E3763" t="e">
        <v>#VALUE!</v>
      </c>
    </row>
    <row r="3764" spans="5:5" x14ac:dyDescent="0.25">
      <c r="E3764" t="e">
        <v>#VALUE!</v>
      </c>
    </row>
    <row r="3765" spans="5:5" x14ac:dyDescent="0.25">
      <c r="E3765" t="e">
        <v>#VALUE!</v>
      </c>
    </row>
    <row r="3766" spans="5:5" x14ac:dyDescent="0.25">
      <c r="E3766" t="e">
        <v>#VALUE!</v>
      </c>
    </row>
    <row r="3767" spans="5:5" x14ac:dyDescent="0.25">
      <c r="E3767" t="e">
        <v>#VALUE!</v>
      </c>
    </row>
    <row r="3768" spans="5:5" x14ac:dyDescent="0.25">
      <c r="E3768" t="e">
        <v>#VALUE!</v>
      </c>
    </row>
    <row r="3769" spans="5:5" x14ac:dyDescent="0.25">
      <c r="E3769" t="e">
        <v>#VALUE!</v>
      </c>
    </row>
    <row r="3770" spans="5:5" x14ac:dyDescent="0.25">
      <c r="E3770" t="e">
        <v>#VALUE!</v>
      </c>
    </row>
    <row r="3771" spans="5:5" x14ac:dyDescent="0.25">
      <c r="E3771" t="e">
        <v>#VALUE!</v>
      </c>
    </row>
    <row r="3772" spans="5:5" x14ac:dyDescent="0.25">
      <c r="E3772" t="e">
        <v>#VALUE!</v>
      </c>
    </row>
    <row r="3773" spans="5:5" x14ac:dyDescent="0.25">
      <c r="E3773" t="e">
        <v>#VALUE!</v>
      </c>
    </row>
    <row r="3774" spans="5:5" x14ac:dyDescent="0.25">
      <c r="E3774" t="e">
        <v>#VALUE!</v>
      </c>
    </row>
    <row r="3775" spans="5:5" x14ac:dyDescent="0.25">
      <c r="E3775" t="e">
        <v>#VALUE!</v>
      </c>
    </row>
    <row r="3776" spans="5:5" x14ac:dyDescent="0.25">
      <c r="E3776" t="e">
        <v>#VALUE!</v>
      </c>
    </row>
    <row r="3777" spans="5:5" x14ac:dyDescent="0.25">
      <c r="E3777" t="e">
        <v>#VALUE!</v>
      </c>
    </row>
    <row r="3778" spans="5:5" x14ac:dyDescent="0.25">
      <c r="E3778" t="e">
        <v>#VALUE!</v>
      </c>
    </row>
    <row r="3779" spans="5:5" x14ac:dyDescent="0.25">
      <c r="E3779" t="e">
        <v>#VALUE!</v>
      </c>
    </row>
    <row r="3780" spans="5:5" x14ac:dyDescent="0.25">
      <c r="E3780" t="e">
        <v>#VALUE!</v>
      </c>
    </row>
    <row r="3781" spans="5:5" x14ac:dyDescent="0.25">
      <c r="E3781" t="e">
        <v>#VALUE!</v>
      </c>
    </row>
    <row r="3782" spans="5:5" x14ac:dyDescent="0.25">
      <c r="E3782" t="e">
        <v>#VALUE!</v>
      </c>
    </row>
    <row r="3783" spans="5:5" x14ac:dyDescent="0.25">
      <c r="E3783" t="e">
        <v>#VALUE!</v>
      </c>
    </row>
    <row r="3784" spans="5:5" x14ac:dyDescent="0.25">
      <c r="E3784" t="e">
        <v>#VALUE!</v>
      </c>
    </row>
    <row r="3785" spans="5:5" x14ac:dyDescent="0.25">
      <c r="E3785" t="e">
        <v>#VALUE!</v>
      </c>
    </row>
    <row r="3786" spans="5:5" x14ac:dyDescent="0.25">
      <c r="E3786" t="e">
        <v>#VALUE!</v>
      </c>
    </row>
    <row r="3787" spans="5:5" x14ac:dyDescent="0.25">
      <c r="E3787" t="e">
        <v>#VALUE!</v>
      </c>
    </row>
    <row r="3788" spans="5:5" x14ac:dyDescent="0.25">
      <c r="E3788" t="e">
        <v>#VALUE!</v>
      </c>
    </row>
    <row r="3789" spans="5:5" x14ac:dyDescent="0.25">
      <c r="E3789" t="e">
        <v>#VALUE!</v>
      </c>
    </row>
    <row r="3790" spans="5:5" x14ac:dyDescent="0.25">
      <c r="E3790" t="e">
        <v>#VALUE!</v>
      </c>
    </row>
    <row r="3791" spans="5:5" x14ac:dyDescent="0.25">
      <c r="E3791" t="e">
        <v>#VALUE!</v>
      </c>
    </row>
    <row r="3792" spans="5:5" x14ac:dyDescent="0.25">
      <c r="E3792" t="e">
        <v>#VALUE!</v>
      </c>
    </row>
    <row r="3793" spans="5:5" x14ac:dyDescent="0.25">
      <c r="E3793" t="e">
        <v>#VALUE!</v>
      </c>
    </row>
    <row r="3794" spans="5:5" x14ac:dyDescent="0.25">
      <c r="E3794" t="e">
        <v>#VALUE!</v>
      </c>
    </row>
    <row r="3795" spans="5:5" x14ac:dyDescent="0.25">
      <c r="E3795" t="e">
        <v>#VALUE!</v>
      </c>
    </row>
    <row r="3796" spans="5:5" x14ac:dyDescent="0.25">
      <c r="E3796" t="e">
        <v>#VALUE!</v>
      </c>
    </row>
    <row r="3797" spans="5:5" x14ac:dyDescent="0.25">
      <c r="E3797" t="e">
        <v>#VALUE!</v>
      </c>
    </row>
    <row r="3798" spans="5:5" x14ac:dyDescent="0.25">
      <c r="E3798" t="e">
        <v>#VALUE!</v>
      </c>
    </row>
    <row r="3799" spans="5:5" x14ac:dyDescent="0.25">
      <c r="E3799" t="e">
        <v>#VALUE!</v>
      </c>
    </row>
    <row r="3800" spans="5:5" x14ac:dyDescent="0.25">
      <c r="E3800" t="e">
        <v>#VALUE!</v>
      </c>
    </row>
    <row r="3801" spans="5:5" x14ac:dyDescent="0.25">
      <c r="E3801" t="e">
        <v>#VALUE!</v>
      </c>
    </row>
    <row r="3802" spans="5:5" x14ac:dyDescent="0.25">
      <c r="E3802" t="e">
        <v>#VALUE!</v>
      </c>
    </row>
    <row r="3803" spans="5:5" x14ac:dyDescent="0.25">
      <c r="E3803" t="e">
        <v>#VALUE!</v>
      </c>
    </row>
    <row r="3804" spans="5:5" x14ac:dyDescent="0.25">
      <c r="E3804" t="e">
        <v>#VALUE!</v>
      </c>
    </row>
    <row r="3805" spans="5:5" x14ac:dyDescent="0.25">
      <c r="E3805" t="e">
        <v>#VALUE!</v>
      </c>
    </row>
    <row r="3806" spans="5:5" x14ac:dyDescent="0.25">
      <c r="E3806" t="e">
        <v>#VALUE!</v>
      </c>
    </row>
    <row r="3807" spans="5:5" x14ac:dyDescent="0.25">
      <c r="E3807" t="e">
        <v>#VALUE!</v>
      </c>
    </row>
    <row r="3808" spans="5:5" x14ac:dyDescent="0.25">
      <c r="E3808" t="e">
        <v>#VALUE!</v>
      </c>
    </row>
    <row r="3809" spans="5:5" x14ac:dyDescent="0.25">
      <c r="E3809" t="e">
        <v>#VALUE!</v>
      </c>
    </row>
    <row r="3810" spans="5:5" x14ac:dyDescent="0.25">
      <c r="E3810" t="e">
        <v>#VALUE!</v>
      </c>
    </row>
    <row r="3811" spans="5:5" x14ac:dyDescent="0.25">
      <c r="E3811" t="e">
        <v>#VALUE!</v>
      </c>
    </row>
    <row r="3812" spans="5:5" x14ac:dyDescent="0.25">
      <c r="E3812" t="e">
        <v>#VALUE!</v>
      </c>
    </row>
    <row r="3813" spans="5:5" x14ac:dyDescent="0.25">
      <c r="E3813" t="e">
        <v>#VALUE!</v>
      </c>
    </row>
    <row r="3814" spans="5:5" x14ac:dyDescent="0.25">
      <c r="E3814" t="e">
        <v>#VALUE!</v>
      </c>
    </row>
    <row r="3815" spans="5:5" x14ac:dyDescent="0.25">
      <c r="E3815" t="e">
        <v>#VALUE!</v>
      </c>
    </row>
    <row r="3816" spans="5:5" x14ac:dyDescent="0.25">
      <c r="E3816" t="e">
        <v>#VALUE!</v>
      </c>
    </row>
    <row r="3817" spans="5:5" x14ac:dyDescent="0.25">
      <c r="E3817" t="e">
        <v>#VALUE!</v>
      </c>
    </row>
    <row r="3818" spans="5:5" x14ac:dyDescent="0.25">
      <c r="E3818" t="e">
        <v>#VALUE!</v>
      </c>
    </row>
    <row r="3819" spans="5:5" x14ac:dyDescent="0.25">
      <c r="E3819" t="e">
        <v>#VALUE!</v>
      </c>
    </row>
    <row r="3820" spans="5:5" x14ac:dyDescent="0.25">
      <c r="E3820" t="e">
        <v>#VALUE!</v>
      </c>
    </row>
    <row r="3821" spans="5:5" x14ac:dyDescent="0.25">
      <c r="E3821" t="e">
        <v>#VALUE!</v>
      </c>
    </row>
    <row r="3822" spans="5:5" x14ac:dyDescent="0.25">
      <c r="E3822" t="e">
        <v>#VALUE!</v>
      </c>
    </row>
    <row r="3823" spans="5:5" x14ac:dyDescent="0.25">
      <c r="E3823" t="e">
        <v>#VALUE!</v>
      </c>
    </row>
    <row r="3824" spans="5:5" x14ac:dyDescent="0.25">
      <c r="E3824" t="e">
        <v>#VALUE!</v>
      </c>
    </row>
    <row r="3825" spans="5:5" x14ac:dyDescent="0.25">
      <c r="E3825" t="e">
        <v>#VALUE!</v>
      </c>
    </row>
    <row r="3826" spans="5:5" x14ac:dyDescent="0.25">
      <c r="E3826" t="e">
        <v>#VALUE!</v>
      </c>
    </row>
    <row r="3827" spans="5:5" x14ac:dyDescent="0.25">
      <c r="E3827" t="e">
        <v>#VALUE!</v>
      </c>
    </row>
    <row r="3828" spans="5:5" x14ac:dyDescent="0.25">
      <c r="E3828" t="e">
        <v>#VALUE!</v>
      </c>
    </row>
    <row r="3829" spans="5:5" x14ac:dyDescent="0.25">
      <c r="E3829" t="e">
        <v>#VALUE!</v>
      </c>
    </row>
    <row r="3830" spans="5:5" x14ac:dyDescent="0.25">
      <c r="E3830" t="e">
        <v>#VALUE!</v>
      </c>
    </row>
    <row r="3831" spans="5:5" x14ac:dyDescent="0.25">
      <c r="E3831" t="e">
        <v>#VALUE!</v>
      </c>
    </row>
    <row r="3832" spans="5:5" x14ac:dyDescent="0.25">
      <c r="E3832" t="e">
        <v>#VALUE!</v>
      </c>
    </row>
    <row r="3833" spans="5:5" x14ac:dyDescent="0.25">
      <c r="E3833" t="e">
        <v>#VALUE!</v>
      </c>
    </row>
    <row r="3834" spans="5:5" x14ac:dyDescent="0.25">
      <c r="E3834" t="e">
        <v>#VALUE!</v>
      </c>
    </row>
    <row r="3835" spans="5:5" x14ac:dyDescent="0.25">
      <c r="E3835" t="e">
        <v>#VALUE!</v>
      </c>
    </row>
    <row r="3836" spans="5:5" x14ac:dyDescent="0.25">
      <c r="E3836" t="e">
        <v>#VALUE!</v>
      </c>
    </row>
    <row r="3837" spans="5:5" x14ac:dyDescent="0.25">
      <c r="E3837" t="e">
        <v>#VALUE!</v>
      </c>
    </row>
    <row r="3838" spans="5:5" x14ac:dyDescent="0.25">
      <c r="E3838" t="e">
        <v>#VALUE!</v>
      </c>
    </row>
    <row r="3839" spans="5:5" x14ac:dyDescent="0.25">
      <c r="E3839" t="e">
        <v>#VALUE!</v>
      </c>
    </row>
    <row r="3840" spans="5:5" x14ac:dyDescent="0.25">
      <c r="E3840" t="e">
        <v>#VALUE!</v>
      </c>
    </row>
    <row r="3841" spans="5:5" x14ac:dyDescent="0.25">
      <c r="E3841" t="e">
        <v>#VALUE!</v>
      </c>
    </row>
    <row r="3842" spans="5:5" x14ac:dyDescent="0.25">
      <c r="E3842" t="e">
        <v>#VALUE!</v>
      </c>
    </row>
    <row r="3843" spans="5:5" x14ac:dyDescent="0.25">
      <c r="E3843" t="e">
        <v>#VALUE!</v>
      </c>
    </row>
    <row r="3844" spans="5:5" x14ac:dyDescent="0.25">
      <c r="E3844" t="e">
        <v>#VALUE!</v>
      </c>
    </row>
    <row r="3845" spans="5:5" x14ac:dyDescent="0.25">
      <c r="E3845" t="e">
        <v>#VALUE!</v>
      </c>
    </row>
    <row r="3846" spans="5:5" x14ac:dyDescent="0.25">
      <c r="E3846" t="e">
        <v>#VALUE!</v>
      </c>
    </row>
    <row r="3847" spans="5:5" x14ac:dyDescent="0.25">
      <c r="E3847" t="e">
        <v>#VALUE!</v>
      </c>
    </row>
    <row r="3848" spans="5:5" x14ac:dyDescent="0.25">
      <c r="E3848" t="e">
        <v>#VALUE!</v>
      </c>
    </row>
    <row r="3849" spans="5:5" x14ac:dyDescent="0.25">
      <c r="E3849" t="e">
        <v>#VALUE!</v>
      </c>
    </row>
    <row r="3850" spans="5:5" x14ac:dyDescent="0.25">
      <c r="E3850" t="e">
        <v>#VALUE!</v>
      </c>
    </row>
    <row r="3851" spans="5:5" x14ac:dyDescent="0.25">
      <c r="E3851" t="e">
        <v>#VALUE!</v>
      </c>
    </row>
    <row r="3852" spans="5:5" x14ac:dyDescent="0.25">
      <c r="E3852" t="e">
        <v>#VALUE!</v>
      </c>
    </row>
    <row r="3853" spans="5:5" x14ac:dyDescent="0.25">
      <c r="E3853" t="e">
        <v>#VALUE!</v>
      </c>
    </row>
    <row r="3854" spans="5:5" x14ac:dyDescent="0.25">
      <c r="E3854" t="e">
        <v>#VALUE!</v>
      </c>
    </row>
    <row r="3855" spans="5:5" x14ac:dyDescent="0.25">
      <c r="E3855" t="e">
        <v>#VALUE!</v>
      </c>
    </row>
    <row r="3856" spans="5:5" x14ac:dyDescent="0.25">
      <c r="E3856" t="e">
        <v>#VALUE!</v>
      </c>
    </row>
    <row r="3857" spans="5:5" x14ac:dyDescent="0.25">
      <c r="E3857" t="e">
        <v>#VALUE!</v>
      </c>
    </row>
    <row r="3858" spans="5:5" x14ac:dyDescent="0.25">
      <c r="E3858" t="e">
        <v>#VALUE!</v>
      </c>
    </row>
    <row r="3859" spans="5:5" x14ac:dyDescent="0.25">
      <c r="E3859" t="e">
        <v>#VALUE!</v>
      </c>
    </row>
    <row r="3860" spans="5:5" x14ac:dyDescent="0.25">
      <c r="E3860" t="e">
        <v>#VALUE!</v>
      </c>
    </row>
    <row r="3861" spans="5:5" x14ac:dyDescent="0.25">
      <c r="E3861" t="e">
        <v>#VALUE!</v>
      </c>
    </row>
    <row r="3862" spans="5:5" x14ac:dyDescent="0.25">
      <c r="E3862" t="e">
        <v>#VALUE!</v>
      </c>
    </row>
    <row r="3863" spans="5:5" x14ac:dyDescent="0.25">
      <c r="E3863" t="e">
        <v>#VALUE!</v>
      </c>
    </row>
    <row r="3864" spans="5:5" x14ac:dyDescent="0.25">
      <c r="E3864" t="e">
        <v>#VALUE!</v>
      </c>
    </row>
    <row r="3865" spans="5:5" x14ac:dyDescent="0.25">
      <c r="E3865" t="e">
        <v>#VALUE!</v>
      </c>
    </row>
    <row r="3866" spans="5:5" x14ac:dyDescent="0.25">
      <c r="E3866" t="e">
        <v>#VALUE!</v>
      </c>
    </row>
    <row r="3867" spans="5:5" x14ac:dyDescent="0.25">
      <c r="E3867" t="e">
        <v>#VALUE!</v>
      </c>
    </row>
    <row r="3868" spans="5:5" x14ac:dyDescent="0.25">
      <c r="E3868" t="e">
        <v>#VALUE!</v>
      </c>
    </row>
    <row r="3869" spans="5:5" x14ac:dyDescent="0.25">
      <c r="E3869" t="e">
        <v>#VALUE!</v>
      </c>
    </row>
    <row r="3870" spans="5:5" x14ac:dyDescent="0.25">
      <c r="E3870" t="e">
        <v>#VALUE!</v>
      </c>
    </row>
    <row r="3871" spans="5:5" x14ac:dyDescent="0.25">
      <c r="E3871" t="e">
        <v>#VALUE!</v>
      </c>
    </row>
    <row r="3872" spans="5:5" x14ac:dyDescent="0.25">
      <c r="E3872" t="e">
        <v>#VALUE!</v>
      </c>
    </row>
    <row r="3873" spans="5:5" x14ac:dyDescent="0.25">
      <c r="E3873" t="e">
        <v>#VALUE!</v>
      </c>
    </row>
    <row r="3874" spans="5:5" x14ac:dyDescent="0.25">
      <c r="E3874" t="e">
        <v>#VALUE!</v>
      </c>
    </row>
    <row r="3875" spans="5:5" x14ac:dyDescent="0.25">
      <c r="E3875" t="e">
        <v>#VALUE!</v>
      </c>
    </row>
    <row r="3876" spans="5:5" x14ac:dyDescent="0.25">
      <c r="E3876" t="e">
        <v>#VALUE!</v>
      </c>
    </row>
    <row r="3877" spans="5:5" x14ac:dyDescent="0.25">
      <c r="E3877" t="e">
        <v>#VALUE!</v>
      </c>
    </row>
    <row r="3878" spans="5:5" x14ac:dyDescent="0.25">
      <c r="E3878" t="e">
        <v>#VALUE!</v>
      </c>
    </row>
    <row r="3879" spans="5:5" x14ac:dyDescent="0.25">
      <c r="E3879" t="e">
        <v>#VALUE!</v>
      </c>
    </row>
    <row r="3880" spans="5:5" x14ac:dyDescent="0.25">
      <c r="E3880" t="e">
        <v>#VALUE!</v>
      </c>
    </row>
    <row r="3881" spans="5:5" x14ac:dyDescent="0.25">
      <c r="E3881" t="e">
        <v>#VALUE!</v>
      </c>
    </row>
    <row r="3882" spans="5:5" x14ac:dyDescent="0.25">
      <c r="E3882" t="e">
        <v>#VALUE!</v>
      </c>
    </row>
    <row r="3883" spans="5:5" x14ac:dyDescent="0.25">
      <c r="E3883" t="e">
        <v>#VALUE!</v>
      </c>
    </row>
    <row r="3884" spans="5:5" x14ac:dyDescent="0.25">
      <c r="E3884" t="e">
        <v>#VALUE!</v>
      </c>
    </row>
    <row r="3885" spans="5:5" x14ac:dyDescent="0.25">
      <c r="E3885" t="e">
        <v>#VALUE!</v>
      </c>
    </row>
    <row r="3886" spans="5:5" x14ac:dyDescent="0.25">
      <c r="E3886" t="e">
        <v>#VALUE!</v>
      </c>
    </row>
    <row r="3887" spans="5:5" x14ac:dyDescent="0.25">
      <c r="E3887" t="e">
        <v>#VALUE!</v>
      </c>
    </row>
    <row r="3888" spans="5:5" x14ac:dyDescent="0.25">
      <c r="E3888" t="e">
        <v>#VALUE!</v>
      </c>
    </row>
    <row r="3889" spans="5:5" x14ac:dyDescent="0.25">
      <c r="E3889" t="e">
        <v>#VALUE!</v>
      </c>
    </row>
    <row r="3890" spans="5:5" x14ac:dyDescent="0.25">
      <c r="E3890" t="e">
        <v>#VALUE!</v>
      </c>
    </row>
    <row r="3891" spans="5:5" x14ac:dyDescent="0.25">
      <c r="E3891" t="e">
        <v>#VALUE!</v>
      </c>
    </row>
    <row r="3892" spans="5:5" x14ac:dyDescent="0.25">
      <c r="E3892" t="e">
        <v>#VALUE!</v>
      </c>
    </row>
    <row r="3893" spans="5:5" x14ac:dyDescent="0.25">
      <c r="E3893" t="e">
        <v>#VALUE!</v>
      </c>
    </row>
    <row r="3894" spans="5:5" x14ac:dyDescent="0.25">
      <c r="E3894" t="e">
        <v>#VALUE!</v>
      </c>
    </row>
    <row r="3895" spans="5:5" x14ac:dyDescent="0.25">
      <c r="E3895" t="e">
        <v>#VALUE!</v>
      </c>
    </row>
    <row r="3896" spans="5:5" x14ac:dyDescent="0.25">
      <c r="E3896" t="e">
        <v>#VALUE!</v>
      </c>
    </row>
    <row r="3897" spans="5:5" x14ac:dyDescent="0.25">
      <c r="E3897" t="e">
        <v>#VALUE!</v>
      </c>
    </row>
    <row r="3898" spans="5:5" x14ac:dyDescent="0.25">
      <c r="E3898" t="e">
        <v>#VALUE!</v>
      </c>
    </row>
    <row r="3899" spans="5:5" x14ac:dyDescent="0.25">
      <c r="E3899" t="e">
        <v>#VALUE!</v>
      </c>
    </row>
    <row r="3900" spans="5:5" x14ac:dyDescent="0.25">
      <c r="E3900" t="e">
        <v>#VALUE!</v>
      </c>
    </row>
    <row r="3901" spans="5:5" x14ac:dyDescent="0.25">
      <c r="E3901" t="e">
        <v>#VALUE!</v>
      </c>
    </row>
    <row r="3902" spans="5:5" x14ac:dyDescent="0.25">
      <c r="E3902" t="e">
        <v>#VALUE!</v>
      </c>
    </row>
    <row r="3903" spans="5:5" x14ac:dyDescent="0.25">
      <c r="E3903" t="e">
        <v>#VALUE!</v>
      </c>
    </row>
    <row r="3904" spans="5:5" x14ac:dyDescent="0.25">
      <c r="E3904" t="e">
        <v>#VALUE!</v>
      </c>
    </row>
    <row r="3905" spans="5:5" x14ac:dyDescent="0.25">
      <c r="E3905" t="e">
        <v>#VALUE!</v>
      </c>
    </row>
    <row r="3906" spans="5:5" x14ac:dyDescent="0.25">
      <c r="E3906" t="e">
        <v>#VALUE!</v>
      </c>
    </row>
    <row r="3907" spans="5:5" x14ac:dyDescent="0.25">
      <c r="E3907" t="e">
        <v>#VALUE!</v>
      </c>
    </row>
    <row r="3908" spans="5:5" x14ac:dyDescent="0.25">
      <c r="E3908" t="e">
        <v>#VALUE!</v>
      </c>
    </row>
    <row r="3909" spans="5:5" x14ac:dyDescent="0.25">
      <c r="E3909" t="e">
        <v>#VALUE!</v>
      </c>
    </row>
    <row r="3910" spans="5:5" x14ac:dyDescent="0.25">
      <c r="E3910" t="e">
        <v>#VALUE!</v>
      </c>
    </row>
    <row r="3911" spans="5:5" x14ac:dyDescent="0.25">
      <c r="E3911" t="e">
        <v>#VALUE!</v>
      </c>
    </row>
    <row r="3912" spans="5:5" x14ac:dyDescent="0.25">
      <c r="E3912" t="e">
        <v>#VALUE!</v>
      </c>
    </row>
    <row r="3913" spans="5:5" x14ac:dyDescent="0.25">
      <c r="E3913" t="e">
        <v>#VALUE!</v>
      </c>
    </row>
    <row r="3914" spans="5:5" x14ac:dyDescent="0.25">
      <c r="E3914" t="e">
        <v>#VALUE!</v>
      </c>
    </row>
    <row r="3915" spans="5:5" x14ac:dyDescent="0.25">
      <c r="E3915" t="e">
        <v>#VALUE!</v>
      </c>
    </row>
    <row r="3916" spans="5:5" x14ac:dyDescent="0.25">
      <c r="E3916" t="e">
        <v>#VALUE!</v>
      </c>
    </row>
    <row r="3917" spans="5:5" x14ac:dyDescent="0.25">
      <c r="E3917" t="e">
        <v>#VALUE!</v>
      </c>
    </row>
    <row r="3918" spans="5:5" x14ac:dyDescent="0.25">
      <c r="E3918" t="e">
        <v>#VALUE!</v>
      </c>
    </row>
    <row r="3919" spans="5:5" x14ac:dyDescent="0.25">
      <c r="E3919" t="e">
        <v>#VALUE!</v>
      </c>
    </row>
    <row r="3920" spans="5:5" x14ac:dyDescent="0.25">
      <c r="E3920" t="e">
        <v>#VALUE!</v>
      </c>
    </row>
    <row r="3921" spans="5:5" x14ac:dyDescent="0.25">
      <c r="E3921" t="e">
        <v>#VALUE!</v>
      </c>
    </row>
    <row r="3922" spans="5:5" x14ac:dyDescent="0.25">
      <c r="E3922" t="e">
        <v>#VALUE!</v>
      </c>
    </row>
    <row r="3923" spans="5:5" x14ac:dyDescent="0.25">
      <c r="E3923" t="e">
        <v>#VALUE!</v>
      </c>
    </row>
    <row r="3924" spans="5:5" x14ac:dyDescent="0.25">
      <c r="E3924" t="e">
        <v>#VALUE!</v>
      </c>
    </row>
    <row r="3925" spans="5:5" x14ac:dyDescent="0.25">
      <c r="E3925" t="e">
        <v>#VALUE!</v>
      </c>
    </row>
    <row r="3926" spans="5:5" x14ac:dyDescent="0.25">
      <c r="E3926" t="e">
        <v>#VALUE!</v>
      </c>
    </row>
    <row r="3927" spans="5:5" x14ac:dyDescent="0.25">
      <c r="E3927" t="e">
        <v>#VALUE!</v>
      </c>
    </row>
    <row r="3928" spans="5:5" x14ac:dyDescent="0.25">
      <c r="E3928" t="e">
        <v>#VALUE!</v>
      </c>
    </row>
    <row r="3929" spans="5:5" x14ac:dyDescent="0.25">
      <c r="E3929" t="e">
        <v>#VALUE!</v>
      </c>
    </row>
    <row r="3930" spans="5:5" x14ac:dyDescent="0.25">
      <c r="E3930" t="e">
        <v>#VALUE!</v>
      </c>
    </row>
    <row r="3931" spans="5:5" x14ac:dyDescent="0.25">
      <c r="E3931" t="e">
        <v>#VALUE!</v>
      </c>
    </row>
    <row r="3932" spans="5:5" x14ac:dyDescent="0.25">
      <c r="E3932" t="e">
        <v>#VALUE!</v>
      </c>
    </row>
    <row r="3933" spans="5:5" x14ac:dyDescent="0.25">
      <c r="E3933" t="e">
        <v>#VALUE!</v>
      </c>
    </row>
    <row r="3934" spans="5:5" x14ac:dyDescent="0.25">
      <c r="E3934" t="e">
        <v>#VALUE!</v>
      </c>
    </row>
    <row r="3935" spans="5:5" x14ac:dyDescent="0.25">
      <c r="E3935" t="e">
        <v>#VALUE!</v>
      </c>
    </row>
    <row r="3936" spans="5:5" x14ac:dyDescent="0.25">
      <c r="E3936" t="e">
        <v>#VALUE!</v>
      </c>
    </row>
    <row r="3937" spans="5:5" x14ac:dyDescent="0.25">
      <c r="E3937" t="e">
        <v>#VALUE!</v>
      </c>
    </row>
    <row r="3938" spans="5:5" x14ac:dyDescent="0.25">
      <c r="E3938" t="e">
        <v>#VALUE!</v>
      </c>
    </row>
    <row r="3939" spans="5:5" x14ac:dyDescent="0.25">
      <c r="E3939" t="e">
        <v>#VALUE!</v>
      </c>
    </row>
    <row r="3940" spans="5:5" x14ac:dyDescent="0.25">
      <c r="E3940" t="e">
        <v>#VALUE!</v>
      </c>
    </row>
    <row r="3941" spans="5:5" x14ac:dyDescent="0.25">
      <c r="E3941" t="e">
        <v>#VALUE!</v>
      </c>
    </row>
    <row r="3942" spans="5:5" x14ac:dyDescent="0.25">
      <c r="E3942" t="e">
        <v>#VALUE!</v>
      </c>
    </row>
    <row r="3943" spans="5:5" x14ac:dyDescent="0.25">
      <c r="E3943" t="e">
        <v>#VALUE!</v>
      </c>
    </row>
    <row r="3944" spans="5:5" x14ac:dyDescent="0.25">
      <c r="E3944" t="e">
        <v>#VALUE!</v>
      </c>
    </row>
    <row r="3945" spans="5:5" x14ac:dyDescent="0.25">
      <c r="E3945" t="e">
        <v>#VALUE!</v>
      </c>
    </row>
    <row r="3946" spans="5:5" x14ac:dyDescent="0.25">
      <c r="E3946" t="e">
        <v>#VALUE!</v>
      </c>
    </row>
    <row r="3947" spans="5:5" x14ac:dyDescent="0.25">
      <c r="E3947" t="e">
        <v>#VALUE!</v>
      </c>
    </row>
    <row r="3948" spans="5:5" x14ac:dyDescent="0.25">
      <c r="E3948" t="e">
        <v>#VALUE!</v>
      </c>
    </row>
    <row r="3949" spans="5:5" x14ac:dyDescent="0.25">
      <c r="E3949" t="e">
        <v>#VALUE!</v>
      </c>
    </row>
    <row r="3950" spans="5:5" x14ac:dyDescent="0.25">
      <c r="E3950" t="e">
        <v>#VALUE!</v>
      </c>
    </row>
    <row r="3951" spans="5:5" x14ac:dyDescent="0.25">
      <c r="E3951" t="e">
        <v>#VALUE!</v>
      </c>
    </row>
    <row r="3952" spans="5:5" x14ac:dyDescent="0.25">
      <c r="E3952" t="e">
        <v>#VALUE!</v>
      </c>
    </row>
    <row r="3953" spans="5:5" x14ac:dyDescent="0.25">
      <c r="E3953" t="e">
        <v>#VALUE!</v>
      </c>
    </row>
    <row r="3954" spans="5:5" x14ac:dyDescent="0.25">
      <c r="E3954" t="e">
        <v>#VALUE!</v>
      </c>
    </row>
    <row r="3955" spans="5:5" x14ac:dyDescent="0.25">
      <c r="E3955" t="e">
        <v>#VALUE!</v>
      </c>
    </row>
    <row r="3956" spans="5:5" x14ac:dyDescent="0.25">
      <c r="E3956" t="e">
        <v>#VALUE!</v>
      </c>
    </row>
    <row r="3957" spans="5:5" x14ac:dyDescent="0.25">
      <c r="E3957" t="e">
        <v>#VALUE!</v>
      </c>
    </row>
    <row r="3958" spans="5:5" x14ac:dyDescent="0.25">
      <c r="E3958" t="e">
        <v>#VALUE!</v>
      </c>
    </row>
    <row r="3959" spans="5:5" x14ac:dyDescent="0.25">
      <c r="E3959" t="e">
        <v>#VALUE!</v>
      </c>
    </row>
    <row r="3960" spans="5:5" x14ac:dyDescent="0.25">
      <c r="E3960" t="e">
        <v>#VALUE!</v>
      </c>
    </row>
    <row r="3961" spans="5:5" x14ac:dyDescent="0.25">
      <c r="E3961" t="e">
        <v>#VALUE!</v>
      </c>
    </row>
    <row r="3962" spans="5:5" x14ac:dyDescent="0.25">
      <c r="E3962" t="e">
        <v>#VALUE!</v>
      </c>
    </row>
    <row r="3963" spans="5:5" x14ac:dyDescent="0.25">
      <c r="E3963" t="e">
        <v>#VALUE!</v>
      </c>
    </row>
    <row r="3964" spans="5:5" x14ac:dyDescent="0.25">
      <c r="E3964" t="e">
        <v>#VALUE!</v>
      </c>
    </row>
    <row r="3965" spans="5:5" x14ac:dyDescent="0.25">
      <c r="E3965" t="e">
        <v>#VALUE!</v>
      </c>
    </row>
    <row r="3966" spans="5:5" x14ac:dyDescent="0.25">
      <c r="E3966" t="e">
        <v>#VALUE!</v>
      </c>
    </row>
    <row r="3967" spans="5:5" x14ac:dyDescent="0.25">
      <c r="E3967" t="e">
        <v>#VALUE!</v>
      </c>
    </row>
    <row r="3968" spans="5:5" x14ac:dyDescent="0.25">
      <c r="E3968" t="e">
        <v>#VALUE!</v>
      </c>
    </row>
    <row r="3969" spans="5:5" x14ac:dyDescent="0.25">
      <c r="E3969" t="e">
        <v>#VALUE!</v>
      </c>
    </row>
    <row r="3970" spans="5:5" x14ac:dyDescent="0.25">
      <c r="E3970" t="e">
        <v>#VALUE!</v>
      </c>
    </row>
    <row r="3971" spans="5:5" x14ac:dyDescent="0.25">
      <c r="E3971" t="e">
        <v>#VALUE!</v>
      </c>
    </row>
    <row r="3972" spans="5:5" x14ac:dyDescent="0.25">
      <c r="E3972" t="e">
        <v>#VALUE!</v>
      </c>
    </row>
    <row r="3973" spans="5:5" x14ac:dyDescent="0.25">
      <c r="E3973" t="e">
        <v>#VALUE!</v>
      </c>
    </row>
    <row r="3974" spans="5:5" x14ac:dyDescent="0.25">
      <c r="E3974" t="e">
        <v>#VALUE!</v>
      </c>
    </row>
    <row r="3975" spans="5:5" x14ac:dyDescent="0.25">
      <c r="E3975" t="e">
        <v>#VALUE!</v>
      </c>
    </row>
    <row r="3976" spans="5:5" x14ac:dyDescent="0.25">
      <c r="E3976" t="e">
        <v>#VALUE!</v>
      </c>
    </row>
    <row r="3977" spans="5:5" x14ac:dyDescent="0.25">
      <c r="E3977" t="e">
        <v>#VALUE!</v>
      </c>
    </row>
    <row r="3978" spans="5:5" x14ac:dyDescent="0.25">
      <c r="E3978" t="e">
        <v>#VALUE!</v>
      </c>
    </row>
    <row r="3979" spans="5:5" x14ac:dyDescent="0.25">
      <c r="E3979" t="e">
        <v>#VALUE!</v>
      </c>
    </row>
    <row r="3980" spans="5:5" x14ac:dyDescent="0.25">
      <c r="E3980" t="e">
        <v>#VALUE!</v>
      </c>
    </row>
    <row r="3981" spans="5:5" x14ac:dyDescent="0.25">
      <c r="E3981" t="e">
        <v>#VALUE!</v>
      </c>
    </row>
    <row r="3982" spans="5:5" x14ac:dyDescent="0.25">
      <c r="E3982" t="e">
        <v>#VALUE!</v>
      </c>
    </row>
    <row r="3983" spans="5:5" x14ac:dyDescent="0.25">
      <c r="E3983" t="e">
        <v>#VALUE!</v>
      </c>
    </row>
    <row r="3984" spans="5:5" x14ac:dyDescent="0.25">
      <c r="E3984" t="e">
        <v>#VALUE!</v>
      </c>
    </row>
    <row r="3985" spans="5:5" x14ac:dyDescent="0.25">
      <c r="E3985" t="e">
        <v>#VALUE!</v>
      </c>
    </row>
    <row r="3986" spans="5:5" x14ac:dyDescent="0.25">
      <c r="E3986" t="e">
        <v>#VALUE!</v>
      </c>
    </row>
    <row r="3987" spans="5:5" x14ac:dyDescent="0.25">
      <c r="E3987" t="e">
        <v>#VALUE!</v>
      </c>
    </row>
    <row r="3988" spans="5:5" x14ac:dyDescent="0.25">
      <c r="E3988" t="e">
        <v>#VALUE!</v>
      </c>
    </row>
    <row r="3989" spans="5:5" x14ac:dyDescent="0.25">
      <c r="E3989" t="e">
        <v>#VALUE!</v>
      </c>
    </row>
    <row r="3990" spans="5:5" x14ac:dyDescent="0.25">
      <c r="E3990" t="e">
        <v>#VALUE!</v>
      </c>
    </row>
    <row r="3991" spans="5:5" x14ac:dyDescent="0.25">
      <c r="E3991" t="e">
        <v>#VALUE!</v>
      </c>
    </row>
    <row r="3992" spans="5:5" x14ac:dyDescent="0.25">
      <c r="E3992" t="e">
        <v>#VALUE!</v>
      </c>
    </row>
    <row r="3993" spans="5:5" x14ac:dyDescent="0.25">
      <c r="E3993" t="e">
        <v>#VALUE!</v>
      </c>
    </row>
    <row r="3994" spans="5:5" x14ac:dyDescent="0.25">
      <c r="E3994" t="e">
        <v>#VALUE!</v>
      </c>
    </row>
    <row r="3995" spans="5:5" x14ac:dyDescent="0.25">
      <c r="E3995" t="e">
        <v>#VALUE!</v>
      </c>
    </row>
    <row r="3996" spans="5:5" x14ac:dyDescent="0.25">
      <c r="E3996" t="e">
        <v>#VALUE!</v>
      </c>
    </row>
    <row r="3997" spans="5:5" x14ac:dyDescent="0.25">
      <c r="E3997" t="e">
        <v>#VALUE!</v>
      </c>
    </row>
    <row r="3998" spans="5:5" x14ac:dyDescent="0.25">
      <c r="E3998" t="e">
        <v>#VALUE!</v>
      </c>
    </row>
    <row r="3999" spans="5:5" x14ac:dyDescent="0.25">
      <c r="E3999" t="e">
        <v>#VALUE!</v>
      </c>
    </row>
    <row r="4000" spans="5:5" x14ac:dyDescent="0.25">
      <c r="E4000" t="e">
        <v>#VALUE!</v>
      </c>
    </row>
    <row r="4001" spans="5:5" x14ac:dyDescent="0.25">
      <c r="E4001" t="e">
        <v>#VALUE!</v>
      </c>
    </row>
    <row r="4002" spans="5:5" x14ac:dyDescent="0.25">
      <c r="E4002" t="e">
        <v>#VALUE!</v>
      </c>
    </row>
    <row r="4003" spans="5:5" x14ac:dyDescent="0.25">
      <c r="E4003" t="e">
        <v>#VALUE!</v>
      </c>
    </row>
    <row r="4004" spans="5:5" x14ac:dyDescent="0.25">
      <c r="E4004" t="e">
        <v>#VALUE!</v>
      </c>
    </row>
    <row r="4005" spans="5:5" x14ac:dyDescent="0.25">
      <c r="E4005" t="e">
        <v>#VALUE!</v>
      </c>
    </row>
    <row r="4006" spans="5:5" x14ac:dyDescent="0.25">
      <c r="E4006" t="e">
        <v>#VALUE!</v>
      </c>
    </row>
    <row r="4007" spans="5:5" x14ac:dyDescent="0.25">
      <c r="E4007" t="e">
        <v>#VALUE!</v>
      </c>
    </row>
    <row r="4008" spans="5:5" x14ac:dyDescent="0.25">
      <c r="E4008" t="e">
        <v>#VALUE!</v>
      </c>
    </row>
    <row r="4009" spans="5:5" x14ac:dyDescent="0.25">
      <c r="E4009" t="e">
        <v>#VALUE!</v>
      </c>
    </row>
    <row r="4010" spans="5:5" x14ac:dyDescent="0.25">
      <c r="E4010" t="e">
        <v>#VALUE!</v>
      </c>
    </row>
    <row r="4011" spans="5:5" x14ac:dyDescent="0.25">
      <c r="E4011" t="e">
        <v>#VALUE!</v>
      </c>
    </row>
    <row r="4012" spans="5:5" x14ac:dyDescent="0.25">
      <c r="E4012" t="e">
        <v>#VALUE!</v>
      </c>
    </row>
    <row r="4013" spans="5:5" x14ac:dyDescent="0.25">
      <c r="E4013" t="e">
        <v>#VALUE!</v>
      </c>
    </row>
    <row r="4014" spans="5:5" x14ac:dyDescent="0.25">
      <c r="E4014" t="e">
        <v>#VALUE!</v>
      </c>
    </row>
    <row r="4015" spans="5:5" x14ac:dyDescent="0.25">
      <c r="E4015" t="e">
        <v>#VALUE!</v>
      </c>
    </row>
    <row r="4016" spans="5:5" x14ac:dyDescent="0.25">
      <c r="E4016" t="e">
        <v>#VALUE!</v>
      </c>
    </row>
    <row r="4017" spans="5:5" x14ac:dyDescent="0.25">
      <c r="E4017" t="e">
        <v>#VALUE!</v>
      </c>
    </row>
    <row r="4018" spans="5:5" x14ac:dyDescent="0.25">
      <c r="E4018" t="e">
        <v>#VALUE!</v>
      </c>
    </row>
    <row r="4019" spans="5:5" x14ac:dyDescent="0.25">
      <c r="E4019" t="e">
        <v>#VALUE!</v>
      </c>
    </row>
    <row r="4020" spans="5:5" x14ac:dyDescent="0.25">
      <c r="E4020" t="e">
        <v>#VALUE!</v>
      </c>
    </row>
    <row r="4021" spans="5:5" x14ac:dyDescent="0.25">
      <c r="E4021" t="e">
        <v>#VALUE!</v>
      </c>
    </row>
    <row r="4022" spans="5:5" x14ac:dyDescent="0.25">
      <c r="E4022" t="e">
        <v>#VALUE!</v>
      </c>
    </row>
    <row r="4023" spans="5:5" x14ac:dyDescent="0.25">
      <c r="E4023" t="e">
        <v>#VALUE!</v>
      </c>
    </row>
    <row r="4024" spans="5:5" x14ac:dyDescent="0.25">
      <c r="E4024" t="e">
        <v>#VALUE!</v>
      </c>
    </row>
    <row r="4025" spans="5:5" x14ac:dyDescent="0.25">
      <c r="E4025" t="e">
        <v>#VALUE!</v>
      </c>
    </row>
    <row r="4026" spans="5:5" x14ac:dyDescent="0.25">
      <c r="E4026" t="e">
        <v>#VALUE!</v>
      </c>
    </row>
    <row r="4027" spans="5:5" x14ac:dyDescent="0.25">
      <c r="E4027" t="e">
        <v>#VALUE!</v>
      </c>
    </row>
    <row r="4028" spans="5:5" x14ac:dyDescent="0.25">
      <c r="E4028" t="e">
        <v>#VALUE!</v>
      </c>
    </row>
    <row r="4029" spans="5:5" x14ac:dyDescent="0.25">
      <c r="E4029" t="e">
        <v>#VALUE!</v>
      </c>
    </row>
    <row r="4030" spans="5:5" x14ac:dyDescent="0.25">
      <c r="E4030" t="e">
        <v>#VALUE!</v>
      </c>
    </row>
    <row r="4031" spans="5:5" x14ac:dyDescent="0.25">
      <c r="E4031" t="e">
        <v>#VALUE!</v>
      </c>
    </row>
    <row r="4032" spans="5:5" x14ac:dyDescent="0.25">
      <c r="E4032" t="e">
        <v>#VALUE!</v>
      </c>
    </row>
    <row r="4033" spans="5:5" x14ac:dyDescent="0.25">
      <c r="E4033" t="e">
        <v>#VALUE!</v>
      </c>
    </row>
    <row r="4034" spans="5:5" x14ac:dyDescent="0.25">
      <c r="E4034" t="e">
        <v>#VALUE!</v>
      </c>
    </row>
    <row r="4035" spans="5:5" x14ac:dyDescent="0.25">
      <c r="E4035" t="e">
        <v>#VALUE!</v>
      </c>
    </row>
    <row r="4036" spans="5:5" x14ac:dyDescent="0.25">
      <c r="E4036" t="e">
        <v>#VALUE!</v>
      </c>
    </row>
    <row r="4037" spans="5:5" x14ac:dyDescent="0.25">
      <c r="E4037" t="e">
        <v>#VALUE!</v>
      </c>
    </row>
    <row r="4038" spans="5:5" x14ac:dyDescent="0.25">
      <c r="E4038" t="e">
        <v>#VALUE!</v>
      </c>
    </row>
    <row r="4039" spans="5:5" x14ac:dyDescent="0.25">
      <c r="E4039" t="e">
        <v>#VALUE!</v>
      </c>
    </row>
    <row r="4040" spans="5:5" x14ac:dyDescent="0.25">
      <c r="E4040" t="e">
        <v>#VALUE!</v>
      </c>
    </row>
    <row r="4041" spans="5:5" x14ac:dyDescent="0.25">
      <c r="E4041" t="e">
        <v>#VALUE!</v>
      </c>
    </row>
    <row r="4042" spans="5:5" x14ac:dyDescent="0.25">
      <c r="E4042" t="e">
        <v>#VALUE!</v>
      </c>
    </row>
    <row r="4043" spans="5:5" x14ac:dyDescent="0.25">
      <c r="E4043" t="e">
        <v>#VALUE!</v>
      </c>
    </row>
    <row r="4044" spans="5:5" x14ac:dyDescent="0.25">
      <c r="E4044" t="e">
        <v>#VALUE!</v>
      </c>
    </row>
    <row r="4045" spans="5:5" x14ac:dyDescent="0.25">
      <c r="E4045" t="e">
        <v>#VALUE!</v>
      </c>
    </row>
    <row r="4046" spans="5:5" x14ac:dyDescent="0.25">
      <c r="E4046" t="e">
        <v>#VALUE!</v>
      </c>
    </row>
    <row r="4047" spans="5:5" x14ac:dyDescent="0.25">
      <c r="E4047" t="e">
        <v>#VALUE!</v>
      </c>
    </row>
    <row r="4048" spans="5:5" x14ac:dyDescent="0.25">
      <c r="E4048" t="e">
        <v>#VALUE!</v>
      </c>
    </row>
    <row r="4049" spans="5:5" x14ac:dyDescent="0.25">
      <c r="E4049" t="e">
        <v>#VALUE!</v>
      </c>
    </row>
    <row r="4050" spans="5:5" x14ac:dyDescent="0.25">
      <c r="E4050" t="e">
        <v>#VALUE!</v>
      </c>
    </row>
    <row r="4051" spans="5:5" x14ac:dyDescent="0.25">
      <c r="E4051" t="e">
        <v>#VALUE!</v>
      </c>
    </row>
    <row r="4052" spans="5:5" x14ac:dyDescent="0.25">
      <c r="E4052" t="e">
        <v>#VALUE!</v>
      </c>
    </row>
    <row r="4053" spans="5:5" x14ac:dyDescent="0.25">
      <c r="E4053" t="e">
        <v>#VALUE!</v>
      </c>
    </row>
    <row r="4054" spans="5:5" x14ac:dyDescent="0.25">
      <c r="E4054" t="e">
        <v>#VALUE!</v>
      </c>
    </row>
    <row r="4055" spans="5:5" x14ac:dyDescent="0.25">
      <c r="E4055" t="e">
        <v>#VALUE!</v>
      </c>
    </row>
    <row r="4056" spans="5:5" x14ac:dyDescent="0.25">
      <c r="E4056" t="e">
        <v>#VALUE!</v>
      </c>
    </row>
    <row r="4057" spans="5:5" x14ac:dyDescent="0.25">
      <c r="E4057" t="e">
        <v>#VALUE!</v>
      </c>
    </row>
    <row r="4058" spans="5:5" x14ac:dyDescent="0.25">
      <c r="E4058" t="e">
        <v>#VALUE!</v>
      </c>
    </row>
    <row r="4059" spans="5:5" x14ac:dyDescent="0.25">
      <c r="E4059" t="e">
        <v>#VALUE!</v>
      </c>
    </row>
    <row r="4060" spans="5:5" x14ac:dyDescent="0.25">
      <c r="E4060" t="e">
        <v>#VALUE!</v>
      </c>
    </row>
    <row r="4061" spans="5:5" x14ac:dyDescent="0.25">
      <c r="E4061" t="e">
        <v>#VALUE!</v>
      </c>
    </row>
    <row r="4062" spans="5:5" x14ac:dyDescent="0.25">
      <c r="E4062" t="e">
        <v>#VALUE!</v>
      </c>
    </row>
    <row r="4063" spans="5:5" x14ac:dyDescent="0.25">
      <c r="E4063" t="e">
        <v>#VALUE!</v>
      </c>
    </row>
    <row r="4064" spans="5:5" x14ac:dyDescent="0.25">
      <c r="E4064" t="e">
        <v>#VALUE!</v>
      </c>
    </row>
    <row r="4065" spans="5:5" x14ac:dyDescent="0.25">
      <c r="E4065" t="e">
        <v>#VALUE!</v>
      </c>
    </row>
    <row r="4066" spans="5:5" x14ac:dyDescent="0.25">
      <c r="E4066" t="e">
        <v>#VALUE!</v>
      </c>
    </row>
    <row r="4067" spans="5:5" x14ac:dyDescent="0.25">
      <c r="E4067" t="e">
        <v>#VALUE!</v>
      </c>
    </row>
    <row r="4068" spans="5:5" x14ac:dyDescent="0.25">
      <c r="E4068" t="e">
        <v>#VALUE!</v>
      </c>
    </row>
    <row r="4069" spans="5:5" x14ac:dyDescent="0.25">
      <c r="E4069" t="e">
        <v>#VALUE!</v>
      </c>
    </row>
    <row r="4070" spans="5:5" x14ac:dyDescent="0.25">
      <c r="E4070" t="e">
        <v>#VALUE!</v>
      </c>
    </row>
    <row r="4071" spans="5:5" x14ac:dyDescent="0.25">
      <c r="E4071" t="e">
        <v>#VALUE!</v>
      </c>
    </row>
    <row r="4072" spans="5:5" x14ac:dyDescent="0.25">
      <c r="E4072" t="e">
        <v>#VALUE!</v>
      </c>
    </row>
    <row r="4073" spans="5:5" x14ac:dyDescent="0.25">
      <c r="E4073" t="e">
        <v>#VALUE!</v>
      </c>
    </row>
    <row r="4074" spans="5:5" x14ac:dyDescent="0.25">
      <c r="E4074" t="e">
        <v>#VALUE!</v>
      </c>
    </row>
    <row r="4075" spans="5:5" x14ac:dyDescent="0.25">
      <c r="E4075" t="e">
        <v>#VALUE!</v>
      </c>
    </row>
    <row r="4076" spans="5:5" x14ac:dyDescent="0.25">
      <c r="E4076" t="e">
        <v>#VALUE!</v>
      </c>
    </row>
    <row r="4077" spans="5:5" x14ac:dyDescent="0.25">
      <c r="E4077" t="e">
        <v>#VALUE!</v>
      </c>
    </row>
    <row r="4078" spans="5:5" x14ac:dyDescent="0.25">
      <c r="E4078" t="e">
        <v>#VALUE!</v>
      </c>
    </row>
    <row r="4079" spans="5:5" x14ac:dyDescent="0.25">
      <c r="E4079" t="e">
        <v>#VALUE!</v>
      </c>
    </row>
    <row r="4080" spans="5:5" x14ac:dyDescent="0.25">
      <c r="E4080" t="e">
        <v>#VALUE!</v>
      </c>
    </row>
    <row r="4081" spans="5:5" x14ac:dyDescent="0.25">
      <c r="E4081" t="e">
        <v>#VALUE!</v>
      </c>
    </row>
    <row r="4082" spans="5:5" x14ac:dyDescent="0.25">
      <c r="E4082" t="e">
        <v>#VALUE!</v>
      </c>
    </row>
    <row r="4083" spans="5:5" x14ac:dyDescent="0.25">
      <c r="E4083" t="e">
        <v>#VALUE!</v>
      </c>
    </row>
    <row r="4084" spans="5:5" x14ac:dyDescent="0.25">
      <c r="E4084" t="e">
        <v>#VALUE!</v>
      </c>
    </row>
    <row r="4085" spans="5:5" x14ac:dyDescent="0.25">
      <c r="E4085" t="e">
        <v>#VALUE!</v>
      </c>
    </row>
    <row r="4086" spans="5:5" x14ac:dyDescent="0.25">
      <c r="E4086" t="e">
        <v>#VALUE!</v>
      </c>
    </row>
    <row r="4087" spans="5:5" x14ac:dyDescent="0.25">
      <c r="E4087" t="e">
        <v>#VALUE!</v>
      </c>
    </row>
    <row r="4088" spans="5:5" x14ac:dyDescent="0.25">
      <c r="E4088" t="e">
        <v>#VALUE!</v>
      </c>
    </row>
    <row r="4089" spans="5:5" x14ac:dyDescent="0.25">
      <c r="E4089" t="e">
        <v>#VALUE!</v>
      </c>
    </row>
    <row r="4090" spans="5:5" x14ac:dyDescent="0.25">
      <c r="E4090" t="e">
        <v>#VALUE!</v>
      </c>
    </row>
    <row r="4091" spans="5:5" x14ac:dyDescent="0.25">
      <c r="E4091" t="e">
        <v>#VALUE!</v>
      </c>
    </row>
    <row r="4092" spans="5:5" x14ac:dyDescent="0.25">
      <c r="E4092" t="e">
        <v>#VALUE!</v>
      </c>
    </row>
    <row r="4093" spans="5:5" x14ac:dyDescent="0.25">
      <c r="E4093" t="e">
        <v>#VALUE!</v>
      </c>
    </row>
    <row r="4094" spans="5:5" x14ac:dyDescent="0.25">
      <c r="E4094" t="e">
        <v>#VALUE!</v>
      </c>
    </row>
    <row r="4095" spans="5:5" x14ac:dyDescent="0.25">
      <c r="E4095" t="e">
        <v>#VALUE!</v>
      </c>
    </row>
    <row r="4096" spans="5:5" x14ac:dyDescent="0.25">
      <c r="E4096" t="e">
        <v>#VALUE!</v>
      </c>
    </row>
    <row r="4097" spans="5:5" x14ac:dyDescent="0.25">
      <c r="E4097" t="e">
        <v>#VALUE!</v>
      </c>
    </row>
    <row r="4098" spans="5:5" x14ac:dyDescent="0.25">
      <c r="E4098" t="e">
        <v>#VALUE!</v>
      </c>
    </row>
    <row r="4099" spans="5:5" x14ac:dyDescent="0.25">
      <c r="E4099" t="e">
        <v>#VALUE!</v>
      </c>
    </row>
    <row r="4100" spans="5:5" x14ac:dyDescent="0.25">
      <c r="E4100" t="e">
        <v>#VALUE!</v>
      </c>
    </row>
    <row r="4101" spans="5:5" x14ac:dyDescent="0.25">
      <c r="E4101" t="e">
        <v>#VALUE!</v>
      </c>
    </row>
    <row r="4102" spans="5:5" x14ac:dyDescent="0.25">
      <c r="E4102" t="e">
        <v>#VALUE!</v>
      </c>
    </row>
    <row r="4103" spans="5:5" x14ac:dyDescent="0.25">
      <c r="E4103" t="e">
        <v>#VALUE!</v>
      </c>
    </row>
    <row r="4104" spans="5:5" x14ac:dyDescent="0.25">
      <c r="E4104" t="e">
        <v>#VALUE!</v>
      </c>
    </row>
    <row r="4105" spans="5:5" x14ac:dyDescent="0.25">
      <c r="E4105" t="e">
        <v>#VALUE!</v>
      </c>
    </row>
    <row r="4106" spans="5:5" x14ac:dyDescent="0.25">
      <c r="E4106" t="e">
        <v>#VALUE!</v>
      </c>
    </row>
    <row r="4107" spans="5:5" x14ac:dyDescent="0.25">
      <c r="E4107" t="e">
        <v>#VALUE!</v>
      </c>
    </row>
    <row r="4108" spans="5:5" x14ac:dyDescent="0.25">
      <c r="E4108" t="e">
        <v>#VALUE!</v>
      </c>
    </row>
    <row r="4109" spans="5:5" x14ac:dyDescent="0.25">
      <c r="E4109" t="e">
        <v>#VALUE!</v>
      </c>
    </row>
    <row r="4110" spans="5:5" x14ac:dyDescent="0.25">
      <c r="E4110" t="e">
        <v>#VALUE!</v>
      </c>
    </row>
    <row r="4111" spans="5:5" x14ac:dyDescent="0.25">
      <c r="E4111" t="e">
        <v>#VALUE!</v>
      </c>
    </row>
    <row r="4112" spans="5:5" x14ac:dyDescent="0.25">
      <c r="E4112" t="e">
        <v>#VALUE!</v>
      </c>
    </row>
    <row r="4113" spans="5:5" x14ac:dyDescent="0.25">
      <c r="E4113" t="e">
        <v>#VALUE!</v>
      </c>
    </row>
    <row r="4114" spans="5:5" x14ac:dyDescent="0.25">
      <c r="E4114" t="e">
        <v>#VALUE!</v>
      </c>
    </row>
    <row r="4115" spans="5:5" x14ac:dyDescent="0.25">
      <c r="E4115" t="e">
        <v>#VALUE!</v>
      </c>
    </row>
    <row r="4116" spans="5:5" x14ac:dyDescent="0.25">
      <c r="E4116" t="e">
        <v>#VALUE!</v>
      </c>
    </row>
    <row r="4117" spans="5:5" x14ac:dyDescent="0.25">
      <c r="E4117" t="e">
        <v>#VALUE!</v>
      </c>
    </row>
    <row r="4118" spans="5:5" x14ac:dyDescent="0.25">
      <c r="E4118" t="e">
        <v>#VALUE!</v>
      </c>
    </row>
    <row r="4119" spans="5:5" x14ac:dyDescent="0.25">
      <c r="E4119" t="e">
        <v>#VALUE!</v>
      </c>
    </row>
    <row r="4120" spans="5:5" x14ac:dyDescent="0.25">
      <c r="E4120" t="e">
        <v>#VALUE!</v>
      </c>
    </row>
    <row r="4121" spans="5:5" x14ac:dyDescent="0.25">
      <c r="E4121" t="e">
        <v>#VALUE!</v>
      </c>
    </row>
    <row r="4122" spans="5:5" x14ac:dyDescent="0.25">
      <c r="E4122" t="e">
        <v>#VALUE!</v>
      </c>
    </row>
    <row r="4123" spans="5:5" x14ac:dyDescent="0.25">
      <c r="E4123" t="e">
        <v>#VALUE!</v>
      </c>
    </row>
    <row r="4124" spans="5:5" x14ac:dyDescent="0.25">
      <c r="E4124" t="e">
        <v>#VALUE!</v>
      </c>
    </row>
    <row r="4125" spans="5:5" x14ac:dyDescent="0.25">
      <c r="E4125" t="e">
        <v>#VALUE!</v>
      </c>
    </row>
    <row r="4126" spans="5:5" x14ac:dyDescent="0.25">
      <c r="E4126" t="e">
        <v>#VALUE!</v>
      </c>
    </row>
    <row r="4127" spans="5:5" x14ac:dyDescent="0.25">
      <c r="E4127" t="e">
        <v>#VALUE!</v>
      </c>
    </row>
    <row r="4128" spans="5:5" x14ac:dyDescent="0.25">
      <c r="E4128" t="e">
        <v>#VALUE!</v>
      </c>
    </row>
    <row r="4129" spans="5:5" x14ac:dyDescent="0.25">
      <c r="E4129" t="e">
        <v>#VALUE!</v>
      </c>
    </row>
    <row r="4130" spans="5:5" x14ac:dyDescent="0.25">
      <c r="E4130" t="e">
        <v>#VALUE!</v>
      </c>
    </row>
    <row r="4131" spans="5:5" x14ac:dyDescent="0.25">
      <c r="E4131" t="e">
        <v>#VALUE!</v>
      </c>
    </row>
    <row r="4132" spans="5:5" x14ac:dyDescent="0.25">
      <c r="E4132" t="e">
        <v>#VALUE!</v>
      </c>
    </row>
    <row r="4133" spans="5:5" x14ac:dyDescent="0.25">
      <c r="E4133" t="e">
        <v>#VALUE!</v>
      </c>
    </row>
    <row r="4134" spans="5:5" x14ac:dyDescent="0.25">
      <c r="E4134" t="e">
        <v>#VALUE!</v>
      </c>
    </row>
    <row r="4135" spans="5:5" x14ac:dyDescent="0.25">
      <c r="E4135" t="e">
        <v>#VALUE!</v>
      </c>
    </row>
    <row r="4136" spans="5:5" x14ac:dyDescent="0.25">
      <c r="E4136" t="e">
        <v>#VALUE!</v>
      </c>
    </row>
    <row r="4137" spans="5:5" x14ac:dyDescent="0.25">
      <c r="E4137" t="e">
        <v>#VALUE!</v>
      </c>
    </row>
    <row r="4138" spans="5:5" x14ac:dyDescent="0.25">
      <c r="E4138" t="e">
        <v>#VALUE!</v>
      </c>
    </row>
    <row r="4139" spans="5:5" x14ac:dyDescent="0.25">
      <c r="E4139" t="e">
        <v>#VALUE!</v>
      </c>
    </row>
    <row r="4140" spans="5:5" x14ac:dyDescent="0.25">
      <c r="E4140" t="e">
        <v>#VALUE!</v>
      </c>
    </row>
    <row r="4141" spans="5:5" x14ac:dyDescent="0.25">
      <c r="E4141" t="e">
        <v>#VALUE!</v>
      </c>
    </row>
    <row r="4142" spans="5:5" x14ac:dyDescent="0.25">
      <c r="E4142" t="e">
        <v>#VALUE!</v>
      </c>
    </row>
    <row r="4143" spans="5:5" x14ac:dyDescent="0.25">
      <c r="E4143" t="e">
        <v>#VALUE!</v>
      </c>
    </row>
    <row r="4144" spans="5:5" x14ac:dyDescent="0.25">
      <c r="E4144" t="e">
        <v>#VALUE!</v>
      </c>
    </row>
    <row r="4145" spans="5:5" x14ac:dyDescent="0.25">
      <c r="E4145" t="e">
        <v>#VALUE!</v>
      </c>
    </row>
    <row r="4146" spans="5:5" x14ac:dyDescent="0.25">
      <c r="E4146" t="e">
        <v>#VALUE!</v>
      </c>
    </row>
    <row r="4147" spans="5:5" x14ac:dyDescent="0.25">
      <c r="E4147" t="e">
        <v>#VALUE!</v>
      </c>
    </row>
    <row r="4148" spans="5:5" x14ac:dyDescent="0.25">
      <c r="E4148" t="e">
        <v>#VALUE!</v>
      </c>
    </row>
    <row r="4149" spans="5:5" x14ac:dyDescent="0.25">
      <c r="E4149" t="e">
        <v>#VALUE!</v>
      </c>
    </row>
    <row r="4150" spans="5:5" x14ac:dyDescent="0.25">
      <c r="E4150" t="e">
        <v>#VALUE!</v>
      </c>
    </row>
    <row r="4151" spans="5:5" x14ac:dyDescent="0.25">
      <c r="E4151" t="e">
        <v>#VALUE!</v>
      </c>
    </row>
    <row r="4152" spans="5:5" x14ac:dyDescent="0.25">
      <c r="E4152" t="e">
        <v>#VALUE!</v>
      </c>
    </row>
    <row r="4153" spans="5:5" x14ac:dyDescent="0.25">
      <c r="E4153" t="e">
        <v>#VALUE!</v>
      </c>
    </row>
    <row r="4154" spans="5:5" x14ac:dyDescent="0.25">
      <c r="E4154" t="e">
        <v>#VALUE!</v>
      </c>
    </row>
    <row r="4155" spans="5:5" x14ac:dyDescent="0.25">
      <c r="E4155" t="e">
        <v>#VALUE!</v>
      </c>
    </row>
    <row r="4156" spans="5:5" x14ac:dyDescent="0.25">
      <c r="E4156" t="e">
        <v>#VALUE!</v>
      </c>
    </row>
    <row r="4157" spans="5:5" x14ac:dyDescent="0.25">
      <c r="E4157" t="e">
        <v>#VALUE!</v>
      </c>
    </row>
    <row r="4158" spans="5:5" x14ac:dyDescent="0.25">
      <c r="E4158" t="e">
        <v>#VALUE!</v>
      </c>
    </row>
    <row r="4159" spans="5:5" x14ac:dyDescent="0.25">
      <c r="E4159" t="e">
        <v>#VALUE!</v>
      </c>
    </row>
    <row r="4160" spans="5:5" x14ac:dyDescent="0.25">
      <c r="E4160" t="e">
        <v>#VALUE!</v>
      </c>
    </row>
    <row r="4161" spans="5:5" x14ac:dyDescent="0.25">
      <c r="E4161" t="e">
        <v>#VALUE!</v>
      </c>
    </row>
    <row r="4162" spans="5:5" x14ac:dyDescent="0.25">
      <c r="E4162" t="e">
        <v>#VALUE!</v>
      </c>
    </row>
    <row r="4163" spans="5:5" x14ac:dyDescent="0.25">
      <c r="E4163" t="e">
        <v>#VALUE!</v>
      </c>
    </row>
    <row r="4164" spans="5:5" x14ac:dyDescent="0.25">
      <c r="E4164" t="e">
        <v>#VALUE!</v>
      </c>
    </row>
    <row r="4165" spans="5:5" x14ac:dyDescent="0.25">
      <c r="E4165" t="e">
        <v>#VALUE!</v>
      </c>
    </row>
    <row r="4166" spans="5:5" x14ac:dyDescent="0.25">
      <c r="E4166" t="e">
        <v>#VALUE!</v>
      </c>
    </row>
    <row r="4167" spans="5:5" x14ac:dyDescent="0.25">
      <c r="E4167" t="e">
        <v>#VALUE!</v>
      </c>
    </row>
    <row r="4168" spans="5:5" x14ac:dyDescent="0.25">
      <c r="E4168" t="e">
        <v>#VALUE!</v>
      </c>
    </row>
    <row r="4169" spans="5:5" x14ac:dyDescent="0.25">
      <c r="E4169" t="e">
        <v>#VALUE!</v>
      </c>
    </row>
    <row r="4170" spans="5:5" x14ac:dyDescent="0.25">
      <c r="E4170" t="e">
        <v>#VALUE!</v>
      </c>
    </row>
    <row r="4171" spans="5:5" x14ac:dyDescent="0.25">
      <c r="E4171" t="e">
        <v>#VALUE!</v>
      </c>
    </row>
    <row r="4172" spans="5:5" x14ac:dyDescent="0.25">
      <c r="E4172" t="e">
        <v>#VALUE!</v>
      </c>
    </row>
    <row r="4173" spans="5:5" x14ac:dyDescent="0.25">
      <c r="E4173" t="e">
        <v>#VALUE!</v>
      </c>
    </row>
    <row r="4174" spans="5:5" x14ac:dyDescent="0.25">
      <c r="E4174" t="e">
        <v>#VALUE!</v>
      </c>
    </row>
    <row r="4175" spans="5:5" x14ac:dyDescent="0.25">
      <c r="E4175" t="e">
        <v>#VALUE!</v>
      </c>
    </row>
    <row r="4176" spans="5:5" x14ac:dyDescent="0.25">
      <c r="E4176" t="e">
        <v>#VALUE!</v>
      </c>
    </row>
    <row r="4177" spans="5:5" x14ac:dyDescent="0.25">
      <c r="E4177" t="e">
        <v>#VALUE!</v>
      </c>
    </row>
    <row r="4178" spans="5:5" x14ac:dyDescent="0.25">
      <c r="E4178" t="e">
        <v>#VALUE!</v>
      </c>
    </row>
    <row r="4179" spans="5:5" x14ac:dyDescent="0.25">
      <c r="E4179" t="e">
        <v>#VALUE!</v>
      </c>
    </row>
    <row r="4180" spans="5:5" x14ac:dyDescent="0.25">
      <c r="E4180" t="e">
        <v>#VALUE!</v>
      </c>
    </row>
    <row r="4181" spans="5:5" x14ac:dyDescent="0.25">
      <c r="E4181" t="e">
        <v>#VALUE!</v>
      </c>
    </row>
    <row r="4182" spans="5:5" x14ac:dyDescent="0.25">
      <c r="E4182" t="e">
        <v>#VALUE!</v>
      </c>
    </row>
    <row r="4183" spans="5:5" x14ac:dyDescent="0.25">
      <c r="E4183" t="e">
        <v>#VALUE!</v>
      </c>
    </row>
    <row r="4184" spans="5:5" x14ac:dyDescent="0.25">
      <c r="E4184" t="e">
        <v>#VALUE!</v>
      </c>
    </row>
    <row r="4185" spans="5:5" x14ac:dyDescent="0.25">
      <c r="E4185" t="e">
        <v>#VALUE!</v>
      </c>
    </row>
    <row r="4186" spans="5:5" x14ac:dyDescent="0.25">
      <c r="E4186" t="e">
        <v>#VALUE!</v>
      </c>
    </row>
    <row r="4187" spans="5:5" x14ac:dyDescent="0.25">
      <c r="E4187" t="e">
        <v>#VALUE!</v>
      </c>
    </row>
    <row r="4188" spans="5:5" x14ac:dyDescent="0.25">
      <c r="E4188" t="e">
        <v>#VALUE!</v>
      </c>
    </row>
    <row r="4189" spans="5:5" x14ac:dyDescent="0.25">
      <c r="E4189" t="e">
        <v>#VALUE!</v>
      </c>
    </row>
    <row r="4190" spans="5:5" x14ac:dyDescent="0.25">
      <c r="E4190" t="e">
        <v>#VALUE!</v>
      </c>
    </row>
    <row r="4191" spans="5:5" x14ac:dyDescent="0.25">
      <c r="E4191" t="e">
        <v>#VALUE!</v>
      </c>
    </row>
    <row r="4192" spans="5:5" x14ac:dyDescent="0.25">
      <c r="E4192" t="e">
        <v>#VALUE!</v>
      </c>
    </row>
    <row r="4193" spans="5:5" x14ac:dyDescent="0.25">
      <c r="E4193" t="e">
        <v>#VALUE!</v>
      </c>
    </row>
    <row r="4194" spans="5:5" x14ac:dyDescent="0.25">
      <c r="E4194" t="e">
        <v>#VALUE!</v>
      </c>
    </row>
    <row r="4195" spans="5:5" x14ac:dyDescent="0.25">
      <c r="E4195" t="e">
        <v>#VALUE!</v>
      </c>
    </row>
    <row r="4196" spans="5:5" x14ac:dyDescent="0.25">
      <c r="E4196" t="e">
        <v>#VALUE!</v>
      </c>
    </row>
    <row r="4197" spans="5:5" x14ac:dyDescent="0.25">
      <c r="E4197" t="e">
        <v>#VALUE!</v>
      </c>
    </row>
    <row r="4198" spans="5:5" x14ac:dyDescent="0.25">
      <c r="E4198" t="e">
        <v>#VALUE!</v>
      </c>
    </row>
    <row r="4199" spans="5:5" x14ac:dyDescent="0.25">
      <c r="E4199" t="e">
        <v>#VALUE!</v>
      </c>
    </row>
    <row r="4200" spans="5:5" x14ac:dyDescent="0.25">
      <c r="E4200" t="e">
        <v>#VALUE!</v>
      </c>
    </row>
    <row r="4201" spans="5:5" x14ac:dyDescent="0.25">
      <c r="E4201" t="e">
        <v>#VALUE!</v>
      </c>
    </row>
    <row r="4202" spans="5:5" x14ac:dyDescent="0.25">
      <c r="E4202" t="e">
        <v>#VALUE!</v>
      </c>
    </row>
    <row r="4203" spans="5:5" x14ac:dyDescent="0.25">
      <c r="E4203" t="e">
        <v>#VALUE!</v>
      </c>
    </row>
    <row r="4204" spans="5:5" x14ac:dyDescent="0.25">
      <c r="E4204" t="e">
        <v>#VALUE!</v>
      </c>
    </row>
    <row r="4205" spans="5:5" x14ac:dyDescent="0.25">
      <c r="E4205" t="e">
        <v>#VALUE!</v>
      </c>
    </row>
    <row r="4206" spans="5:5" x14ac:dyDescent="0.25">
      <c r="E4206" t="e">
        <v>#VALUE!</v>
      </c>
    </row>
    <row r="4207" spans="5:5" x14ac:dyDescent="0.25">
      <c r="E4207" t="e">
        <v>#VALUE!</v>
      </c>
    </row>
    <row r="4208" spans="5:5" x14ac:dyDescent="0.25">
      <c r="E4208" t="e">
        <v>#VALUE!</v>
      </c>
    </row>
    <row r="4209" spans="5:5" x14ac:dyDescent="0.25">
      <c r="E4209" t="e">
        <v>#VALUE!</v>
      </c>
    </row>
    <row r="4210" spans="5:5" x14ac:dyDescent="0.25">
      <c r="E4210" t="e">
        <v>#VALUE!</v>
      </c>
    </row>
    <row r="4211" spans="5:5" x14ac:dyDescent="0.25">
      <c r="E4211" t="e">
        <v>#VALUE!</v>
      </c>
    </row>
    <row r="4212" spans="5:5" x14ac:dyDescent="0.25">
      <c r="E4212" t="e">
        <v>#VALUE!</v>
      </c>
    </row>
    <row r="4213" spans="5:5" x14ac:dyDescent="0.25">
      <c r="E4213" t="e">
        <v>#VALUE!</v>
      </c>
    </row>
    <row r="4214" spans="5:5" x14ac:dyDescent="0.25">
      <c r="E4214" t="e">
        <v>#VALUE!</v>
      </c>
    </row>
    <row r="4215" spans="5:5" x14ac:dyDescent="0.25">
      <c r="E4215" t="e">
        <v>#VALUE!</v>
      </c>
    </row>
    <row r="4216" spans="5:5" x14ac:dyDescent="0.25">
      <c r="E4216" t="e">
        <v>#VALUE!</v>
      </c>
    </row>
    <row r="4217" spans="5:5" x14ac:dyDescent="0.25">
      <c r="E4217" t="e">
        <v>#VALUE!</v>
      </c>
    </row>
    <row r="4218" spans="5:5" x14ac:dyDescent="0.25">
      <c r="E4218" t="e">
        <v>#VALUE!</v>
      </c>
    </row>
    <row r="4219" spans="5:5" x14ac:dyDescent="0.25">
      <c r="E4219" t="e">
        <v>#VALUE!</v>
      </c>
    </row>
    <row r="4220" spans="5:5" x14ac:dyDescent="0.25">
      <c r="E4220" t="e">
        <v>#VALUE!</v>
      </c>
    </row>
    <row r="4221" spans="5:5" x14ac:dyDescent="0.25">
      <c r="E4221" t="e">
        <v>#VALUE!</v>
      </c>
    </row>
    <row r="4222" spans="5:5" x14ac:dyDescent="0.25">
      <c r="E4222" t="e">
        <v>#VALUE!</v>
      </c>
    </row>
    <row r="4223" spans="5:5" x14ac:dyDescent="0.25">
      <c r="E4223" t="e">
        <v>#VALUE!</v>
      </c>
    </row>
    <row r="4224" spans="5:5" x14ac:dyDescent="0.25">
      <c r="E4224" t="e">
        <v>#VALUE!</v>
      </c>
    </row>
    <row r="4225" spans="5:5" x14ac:dyDescent="0.25">
      <c r="E4225" t="e">
        <v>#VALUE!</v>
      </c>
    </row>
    <row r="4226" spans="5:5" x14ac:dyDescent="0.25">
      <c r="E4226" t="e">
        <v>#VALUE!</v>
      </c>
    </row>
    <row r="4227" spans="5:5" x14ac:dyDescent="0.25">
      <c r="E4227" t="e">
        <v>#VALUE!</v>
      </c>
    </row>
    <row r="4228" spans="5:5" x14ac:dyDescent="0.25">
      <c r="E4228" t="e">
        <v>#VALUE!</v>
      </c>
    </row>
    <row r="4229" spans="5:5" x14ac:dyDescent="0.25">
      <c r="E4229" t="e">
        <v>#VALUE!</v>
      </c>
    </row>
    <row r="4230" spans="5:5" x14ac:dyDescent="0.25">
      <c r="E4230" t="e">
        <v>#VALUE!</v>
      </c>
    </row>
    <row r="4231" spans="5:5" x14ac:dyDescent="0.25">
      <c r="E4231" t="e">
        <v>#VALUE!</v>
      </c>
    </row>
    <row r="4232" spans="5:5" x14ac:dyDescent="0.25">
      <c r="E4232" t="e">
        <v>#VALUE!</v>
      </c>
    </row>
    <row r="4233" spans="5:5" x14ac:dyDescent="0.25">
      <c r="E4233" t="e">
        <v>#VALUE!</v>
      </c>
    </row>
    <row r="4234" spans="5:5" x14ac:dyDescent="0.25">
      <c r="E4234" t="e">
        <v>#VALUE!</v>
      </c>
    </row>
    <row r="4235" spans="5:5" x14ac:dyDescent="0.25">
      <c r="E4235" t="e">
        <v>#VALUE!</v>
      </c>
    </row>
    <row r="4236" spans="5:5" x14ac:dyDescent="0.25">
      <c r="E4236" t="e">
        <v>#VALUE!</v>
      </c>
    </row>
    <row r="4237" spans="5:5" x14ac:dyDescent="0.25">
      <c r="E4237" t="e">
        <v>#VALUE!</v>
      </c>
    </row>
    <row r="4238" spans="5:5" x14ac:dyDescent="0.25">
      <c r="E4238" t="e">
        <v>#VALUE!</v>
      </c>
    </row>
    <row r="4239" spans="5:5" x14ac:dyDescent="0.25">
      <c r="E4239" t="e">
        <v>#VALUE!</v>
      </c>
    </row>
    <row r="4240" spans="5:5" x14ac:dyDescent="0.25">
      <c r="E4240" t="e">
        <v>#VALUE!</v>
      </c>
    </row>
    <row r="4241" spans="5:5" x14ac:dyDescent="0.25">
      <c r="E4241" t="e">
        <v>#VALUE!</v>
      </c>
    </row>
    <row r="4242" spans="5:5" x14ac:dyDescent="0.25">
      <c r="E4242" t="e">
        <v>#VALUE!</v>
      </c>
    </row>
    <row r="4243" spans="5:5" x14ac:dyDescent="0.25">
      <c r="E4243" t="e">
        <v>#VALUE!</v>
      </c>
    </row>
    <row r="4244" spans="5:5" x14ac:dyDescent="0.25">
      <c r="E4244" t="e">
        <v>#VALUE!</v>
      </c>
    </row>
    <row r="4245" spans="5:5" x14ac:dyDescent="0.25">
      <c r="E4245" t="e">
        <v>#VALUE!</v>
      </c>
    </row>
    <row r="4246" spans="5:5" x14ac:dyDescent="0.25">
      <c r="E4246" t="e">
        <v>#VALUE!</v>
      </c>
    </row>
    <row r="4247" spans="5:5" x14ac:dyDescent="0.25">
      <c r="E4247" t="e">
        <v>#VALUE!</v>
      </c>
    </row>
    <row r="4248" spans="5:5" x14ac:dyDescent="0.25">
      <c r="E4248" t="e">
        <v>#VALUE!</v>
      </c>
    </row>
    <row r="4249" spans="5:5" x14ac:dyDescent="0.25">
      <c r="E4249" t="e">
        <v>#VALUE!</v>
      </c>
    </row>
    <row r="4250" spans="5:5" x14ac:dyDescent="0.25">
      <c r="E4250" t="e">
        <v>#VALUE!</v>
      </c>
    </row>
    <row r="4251" spans="5:5" x14ac:dyDescent="0.25">
      <c r="E4251" t="e">
        <v>#VALUE!</v>
      </c>
    </row>
    <row r="4252" spans="5:5" x14ac:dyDescent="0.25">
      <c r="E4252" t="e">
        <v>#VALUE!</v>
      </c>
    </row>
    <row r="4253" spans="5:5" x14ac:dyDescent="0.25">
      <c r="E4253" t="e">
        <v>#VALUE!</v>
      </c>
    </row>
    <row r="4254" spans="5:5" x14ac:dyDescent="0.25">
      <c r="E4254" t="e">
        <v>#VALUE!</v>
      </c>
    </row>
    <row r="4255" spans="5:5" x14ac:dyDescent="0.25">
      <c r="E4255" t="e">
        <v>#VALUE!</v>
      </c>
    </row>
    <row r="4256" spans="5:5" x14ac:dyDescent="0.25">
      <c r="E4256" t="e">
        <v>#VALUE!</v>
      </c>
    </row>
    <row r="4257" spans="5:5" x14ac:dyDescent="0.25">
      <c r="E4257" t="e">
        <v>#VALUE!</v>
      </c>
    </row>
    <row r="4258" spans="5:5" x14ac:dyDescent="0.25">
      <c r="E4258" t="e">
        <v>#VALUE!</v>
      </c>
    </row>
    <row r="4259" spans="5:5" x14ac:dyDescent="0.25">
      <c r="E4259" t="e">
        <v>#VALUE!</v>
      </c>
    </row>
    <row r="4260" spans="5:5" x14ac:dyDescent="0.25">
      <c r="E4260" t="e">
        <v>#VALUE!</v>
      </c>
    </row>
    <row r="4261" spans="5:5" x14ac:dyDescent="0.25">
      <c r="E4261" t="e">
        <v>#VALUE!</v>
      </c>
    </row>
    <row r="4262" spans="5:5" x14ac:dyDescent="0.25">
      <c r="E4262" t="e">
        <v>#VALUE!</v>
      </c>
    </row>
    <row r="4263" spans="5:5" x14ac:dyDescent="0.25">
      <c r="E4263" t="e">
        <v>#VALUE!</v>
      </c>
    </row>
    <row r="4264" spans="5:5" x14ac:dyDescent="0.25">
      <c r="E4264" t="e">
        <v>#VALUE!</v>
      </c>
    </row>
    <row r="4265" spans="5:5" x14ac:dyDescent="0.25">
      <c r="E4265" t="e">
        <v>#VALUE!</v>
      </c>
    </row>
    <row r="4266" spans="5:5" x14ac:dyDescent="0.25">
      <c r="E4266" t="e">
        <v>#VALUE!</v>
      </c>
    </row>
    <row r="4267" spans="5:5" x14ac:dyDescent="0.25">
      <c r="E4267" t="e">
        <v>#VALUE!</v>
      </c>
    </row>
    <row r="4268" spans="5:5" x14ac:dyDescent="0.25">
      <c r="E4268" t="e">
        <v>#VALUE!</v>
      </c>
    </row>
    <row r="4269" spans="5:5" x14ac:dyDescent="0.25">
      <c r="E4269" t="e">
        <v>#VALUE!</v>
      </c>
    </row>
    <row r="4270" spans="5:5" x14ac:dyDescent="0.25">
      <c r="E4270" t="e">
        <v>#VALUE!</v>
      </c>
    </row>
    <row r="4271" spans="5:5" x14ac:dyDescent="0.25">
      <c r="E4271" t="e">
        <v>#VALUE!</v>
      </c>
    </row>
    <row r="4272" spans="5:5" x14ac:dyDescent="0.25">
      <c r="E4272" t="e">
        <v>#VALUE!</v>
      </c>
    </row>
    <row r="4273" spans="5:5" x14ac:dyDescent="0.25">
      <c r="E4273" t="e">
        <v>#VALUE!</v>
      </c>
    </row>
    <row r="4274" spans="5:5" x14ac:dyDescent="0.25">
      <c r="E4274" t="e">
        <v>#VALUE!</v>
      </c>
    </row>
    <row r="4275" spans="5:5" x14ac:dyDescent="0.25">
      <c r="E4275" t="e">
        <v>#VALUE!</v>
      </c>
    </row>
    <row r="4276" spans="5:5" x14ac:dyDescent="0.25">
      <c r="E4276" t="e">
        <v>#VALUE!</v>
      </c>
    </row>
    <row r="4277" spans="5:5" x14ac:dyDescent="0.25">
      <c r="E4277" t="e">
        <v>#VALUE!</v>
      </c>
    </row>
    <row r="4278" spans="5:5" x14ac:dyDescent="0.25">
      <c r="E4278" t="e">
        <v>#VALUE!</v>
      </c>
    </row>
    <row r="4279" spans="5:5" x14ac:dyDescent="0.25">
      <c r="E4279" t="e">
        <v>#VALUE!</v>
      </c>
    </row>
    <row r="4280" spans="5:5" x14ac:dyDescent="0.25">
      <c r="E4280" t="e">
        <v>#VALUE!</v>
      </c>
    </row>
    <row r="4281" spans="5:5" x14ac:dyDescent="0.25">
      <c r="E4281" t="e">
        <v>#VALUE!</v>
      </c>
    </row>
    <row r="4282" spans="5:5" x14ac:dyDescent="0.25">
      <c r="E4282" t="e">
        <v>#VALUE!</v>
      </c>
    </row>
    <row r="4283" spans="5:5" x14ac:dyDescent="0.25">
      <c r="E4283" t="e">
        <v>#VALUE!</v>
      </c>
    </row>
    <row r="4284" spans="5:5" x14ac:dyDescent="0.25">
      <c r="E4284" t="e">
        <v>#VALUE!</v>
      </c>
    </row>
    <row r="4285" spans="5:5" x14ac:dyDescent="0.25">
      <c r="E4285" t="e">
        <v>#VALUE!</v>
      </c>
    </row>
    <row r="4286" spans="5:5" x14ac:dyDescent="0.25">
      <c r="E4286" t="e">
        <v>#VALUE!</v>
      </c>
    </row>
    <row r="4287" spans="5:5" x14ac:dyDescent="0.25">
      <c r="E4287" t="e">
        <v>#VALUE!</v>
      </c>
    </row>
    <row r="4288" spans="5:5" x14ac:dyDescent="0.25">
      <c r="E4288" t="e">
        <v>#VALUE!</v>
      </c>
    </row>
    <row r="4289" spans="5:5" x14ac:dyDescent="0.25">
      <c r="E4289" t="e">
        <v>#VALUE!</v>
      </c>
    </row>
    <row r="4290" spans="5:5" x14ac:dyDescent="0.25">
      <c r="E4290" t="e">
        <v>#VALUE!</v>
      </c>
    </row>
    <row r="4291" spans="5:5" x14ac:dyDescent="0.25">
      <c r="E4291" t="e">
        <v>#VALUE!</v>
      </c>
    </row>
    <row r="4292" spans="5:5" x14ac:dyDescent="0.25">
      <c r="E4292" t="e">
        <v>#VALUE!</v>
      </c>
    </row>
    <row r="4293" spans="5:5" x14ac:dyDescent="0.25">
      <c r="E4293" t="e">
        <v>#VALUE!</v>
      </c>
    </row>
    <row r="4294" spans="5:5" x14ac:dyDescent="0.25">
      <c r="E4294" t="e">
        <v>#VALUE!</v>
      </c>
    </row>
    <row r="4295" spans="5:5" x14ac:dyDescent="0.25">
      <c r="E4295" t="e">
        <v>#VALUE!</v>
      </c>
    </row>
    <row r="4296" spans="5:5" x14ac:dyDescent="0.25">
      <c r="E4296" t="e">
        <v>#VALUE!</v>
      </c>
    </row>
    <row r="4297" spans="5:5" x14ac:dyDescent="0.25">
      <c r="E4297" t="e">
        <v>#VALUE!</v>
      </c>
    </row>
    <row r="4298" spans="5:5" x14ac:dyDescent="0.25">
      <c r="E4298" t="e">
        <v>#VALUE!</v>
      </c>
    </row>
    <row r="4299" spans="5:5" x14ac:dyDescent="0.25">
      <c r="E4299" t="e">
        <v>#VALUE!</v>
      </c>
    </row>
    <row r="4300" spans="5:5" x14ac:dyDescent="0.25">
      <c r="E4300" t="e">
        <v>#VALUE!</v>
      </c>
    </row>
    <row r="4301" spans="5:5" x14ac:dyDescent="0.25">
      <c r="E4301" t="e">
        <v>#VALUE!</v>
      </c>
    </row>
    <row r="4302" spans="5:5" x14ac:dyDescent="0.25">
      <c r="E4302" t="e">
        <v>#VALUE!</v>
      </c>
    </row>
    <row r="4303" spans="5:5" x14ac:dyDescent="0.25">
      <c r="E4303" t="e">
        <v>#VALUE!</v>
      </c>
    </row>
    <row r="4304" spans="5:5" x14ac:dyDescent="0.25">
      <c r="E4304" t="e">
        <v>#VALUE!</v>
      </c>
    </row>
    <row r="4305" spans="5:5" x14ac:dyDescent="0.25">
      <c r="E4305" t="e">
        <v>#VALUE!</v>
      </c>
    </row>
    <row r="4306" spans="5:5" x14ac:dyDescent="0.25">
      <c r="E4306" t="e">
        <v>#VALUE!</v>
      </c>
    </row>
    <row r="4307" spans="5:5" x14ac:dyDescent="0.25">
      <c r="E4307" t="e">
        <v>#VALUE!</v>
      </c>
    </row>
    <row r="4308" spans="5:5" x14ac:dyDescent="0.25">
      <c r="E4308" t="e">
        <v>#VALUE!</v>
      </c>
    </row>
    <row r="4309" spans="5:5" x14ac:dyDescent="0.25">
      <c r="E4309" t="e">
        <v>#VALUE!</v>
      </c>
    </row>
    <row r="4310" spans="5:5" x14ac:dyDescent="0.25">
      <c r="E4310" t="e">
        <v>#VALUE!</v>
      </c>
    </row>
    <row r="4311" spans="5:5" x14ac:dyDescent="0.25">
      <c r="E4311" t="e">
        <v>#VALUE!</v>
      </c>
    </row>
    <row r="4312" spans="5:5" x14ac:dyDescent="0.25">
      <c r="E4312" t="e">
        <v>#VALUE!</v>
      </c>
    </row>
    <row r="4313" spans="5:5" x14ac:dyDescent="0.25">
      <c r="E4313" t="e">
        <v>#VALUE!</v>
      </c>
    </row>
    <row r="4314" spans="5:5" x14ac:dyDescent="0.25">
      <c r="E4314" t="e">
        <v>#VALUE!</v>
      </c>
    </row>
    <row r="4315" spans="5:5" x14ac:dyDescent="0.25">
      <c r="E4315" t="e">
        <v>#VALUE!</v>
      </c>
    </row>
    <row r="4316" spans="5:5" x14ac:dyDescent="0.25">
      <c r="E4316" t="e">
        <v>#VALUE!</v>
      </c>
    </row>
    <row r="4317" spans="5:5" x14ac:dyDescent="0.25">
      <c r="E4317" t="e">
        <v>#VALUE!</v>
      </c>
    </row>
    <row r="4318" spans="5:5" x14ac:dyDescent="0.25">
      <c r="E4318" t="e">
        <v>#VALUE!</v>
      </c>
    </row>
    <row r="4319" spans="5:5" x14ac:dyDescent="0.25">
      <c r="E4319" t="e">
        <v>#VALUE!</v>
      </c>
    </row>
    <row r="4320" spans="5:5" x14ac:dyDescent="0.25">
      <c r="E4320" t="e">
        <v>#VALUE!</v>
      </c>
    </row>
    <row r="4321" spans="5:5" x14ac:dyDescent="0.25">
      <c r="E4321" t="e">
        <v>#VALUE!</v>
      </c>
    </row>
    <row r="4322" spans="5:5" x14ac:dyDescent="0.25">
      <c r="E4322" t="e">
        <v>#VALUE!</v>
      </c>
    </row>
    <row r="4323" spans="5:5" x14ac:dyDescent="0.25">
      <c r="E4323" t="e">
        <v>#VALUE!</v>
      </c>
    </row>
    <row r="4324" spans="5:5" x14ac:dyDescent="0.25">
      <c r="E4324" t="e">
        <v>#VALUE!</v>
      </c>
    </row>
    <row r="4325" spans="5:5" x14ac:dyDescent="0.25">
      <c r="E4325" t="e">
        <v>#VALUE!</v>
      </c>
    </row>
    <row r="4326" spans="5:5" x14ac:dyDescent="0.25">
      <c r="E4326" t="e">
        <v>#VALUE!</v>
      </c>
    </row>
    <row r="4327" spans="5:5" x14ac:dyDescent="0.25">
      <c r="E4327" t="e">
        <v>#VALUE!</v>
      </c>
    </row>
    <row r="4328" spans="5:5" x14ac:dyDescent="0.25">
      <c r="E4328" t="e">
        <v>#VALUE!</v>
      </c>
    </row>
    <row r="4329" spans="5:5" x14ac:dyDescent="0.25">
      <c r="E4329" t="e">
        <v>#VALUE!</v>
      </c>
    </row>
    <row r="4330" spans="5:5" x14ac:dyDescent="0.25">
      <c r="E4330" t="e">
        <v>#VALUE!</v>
      </c>
    </row>
    <row r="4331" spans="5:5" x14ac:dyDescent="0.25">
      <c r="E4331" t="e">
        <v>#VALUE!</v>
      </c>
    </row>
    <row r="4332" spans="5:5" x14ac:dyDescent="0.25">
      <c r="E4332" t="e">
        <v>#VALUE!</v>
      </c>
    </row>
    <row r="4333" spans="5:5" x14ac:dyDescent="0.25">
      <c r="E4333" t="e">
        <v>#VALUE!</v>
      </c>
    </row>
    <row r="4334" spans="5:5" x14ac:dyDescent="0.25">
      <c r="E4334" t="e">
        <v>#VALUE!</v>
      </c>
    </row>
    <row r="4335" spans="5:5" x14ac:dyDescent="0.25">
      <c r="E4335" t="e">
        <v>#VALUE!</v>
      </c>
    </row>
    <row r="4336" spans="5:5" x14ac:dyDescent="0.25">
      <c r="E4336" t="e">
        <v>#VALUE!</v>
      </c>
    </row>
    <row r="4337" spans="5:5" x14ac:dyDescent="0.25">
      <c r="E4337" t="e">
        <v>#VALUE!</v>
      </c>
    </row>
    <row r="4338" spans="5:5" x14ac:dyDescent="0.25">
      <c r="E4338" t="e">
        <v>#VALUE!</v>
      </c>
    </row>
    <row r="4339" spans="5:5" x14ac:dyDescent="0.25">
      <c r="E4339" t="e">
        <v>#VALUE!</v>
      </c>
    </row>
    <row r="4340" spans="5:5" x14ac:dyDescent="0.25">
      <c r="E4340" t="e">
        <v>#VALUE!</v>
      </c>
    </row>
    <row r="4341" spans="5:5" x14ac:dyDescent="0.25">
      <c r="E4341" t="e">
        <v>#VALUE!</v>
      </c>
    </row>
    <row r="4342" spans="5:5" x14ac:dyDescent="0.25">
      <c r="E4342" t="e">
        <v>#VALUE!</v>
      </c>
    </row>
    <row r="4343" spans="5:5" x14ac:dyDescent="0.25">
      <c r="E4343" t="e">
        <v>#VALUE!</v>
      </c>
    </row>
    <row r="4344" spans="5:5" x14ac:dyDescent="0.25">
      <c r="E4344" t="e">
        <v>#VALUE!</v>
      </c>
    </row>
    <row r="4345" spans="5:5" x14ac:dyDescent="0.25">
      <c r="E4345" t="e">
        <v>#VALUE!</v>
      </c>
    </row>
    <row r="4346" spans="5:5" x14ac:dyDescent="0.25">
      <c r="E4346" t="e">
        <v>#VALUE!</v>
      </c>
    </row>
    <row r="4347" spans="5:5" x14ac:dyDescent="0.25">
      <c r="E4347" t="e">
        <v>#VALUE!</v>
      </c>
    </row>
    <row r="4348" spans="5:5" x14ac:dyDescent="0.25">
      <c r="E4348" t="e">
        <v>#VALUE!</v>
      </c>
    </row>
    <row r="4349" spans="5:5" x14ac:dyDescent="0.25">
      <c r="E4349" t="e">
        <v>#VALUE!</v>
      </c>
    </row>
    <row r="4350" spans="5:5" x14ac:dyDescent="0.25">
      <c r="E4350" t="e">
        <v>#VALUE!</v>
      </c>
    </row>
    <row r="4351" spans="5:5" x14ac:dyDescent="0.25">
      <c r="E4351" t="e">
        <v>#VALUE!</v>
      </c>
    </row>
    <row r="4352" spans="5:5" x14ac:dyDescent="0.25">
      <c r="E4352" t="e">
        <v>#VALUE!</v>
      </c>
    </row>
    <row r="4353" spans="5:5" x14ac:dyDescent="0.25">
      <c r="E4353" t="e">
        <v>#VALUE!</v>
      </c>
    </row>
    <row r="4354" spans="5:5" x14ac:dyDescent="0.25">
      <c r="E4354" t="e">
        <v>#VALUE!</v>
      </c>
    </row>
    <row r="4355" spans="5:5" x14ac:dyDescent="0.25">
      <c r="E4355" t="e">
        <v>#VALUE!</v>
      </c>
    </row>
    <row r="4356" spans="5:5" x14ac:dyDescent="0.25">
      <c r="E4356" t="e">
        <v>#VALUE!</v>
      </c>
    </row>
    <row r="4357" spans="5:5" x14ac:dyDescent="0.25">
      <c r="E4357" t="e">
        <v>#VALUE!</v>
      </c>
    </row>
    <row r="4358" spans="5:5" x14ac:dyDescent="0.25">
      <c r="E4358" t="e">
        <v>#VALUE!</v>
      </c>
    </row>
    <row r="4359" spans="5:5" x14ac:dyDescent="0.25">
      <c r="E4359" t="e">
        <v>#VALUE!</v>
      </c>
    </row>
    <row r="4360" spans="5:5" x14ac:dyDescent="0.25">
      <c r="E4360" t="e">
        <v>#VALUE!</v>
      </c>
    </row>
    <row r="4361" spans="5:5" x14ac:dyDescent="0.25">
      <c r="E4361" t="e">
        <v>#VALUE!</v>
      </c>
    </row>
    <row r="4362" spans="5:5" x14ac:dyDescent="0.25">
      <c r="E4362" t="e">
        <v>#VALUE!</v>
      </c>
    </row>
    <row r="4363" spans="5:5" x14ac:dyDescent="0.25">
      <c r="E4363" t="e">
        <v>#VALUE!</v>
      </c>
    </row>
    <row r="4364" spans="5:5" x14ac:dyDescent="0.25">
      <c r="E4364" t="e">
        <v>#VALUE!</v>
      </c>
    </row>
    <row r="4365" spans="5:5" x14ac:dyDescent="0.25">
      <c r="E4365" t="e">
        <v>#VALUE!</v>
      </c>
    </row>
    <row r="4366" spans="5:5" x14ac:dyDescent="0.25">
      <c r="E4366" t="e">
        <v>#VALUE!</v>
      </c>
    </row>
    <row r="4367" spans="5:5" x14ac:dyDescent="0.25">
      <c r="E4367" t="e">
        <v>#VALUE!</v>
      </c>
    </row>
    <row r="4368" spans="5:5" x14ac:dyDescent="0.25">
      <c r="E4368" t="e">
        <v>#VALUE!</v>
      </c>
    </row>
    <row r="4369" spans="5:5" x14ac:dyDescent="0.25">
      <c r="E4369" t="e">
        <v>#VALUE!</v>
      </c>
    </row>
    <row r="4370" spans="5:5" x14ac:dyDescent="0.25">
      <c r="E4370" t="e">
        <v>#VALUE!</v>
      </c>
    </row>
    <row r="4371" spans="5:5" x14ac:dyDescent="0.25">
      <c r="E4371" t="e">
        <v>#VALUE!</v>
      </c>
    </row>
    <row r="4372" spans="5:5" x14ac:dyDescent="0.25">
      <c r="E4372" t="e">
        <v>#VALUE!</v>
      </c>
    </row>
    <row r="4373" spans="5:5" x14ac:dyDescent="0.25">
      <c r="E4373" t="e">
        <v>#VALUE!</v>
      </c>
    </row>
    <row r="4374" spans="5:5" x14ac:dyDescent="0.25">
      <c r="E4374" t="e">
        <v>#VALUE!</v>
      </c>
    </row>
    <row r="4375" spans="5:5" x14ac:dyDescent="0.25">
      <c r="E4375" t="e">
        <v>#VALUE!</v>
      </c>
    </row>
    <row r="4376" spans="5:5" x14ac:dyDescent="0.25">
      <c r="E4376" t="e">
        <v>#VALUE!</v>
      </c>
    </row>
    <row r="4377" spans="5:5" x14ac:dyDescent="0.25">
      <c r="E4377" t="e">
        <v>#VALUE!</v>
      </c>
    </row>
    <row r="4378" spans="5:5" x14ac:dyDescent="0.25">
      <c r="E4378" t="e">
        <v>#VALUE!</v>
      </c>
    </row>
    <row r="4379" spans="5:5" x14ac:dyDescent="0.25">
      <c r="E4379" t="e">
        <v>#VALUE!</v>
      </c>
    </row>
    <row r="4380" spans="5:5" x14ac:dyDescent="0.25">
      <c r="E4380" t="e">
        <v>#VALUE!</v>
      </c>
    </row>
    <row r="4381" spans="5:5" x14ac:dyDescent="0.25">
      <c r="E4381" t="e">
        <v>#VALUE!</v>
      </c>
    </row>
    <row r="4382" spans="5:5" x14ac:dyDescent="0.25">
      <c r="E4382" t="e">
        <v>#VALUE!</v>
      </c>
    </row>
    <row r="4383" spans="5:5" x14ac:dyDescent="0.25">
      <c r="E4383" t="e">
        <v>#VALUE!</v>
      </c>
    </row>
    <row r="4384" spans="5:5" x14ac:dyDescent="0.25">
      <c r="E4384" t="e">
        <v>#VALUE!</v>
      </c>
    </row>
    <row r="4385" spans="5:5" x14ac:dyDescent="0.25">
      <c r="E4385" t="e">
        <v>#VALUE!</v>
      </c>
    </row>
    <row r="4386" spans="5:5" x14ac:dyDescent="0.25">
      <c r="E4386" t="e">
        <v>#VALUE!</v>
      </c>
    </row>
    <row r="4387" spans="5:5" x14ac:dyDescent="0.25">
      <c r="E4387" t="e">
        <v>#VALUE!</v>
      </c>
    </row>
    <row r="4388" spans="5:5" x14ac:dyDescent="0.25">
      <c r="E4388" t="e">
        <v>#VALUE!</v>
      </c>
    </row>
    <row r="4389" spans="5:5" x14ac:dyDescent="0.25">
      <c r="E4389" t="e">
        <v>#VALUE!</v>
      </c>
    </row>
    <row r="4390" spans="5:5" x14ac:dyDescent="0.25">
      <c r="E4390" t="e">
        <v>#VALUE!</v>
      </c>
    </row>
    <row r="4391" spans="5:5" x14ac:dyDescent="0.25">
      <c r="E4391" t="e">
        <v>#VALUE!</v>
      </c>
    </row>
    <row r="4392" spans="5:5" x14ac:dyDescent="0.25">
      <c r="E4392" t="e">
        <v>#VALUE!</v>
      </c>
    </row>
    <row r="4393" spans="5:5" x14ac:dyDescent="0.25">
      <c r="E4393" t="e">
        <v>#VALUE!</v>
      </c>
    </row>
    <row r="4394" spans="5:5" x14ac:dyDescent="0.25">
      <c r="E4394" t="e">
        <v>#VALUE!</v>
      </c>
    </row>
    <row r="4395" spans="5:5" x14ac:dyDescent="0.25">
      <c r="E4395" t="e">
        <v>#VALUE!</v>
      </c>
    </row>
    <row r="4396" spans="5:5" x14ac:dyDescent="0.25">
      <c r="E4396" t="e">
        <v>#VALUE!</v>
      </c>
    </row>
    <row r="4397" spans="5:5" x14ac:dyDescent="0.25">
      <c r="E4397" t="e">
        <v>#VALUE!</v>
      </c>
    </row>
    <row r="4398" spans="5:5" x14ac:dyDescent="0.25">
      <c r="E4398" t="e">
        <v>#VALUE!</v>
      </c>
    </row>
    <row r="4399" spans="5:5" x14ac:dyDescent="0.25">
      <c r="E4399" t="e">
        <v>#VALUE!</v>
      </c>
    </row>
    <row r="4400" spans="5:5" x14ac:dyDescent="0.25">
      <c r="E4400" t="e">
        <v>#VALUE!</v>
      </c>
    </row>
    <row r="4401" spans="5:5" x14ac:dyDescent="0.25">
      <c r="E4401" t="e">
        <v>#VALUE!</v>
      </c>
    </row>
    <row r="4402" spans="5:5" x14ac:dyDescent="0.25">
      <c r="E4402" t="e">
        <v>#VALUE!</v>
      </c>
    </row>
    <row r="4403" spans="5:5" x14ac:dyDescent="0.25">
      <c r="E4403" t="e">
        <v>#VALUE!</v>
      </c>
    </row>
    <row r="4404" spans="5:5" x14ac:dyDescent="0.25">
      <c r="E4404" t="e">
        <v>#VALUE!</v>
      </c>
    </row>
    <row r="4405" spans="5:5" x14ac:dyDescent="0.25">
      <c r="E4405" t="e">
        <v>#VALUE!</v>
      </c>
    </row>
    <row r="4406" spans="5:5" x14ac:dyDescent="0.25">
      <c r="E4406" t="e">
        <v>#VALUE!</v>
      </c>
    </row>
    <row r="4407" spans="5:5" x14ac:dyDescent="0.25">
      <c r="E4407" t="e">
        <v>#VALUE!</v>
      </c>
    </row>
    <row r="4408" spans="5:5" x14ac:dyDescent="0.25">
      <c r="E4408" t="e">
        <v>#VALUE!</v>
      </c>
    </row>
    <row r="4409" spans="5:5" x14ac:dyDescent="0.25">
      <c r="E4409" t="e">
        <v>#VALUE!</v>
      </c>
    </row>
    <row r="4410" spans="5:5" x14ac:dyDescent="0.25">
      <c r="E4410" t="e">
        <v>#VALUE!</v>
      </c>
    </row>
    <row r="4411" spans="5:5" x14ac:dyDescent="0.25">
      <c r="E4411" t="e">
        <v>#VALUE!</v>
      </c>
    </row>
    <row r="4412" spans="5:5" x14ac:dyDescent="0.25">
      <c r="E4412" t="e">
        <v>#VALUE!</v>
      </c>
    </row>
    <row r="4413" spans="5:5" x14ac:dyDescent="0.25">
      <c r="E4413" t="e">
        <v>#VALUE!</v>
      </c>
    </row>
    <row r="4414" spans="5:5" x14ac:dyDescent="0.25">
      <c r="E4414" t="e">
        <v>#VALUE!</v>
      </c>
    </row>
    <row r="4415" spans="5:5" x14ac:dyDescent="0.25">
      <c r="E4415" t="e">
        <v>#VALUE!</v>
      </c>
    </row>
    <row r="4416" spans="5:5" x14ac:dyDescent="0.25">
      <c r="E4416" t="e">
        <v>#VALUE!</v>
      </c>
    </row>
    <row r="4417" spans="5:5" x14ac:dyDescent="0.25">
      <c r="E4417" t="e">
        <v>#VALUE!</v>
      </c>
    </row>
    <row r="4418" spans="5:5" x14ac:dyDescent="0.25">
      <c r="E4418" t="e">
        <v>#VALUE!</v>
      </c>
    </row>
    <row r="4419" spans="5:5" x14ac:dyDescent="0.25">
      <c r="E4419" t="e">
        <v>#VALUE!</v>
      </c>
    </row>
    <row r="4420" spans="5:5" x14ac:dyDescent="0.25">
      <c r="E4420" t="e">
        <v>#VALUE!</v>
      </c>
    </row>
    <row r="4421" spans="5:5" x14ac:dyDescent="0.25">
      <c r="E4421" t="e">
        <v>#VALUE!</v>
      </c>
    </row>
    <row r="4422" spans="5:5" x14ac:dyDescent="0.25">
      <c r="E4422" t="e">
        <v>#VALUE!</v>
      </c>
    </row>
    <row r="4423" spans="5:5" x14ac:dyDescent="0.25">
      <c r="E4423" t="e">
        <v>#VALUE!</v>
      </c>
    </row>
    <row r="4424" spans="5:5" x14ac:dyDescent="0.25">
      <c r="E4424" t="e">
        <v>#VALUE!</v>
      </c>
    </row>
    <row r="4425" spans="5:5" x14ac:dyDescent="0.25">
      <c r="E4425" t="e">
        <v>#VALUE!</v>
      </c>
    </row>
    <row r="4426" spans="5:5" x14ac:dyDescent="0.25">
      <c r="E4426" t="e">
        <v>#VALUE!</v>
      </c>
    </row>
    <row r="4427" spans="5:5" x14ac:dyDescent="0.25">
      <c r="E4427" t="e">
        <v>#VALUE!</v>
      </c>
    </row>
    <row r="4428" spans="5:5" x14ac:dyDescent="0.25">
      <c r="E4428" t="e">
        <v>#VALUE!</v>
      </c>
    </row>
    <row r="4429" spans="5:5" x14ac:dyDescent="0.25">
      <c r="E4429" t="e">
        <v>#VALUE!</v>
      </c>
    </row>
    <row r="4430" spans="5:5" x14ac:dyDescent="0.25">
      <c r="E4430" t="e">
        <v>#VALUE!</v>
      </c>
    </row>
    <row r="4431" spans="5:5" x14ac:dyDescent="0.25">
      <c r="E4431" t="e">
        <v>#VALUE!</v>
      </c>
    </row>
    <row r="4432" spans="5:5" x14ac:dyDescent="0.25">
      <c r="E4432" t="e">
        <v>#VALUE!</v>
      </c>
    </row>
    <row r="4433" spans="5:5" x14ac:dyDescent="0.25">
      <c r="E4433" t="e">
        <v>#VALUE!</v>
      </c>
    </row>
    <row r="4434" spans="5:5" x14ac:dyDescent="0.25">
      <c r="E4434" t="e">
        <v>#VALUE!</v>
      </c>
    </row>
    <row r="4435" spans="5:5" x14ac:dyDescent="0.25">
      <c r="E4435" t="e">
        <v>#VALUE!</v>
      </c>
    </row>
    <row r="4436" spans="5:5" x14ac:dyDescent="0.25">
      <c r="E4436" t="e">
        <v>#VALUE!</v>
      </c>
    </row>
    <row r="4437" spans="5:5" x14ac:dyDescent="0.25">
      <c r="E4437" t="e">
        <v>#VALUE!</v>
      </c>
    </row>
    <row r="4438" spans="5:5" x14ac:dyDescent="0.25">
      <c r="E4438" t="e">
        <v>#VALUE!</v>
      </c>
    </row>
    <row r="4439" spans="5:5" x14ac:dyDescent="0.25">
      <c r="E4439" t="e">
        <v>#VALUE!</v>
      </c>
    </row>
    <row r="4440" spans="5:5" x14ac:dyDescent="0.25">
      <c r="E4440" t="e">
        <v>#VALUE!</v>
      </c>
    </row>
    <row r="4441" spans="5:5" x14ac:dyDescent="0.25">
      <c r="E4441" t="e">
        <v>#VALUE!</v>
      </c>
    </row>
    <row r="4442" spans="5:5" x14ac:dyDescent="0.25">
      <c r="E4442" t="e">
        <v>#VALUE!</v>
      </c>
    </row>
    <row r="4443" spans="5:5" x14ac:dyDescent="0.25">
      <c r="E4443" t="e">
        <v>#VALUE!</v>
      </c>
    </row>
    <row r="4444" spans="5:5" x14ac:dyDescent="0.25">
      <c r="E4444" t="e">
        <v>#VALUE!</v>
      </c>
    </row>
    <row r="4445" spans="5:5" x14ac:dyDescent="0.25">
      <c r="E4445" t="e">
        <v>#VALUE!</v>
      </c>
    </row>
    <row r="4446" spans="5:5" x14ac:dyDescent="0.25">
      <c r="E4446" t="e">
        <v>#VALUE!</v>
      </c>
    </row>
    <row r="4447" spans="5:5" x14ac:dyDescent="0.25">
      <c r="E4447" t="e">
        <v>#VALUE!</v>
      </c>
    </row>
    <row r="4448" spans="5:5" x14ac:dyDescent="0.25">
      <c r="E4448" t="e">
        <v>#VALUE!</v>
      </c>
    </row>
    <row r="4449" spans="5:5" x14ac:dyDescent="0.25">
      <c r="E4449" t="e">
        <v>#VALUE!</v>
      </c>
    </row>
    <row r="4450" spans="5:5" x14ac:dyDescent="0.25">
      <c r="E4450" t="e">
        <v>#VALUE!</v>
      </c>
    </row>
    <row r="4451" spans="5:5" x14ac:dyDescent="0.25">
      <c r="E4451" t="e">
        <v>#VALUE!</v>
      </c>
    </row>
    <row r="4452" spans="5:5" x14ac:dyDescent="0.25">
      <c r="E4452" t="e">
        <v>#VALUE!</v>
      </c>
    </row>
    <row r="4453" spans="5:5" x14ac:dyDescent="0.25">
      <c r="E4453" t="e">
        <v>#VALUE!</v>
      </c>
    </row>
    <row r="4454" spans="5:5" x14ac:dyDescent="0.25">
      <c r="E4454" t="e">
        <v>#VALUE!</v>
      </c>
    </row>
    <row r="4455" spans="5:5" x14ac:dyDescent="0.25">
      <c r="E4455" t="e">
        <v>#VALUE!</v>
      </c>
    </row>
    <row r="4456" spans="5:5" x14ac:dyDescent="0.25">
      <c r="E4456" t="e">
        <v>#VALUE!</v>
      </c>
    </row>
    <row r="4457" spans="5:5" x14ac:dyDescent="0.25">
      <c r="E4457" t="e">
        <v>#VALUE!</v>
      </c>
    </row>
    <row r="4458" spans="5:5" x14ac:dyDescent="0.25">
      <c r="E4458" t="e">
        <v>#VALUE!</v>
      </c>
    </row>
    <row r="4459" spans="5:5" x14ac:dyDescent="0.25">
      <c r="E4459" t="e">
        <v>#VALUE!</v>
      </c>
    </row>
    <row r="4460" spans="5:5" x14ac:dyDescent="0.25">
      <c r="E4460" t="e">
        <v>#VALUE!</v>
      </c>
    </row>
    <row r="4461" spans="5:5" x14ac:dyDescent="0.25">
      <c r="E4461" t="e">
        <v>#VALUE!</v>
      </c>
    </row>
    <row r="4462" spans="5:5" x14ac:dyDescent="0.25">
      <c r="E4462" t="e">
        <v>#VALUE!</v>
      </c>
    </row>
    <row r="4463" spans="5:5" x14ac:dyDescent="0.25">
      <c r="E4463" t="e">
        <v>#VALUE!</v>
      </c>
    </row>
    <row r="4464" spans="5:5" x14ac:dyDescent="0.25">
      <c r="E4464" t="e">
        <v>#VALUE!</v>
      </c>
    </row>
    <row r="4465" spans="5:5" x14ac:dyDescent="0.25">
      <c r="E4465" t="e">
        <v>#VALUE!</v>
      </c>
    </row>
    <row r="4466" spans="5:5" x14ac:dyDescent="0.25">
      <c r="E4466" t="e">
        <v>#VALUE!</v>
      </c>
    </row>
    <row r="4467" spans="5:5" x14ac:dyDescent="0.25">
      <c r="E4467" t="e">
        <v>#VALUE!</v>
      </c>
    </row>
    <row r="4468" spans="5:5" x14ac:dyDescent="0.25">
      <c r="E4468" t="e">
        <v>#VALUE!</v>
      </c>
    </row>
    <row r="4469" spans="5:5" x14ac:dyDescent="0.25">
      <c r="E4469" t="e">
        <v>#VALUE!</v>
      </c>
    </row>
    <row r="4470" spans="5:5" x14ac:dyDescent="0.25">
      <c r="E4470" t="e">
        <v>#VALUE!</v>
      </c>
    </row>
    <row r="4471" spans="5:5" x14ac:dyDescent="0.25">
      <c r="E4471" t="e">
        <v>#VALUE!</v>
      </c>
    </row>
    <row r="4472" spans="5:5" x14ac:dyDescent="0.25">
      <c r="E4472" t="e">
        <v>#VALUE!</v>
      </c>
    </row>
    <row r="4473" spans="5:5" x14ac:dyDescent="0.25">
      <c r="E4473" t="e">
        <v>#VALUE!</v>
      </c>
    </row>
    <row r="4474" spans="5:5" x14ac:dyDescent="0.25">
      <c r="E4474" t="e">
        <v>#VALUE!</v>
      </c>
    </row>
    <row r="4475" spans="5:5" x14ac:dyDescent="0.25">
      <c r="E4475" t="e">
        <v>#VALUE!</v>
      </c>
    </row>
    <row r="4476" spans="5:5" x14ac:dyDescent="0.25">
      <c r="E4476" t="e">
        <v>#VALUE!</v>
      </c>
    </row>
    <row r="4477" spans="5:5" x14ac:dyDescent="0.25">
      <c r="E4477" t="e">
        <v>#VALUE!</v>
      </c>
    </row>
    <row r="4478" spans="5:5" x14ac:dyDescent="0.25">
      <c r="E4478" t="e">
        <v>#VALUE!</v>
      </c>
    </row>
    <row r="4479" spans="5:5" x14ac:dyDescent="0.25">
      <c r="E4479" t="e">
        <v>#VALUE!</v>
      </c>
    </row>
    <row r="4480" spans="5:5" x14ac:dyDescent="0.25">
      <c r="E4480" t="e">
        <v>#VALUE!</v>
      </c>
    </row>
    <row r="4481" spans="5:5" x14ac:dyDescent="0.25">
      <c r="E4481" t="e">
        <v>#VALUE!</v>
      </c>
    </row>
    <row r="4482" spans="5:5" x14ac:dyDescent="0.25">
      <c r="E4482" t="e">
        <v>#VALUE!</v>
      </c>
    </row>
    <row r="4483" spans="5:5" x14ac:dyDescent="0.25">
      <c r="E4483" t="e">
        <v>#VALUE!</v>
      </c>
    </row>
    <row r="4484" spans="5:5" x14ac:dyDescent="0.25">
      <c r="E4484" t="e">
        <v>#VALUE!</v>
      </c>
    </row>
    <row r="4485" spans="5:5" x14ac:dyDescent="0.25">
      <c r="E4485" t="e">
        <v>#VALUE!</v>
      </c>
    </row>
    <row r="4486" spans="5:5" x14ac:dyDescent="0.25">
      <c r="E4486" t="e">
        <v>#VALUE!</v>
      </c>
    </row>
    <row r="4487" spans="5:5" x14ac:dyDescent="0.25">
      <c r="E4487" t="e">
        <v>#VALUE!</v>
      </c>
    </row>
    <row r="4488" spans="5:5" x14ac:dyDescent="0.25">
      <c r="E4488" t="e">
        <v>#VALUE!</v>
      </c>
    </row>
    <row r="4489" spans="5:5" x14ac:dyDescent="0.25">
      <c r="E4489" t="e">
        <v>#VALUE!</v>
      </c>
    </row>
    <row r="4490" spans="5:5" x14ac:dyDescent="0.25">
      <c r="E4490" t="e">
        <v>#VALUE!</v>
      </c>
    </row>
    <row r="4491" spans="5:5" x14ac:dyDescent="0.25">
      <c r="E4491" t="e">
        <v>#VALUE!</v>
      </c>
    </row>
    <row r="4492" spans="5:5" x14ac:dyDescent="0.25">
      <c r="E4492" t="e">
        <v>#VALUE!</v>
      </c>
    </row>
    <row r="4493" spans="5:5" x14ac:dyDescent="0.25">
      <c r="E4493" t="e">
        <v>#VALUE!</v>
      </c>
    </row>
    <row r="4494" spans="5:5" x14ac:dyDescent="0.25">
      <c r="E4494" t="e">
        <v>#VALUE!</v>
      </c>
    </row>
    <row r="4495" spans="5:5" x14ac:dyDescent="0.25">
      <c r="E4495" t="e">
        <v>#VALUE!</v>
      </c>
    </row>
    <row r="4496" spans="5:5" x14ac:dyDescent="0.25">
      <c r="E4496" t="e">
        <v>#VALUE!</v>
      </c>
    </row>
    <row r="4497" spans="5:5" x14ac:dyDescent="0.25">
      <c r="E4497" t="e">
        <v>#VALUE!</v>
      </c>
    </row>
    <row r="4498" spans="5:5" x14ac:dyDescent="0.25">
      <c r="E4498" t="e">
        <v>#VALUE!</v>
      </c>
    </row>
    <row r="4499" spans="5:5" x14ac:dyDescent="0.25">
      <c r="E4499" t="e">
        <v>#VALUE!</v>
      </c>
    </row>
    <row r="4500" spans="5:5" x14ac:dyDescent="0.25">
      <c r="E4500" t="e">
        <v>#VALUE!</v>
      </c>
    </row>
    <row r="4501" spans="5:5" x14ac:dyDescent="0.25">
      <c r="E4501" t="e">
        <v>#VALUE!</v>
      </c>
    </row>
    <row r="4502" spans="5:5" x14ac:dyDescent="0.25">
      <c r="E4502" t="e">
        <v>#VALUE!</v>
      </c>
    </row>
    <row r="4503" spans="5:5" x14ac:dyDescent="0.25">
      <c r="E4503" t="e">
        <v>#VALUE!</v>
      </c>
    </row>
    <row r="4504" spans="5:5" x14ac:dyDescent="0.25">
      <c r="E4504" t="e">
        <v>#VALUE!</v>
      </c>
    </row>
    <row r="4505" spans="5:5" x14ac:dyDescent="0.25">
      <c r="E4505" t="e">
        <v>#VALUE!</v>
      </c>
    </row>
    <row r="4506" spans="5:5" x14ac:dyDescent="0.25">
      <c r="E4506" t="e">
        <v>#VALUE!</v>
      </c>
    </row>
    <row r="4507" spans="5:5" x14ac:dyDescent="0.25">
      <c r="E4507" t="e">
        <v>#VALUE!</v>
      </c>
    </row>
    <row r="4508" spans="5:5" x14ac:dyDescent="0.25">
      <c r="E4508" t="e">
        <v>#VALUE!</v>
      </c>
    </row>
    <row r="4509" spans="5:5" x14ac:dyDescent="0.25">
      <c r="E4509" t="e">
        <v>#VALUE!</v>
      </c>
    </row>
    <row r="4510" spans="5:5" x14ac:dyDescent="0.25">
      <c r="E4510" t="e">
        <v>#VALUE!</v>
      </c>
    </row>
    <row r="4511" spans="5:5" x14ac:dyDescent="0.25">
      <c r="E4511" t="e">
        <v>#VALUE!</v>
      </c>
    </row>
    <row r="4512" spans="5:5" x14ac:dyDescent="0.25">
      <c r="E4512" t="e">
        <v>#VALUE!</v>
      </c>
    </row>
    <row r="4513" spans="5:5" x14ac:dyDescent="0.25">
      <c r="E4513" t="e">
        <v>#VALUE!</v>
      </c>
    </row>
    <row r="4514" spans="5:5" x14ac:dyDescent="0.25">
      <c r="E4514" t="e">
        <v>#VALUE!</v>
      </c>
    </row>
    <row r="4515" spans="5:5" x14ac:dyDescent="0.25">
      <c r="E4515" t="e">
        <v>#VALUE!</v>
      </c>
    </row>
    <row r="4516" spans="5:5" x14ac:dyDescent="0.25">
      <c r="E4516" t="e">
        <v>#VALUE!</v>
      </c>
    </row>
    <row r="4517" spans="5:5" x14ac:dyDescent="0.25">
      <c r="E4517" t="e">
        <v>#VALUE!</v>
      </c>
    </row>
    <row r="4518" spans="5:5" x14ac:dyDescent="0.25">
      <c r="E4518" t="e">
        <v>#VALUE!</v>
      </c>
    </row>
    <row r="4519" spans="5:5" x14ac:dyDescent="0.25">
      <c r="E4519" t="e">
        <v>#VALUE!</v>
      </c>
    </row>
    <row r="4520" spans="5:5" x14ac:dyDescent="0.25">
      <c r="E4520" t="e">
        <v>#VALUE!</v>
      </c>
    </row>
    <row r="4521" spans="5:5" x14ac:dyDescent="0.25">
      <c r="E4521" t="e">
        <v>#VALUE!</v>
      </c>
    </row>
    <row r="4522" spans="5:5" x14ac:dyDescent="0.25">
      <c r="E4522" t="e">
        <v>#VALUE!</v>
      </c>
    </row>
    <row r="4523" spans="5:5" x14ac:dyDescent="0.25">
      <c r="E4523" t="e">
        <v>#VALUE!</v>
      </c>
    </row>
    <row r="4524" spans="5:5" x14ac:dyDescent="0.25">
      <c r="E4524" t="e">
        <v>#VALUE!</v>
      </c>
    </row>
    <row r="4525" spans="5:5" x14ac:dyDescent="0.25">
      <c r="E4525" t="e">
        <v>#VALUE!</v>
      </c>
    </row>
    <row r="4526" spans="5:5" x14ac:dyDescent="0.25">
      <c r="E4526" t="e">
        <v>#VALUE!</v>
      </c>
    </row>
    <row r="4527" spans="5:5" x14ac:dyDescent="0.25">
      <c r="E4527" t="e">
        <v>#VALUE!</v>
      </c>
    </row>
    <row r="4528" spans="5:5" x14ac:dyDescent="0.25">
      <c r="E4528" t="e">
        <v>#VALUE!</v>
      </c>
    </row>
    <row r="4529" spans="5:5" x14ac:dyDescent="0.25">
      <c r="E4529" t="e">
        <v>#VALUE!</v>
      </c>
    </row>
    <row r="4530" spans="5:5" x14ac:dyDescent="0.25">
      <c r="E4530" t="e">
        <v>#VALUE!</v>
      </c>
    </row>
    <row r="4531" spans="5:5" x14ac:dyDescent="0.25">
      <c r="E4531" t="e">
        <v>#VALUE!</v>
      </c>
    </row>
    <row r="4532" spans="5:5" x14ac:dyDescent="0.25">
      <c r="E4532" t="e">
        <v>#VALUE!</v>
      </c>
    </row>
    <row r="4533" spans="5:5" x14ac:dyDescent="0.25">
      <c r="E4533" t="e">
        <v>#VALUE!</v>
      </c>
    </row>
    <row r="4534" spans="5:5" x14ac:dyDescent="0.25">
      <c r="E4534" t="e">
        <v>#VALUE!</v>
      </c>
    </row>
    <row r="4535" spans="5:5" x14ac:dyDescent="0.25">
      <c r="E4535" t="e">
        <v>#VALUE!</v>
      </c>
    </row>
    <row r="4536" spans="5:5" x14ac:dyDescent="0.25">
      <c r="E4536" t="e">
        <v>#VALUE!</v>
      </c>
    </row>
    <row r="4537" spans="5:5" x14ac:dyDescent="0.25">
      <c r="E4537" t="e">
        <v>#VALUE!</v>
      </c>
    </row>
    <row r="4538" spans="5:5" x14ac:dyDescent="0.25">
      <c r="E4538" t="e">
        <v>#VALUE!</v>
      </c>
    </row>
    <row r="4539" spans="5:5" x14ac:dyDescent="0.25">
      <c r="E4539" t="e">
        <v>#VALUE!</v>
      </c>
    </row>
    <row r="4540" spans="5:5" x14ac:dyDescent="0.25">
      <c r="E4540" t="e">
        <v>#VALUE!</v>
      </c>
    </row>
    <row r="4541" spans="5:5" x14ac:dyDescent="0.25">
      <c r="E4541" t="e">
        <v>#VALUE!</v>
      </c>
    </row>
    <row r="4542" spans="5:5" x14ac:dyDescent="0.25">
      <c r="E4542" t="e">
        <v>#VALUE!</v>
      </c>
    </row>
    <row r="4543" spans="5:5" x14ac:dyDescent="0.25">
      <c r="E4543" t="e">
        <v>#VALUE!</v>
      </c>
    </row>
    <row r="4544" spans="5:5" x14ac:dyDescent="0.25">
      <c r="E4544" t="e">
        <v>#VALUE!</v>
      </c>
    </row>
    <row r="4545" spans="5:5" x14ac:dyDescent="0.25">
      <c r="E4545" t="e">
        <v>#VALUE!</v>
      </c>
    </row>
    <row r="4546" spans="5:5" x14ac:dyDescent="0.25">
      <c r="E4546" t="e">
        <v>#VALUE!</v>
      </c>
    </row>
    <row r="4547" spans="5:5" x14ac:dyDescent="0.25">
      <c r="E4547" t="e">
        <v>#VALUE!</v>
      </c>
    </row>
    <row r="4548" spans="5:5" x14ac:dyDescent="0.25">
      <c r="E4548" t="e">
        <v>#VALUE!</v>
      </c>
    </row>
    <row r="4549" spans="5:5" x14ac:dyDescent="0.25">
      <c r="E4549" t="e">
        <v>#VALUE!</v>
      </c>
    </row>
    <row r="4550" spans="5:5" x14ac:dyDescent="0.25">
      <c r="E4550" t="e">
        <v>#VALUE!</v>
      </c>
    </row>
    <row r="4551" spans="5:5" x14ac:dyDescent="0.25">
      <c r="E4551" t="e">
        <v>#VALUE!</v>
      </c>
    </row>
    <row r="4552" spans="5:5" x14ac:dyDescent="0.25">
      <c r="E4552" t="e">
        <v>#VALUE!</v>
      </c>
    </row>
    <row r="4553" spans="5:5" x14ac:dyDescent="0.25">
      <c r="E4553" t="e">
        <v>#VALUE!</v>
      </c>
    </row>
    <row r="4554" spans="5:5" x14ac:dyDescent="0.25">
      <c r="E4554" t="e">
        <v>#VALUE!</v>
      </c>
    </row>
    <row r="4555" spans="5:5" x14ac:dyDescent="0.25">
      <c r="E4555" t="e">
        <v>#VALUE!</v>
      </c>
    </row>
    <row r="4556" spans="5:5" x14ac:dyDescent="0.25">
      <c r="E4556" t="e">
        <v>#VALUE!</v>
      </c>
    </row>
    <row r="4557" spans="5:5" x14ac:dyDescent="0.25">
      <c r="E4557" t="e">
        <v>#VALUE!</v>
      </c>
    </row>
    <row r="4558" spans="5:5" x14ac:dyDescent="0.25">
      <c r="E4558" t="e">
        <v>#VALUE!</v>
      </c>
    </row>
    <row r="4559" spans="5:5" x14ac:dyDescent="0.25">
      <c r="E4559" t="e">
        <v>#VALUE!</v>
      </c>
    </row>
    <row r="4560" spans="5:5" x14ac:dyDescent="0.25">
      <c r="E4560" t="e">
        <v>#VALUE!</v>
      </c>
    </row>
    <row r="4561" spans="5:5" x14ac:dyDescent="0.25">
      <c r="E4561" t="e">
        <v>#VALUE!</v>
      </c>
    </row>
    <row r="4562" spans="5:5" x14ac:dyDescent="0.25">
      <c r="E4562" t="e">
        <v>#VALUE!</v>
      </c>
    </row>
    <row r="4563" spans="5:5" x14ac:dyDescent="0.25">
      <c r="E4563" t="e">
        <v>#VALUE!</v>
      </c>
    </row>
    <row r="4564" spans="5:5" x14ac:dyDescent="0.25">
      <c r="E4564" t="e">
        <v>#VALUE!</v>
      </c>
    </row>
    <row r="4565" spans="5:5" x14ac:dyDescent="0.25">
      <c r="E4565" t="e">
        <v>#VALUE!</v>
      </c>
    </row>
    <row r="4566" spans="5:5" x14ac:dyDescent="0.25">
      <c r="E4566" t="e">
        <v>#VALUE!</v>
      </c>
    </row>
    <row r="4567" spans="5:5" x14ac:dyDescent="0.25">
      <c r="E4567" t="e">
        <v>#VALUE!</v>
      </c>
    </row>
    <row r="4568" spans="5:5" x14ac:dyDescent="0.25">
      <c r="E4568" t="e">
        <v>#VALUE!</v>
      </c>
    </row>
    <row r="4569" spans="5:5" x14ac:dyDescent="0.25">
      <c r="E4569" t="e">
        <v>#VALUE!</v>
      </c>
    </row>
    <row r="4570" spans="5:5" x14ac:dyDescent="0.25">
      <c r="E4570" t="e">
        <v>#VALUE!</v>
      </c>
    </row>
    <row r="4571" spans="5:5" x14ac:dyDescent="0.25">
      <c r="E4571" t="e">
        <v>#VALUE!</v>
      </c>
    </row>
    <row r="4572" spans="5:5" x14ac:dyDescent="0.25">
      <c r="E4572" t="e">
        <v>#VALUE!</v>
      </c>
    </row>
    <row r="4573" spans="5:5" x14ac:dyDescent="0.25">
      <c r="E4573" t="e">
        <v>#VALUE!</v>
      </c>
    </row>
    <row r="4574" spans="5:5" x14ac:dyDescent="0.25">
      <c r="E4574" t="e">
        <v>#VALUE!</v>
      </c>
    </row>
    <row r="4575" spans="5:5" x14ac:dyDescent="0.25">
      <c r="E4575" t="e">
        <v>#VALUE!</v>
      </c>
    </row>
    <row r="4576" spans="5:5" x14ac:dyDescent="0.25">
      <c r="E4576" t="e">
        <v>#VALUE!</v>
      </c>
    </row>
    <row r="4577" spans="5:5" x14ac:dyDescent="0.25">
      <c r="E4577" t="e">
        <v>#VALUE!</v>
      </c>
    </row>
    <row r="4578" spans="5:5" x14ac:dyDescent="0.25">
      <c r="E4578" t="e">
        <v>#VALUE!</v>
      </c>
    </row>
    <row r="4579" spans="5:5" x14ac:dyDescent="0.25">
      <c r="E4579" t="e">
        <v>#VALUE!</v>
      </c>
    </row>
    <row r="4580" spans="5:5" x14ac:dyDescent="0.25">
      <c r="E4580" t="e">
        <v>#VALUE!</v>
      </c>
    </row>
    <row r="4581" spans="5:5" x14ac:dyDescent="0.25">
      <c r="E4581" t="e">
        <v>#VALUE!</v>
      </c>
    </row>
    <row r="4582" spans="5:5" x14ac:dyDescent="0.25">
      <c r="E4582" t="e">
        <v>#VALUE!</v>
      </c>
    </row>
    <row r="4583" spans="5:5" x14ac:dyDescent="0.25">
      <c r="E4583" t="e">
        <v>#VALUE!</v>
      </c>
    </row>
    <row r="4584" spans="5:5" x14ac:dyDescent="0.25">
      <c r="E4584" t="e">
        <v>#VALUE!</v>
      </c>
    </row>
    <row r="4585" spans="5:5" x14ac:dyDescent="0.25">
      <c r="E4585" t="e">
        <v>#VALUE!</v>
      </c>
    </row>
    <row r="4586" spans="5:5" x14ac:dyDescent="0.25">
      <c r="E4586" t="e">
        <v>#VALUE!</v>
      </c>
    </row>
    <row r="4587" spans="5:5" x14ac:dyDescent="0.25">
      <c r="E4587" t="e">
        <v>#VALUE!</v>
      </c>
    </row>
    <row r="4588" spans="5:5" x14ac:dyDescent="0.25">
      <c r="E4588" t="e">
        <v>#VALUE!</v>
      </c>
    </row>
    <row r="4589" spans="5:5" x14ac:dyDescent="0.25">
      <c r="E4589" t="e">
        <v>#VALUE!</v>
      </c>
    </row>
    <row r="4590" spans="5:5" x14ac:dyDescent="0.25">
      <c r="E4590" t="e">
        <v>#VALUE!</v>
      </c>
    </row>
    <row r="4591" spans="5:5" x14ac:dyDescent="0.25">
      <c r="E4591" t="e">
        <v>#VALUE!</v>
      </c>
    </row>
    <row r="4592" spans="5:5" x14ac:dyDescent="0.25">
      <c r="E4592" t="e">
        <v>#VALUE!</v>
      </c>
    </row>
    <row r="4593" spans="5:5" x14ac:dyDescent="0.25">
      <c r="E4593" t="e">
        <v>#VALUE!</v>
      </c>
    </row>
    <row r="4594" spans="5:5" x14ac:dyDescent="0.25">
      <c r="E4594" t="e">
        <v>#VALUE!</v>
      </c>
    </row>
    <row r="4595" spans="5:5" x14ac:dyDescent="0.25">
      <c r="E4595" t="e">
        <v>#VALUE!</v>
      </c>
    </row>
    <row r="4596" spans="5:5" x14ac:dyDescent="0.25">
      <c r="E4596" t="e">
        <v>#VALUE!</v>
      </c>
    </row>
    <row r="4597" spans="5:5" x14ac:dyDescent="0.25">
      <c r="E4597" t="e">
        <v>#VALUE!</v>
      </c>
    </row>
    <row r="4598" spans="5:5" x14ac:dyDescent="0.25">
      <c r="E4598" t="e">
        <v>#VALUE!</v>
      </c>
    </row>
    <row r="4599" spans="5:5" x14ac:dyDescent="0.25">
      <c r="E4599" t="e">
        <v>#VALUE!</v>
      </c>
    </row>
    <row r="4600" spans="5:5" x14ac:dyDescent="0.25">
      <c r="E4600" t="e">
        <v>#VALUE!</v>
      </c>
    </row>
    <row r="4601" spans="5:5" x14ac:dyDescent="0.25">
      <c r="E4601" t="e">
        <v>#VALUE!</v>
      </c>
    </row>
    <row r="4602" spans="5:5" x14ac:dyDescent="0.25">
      <c r="E4602" t="e">
        <v>#VALUE!</v>
      </c>
    </row>
    <row r="4603" spans="5:5" x14ac:dyDescent="0.25">
      <c r="E4603" t="e">
        <v>#VALUE!</v>
      </c>
    </row>
    <row r="4604" spans="5:5" x14ac:dyDescent="0.25">
      <c r="E4604" t="e">
        <v>#VALUE!</v>
      </c>
    </row>
    <row r="4605" spans="5:5" x14ac:dyDescent="0.25">
      <c r="E4605" t="e">
        <v>#VALUE!</v>
      </c>
    </row>
    <row r="4606" spans="5:5" x14ac:dyDescent="0.25">
      <c r="E4606" t="e">
        <v>#VALUE!</v>
      </c>
    </row>
    <row r="4607" spans="5:5" x14ac:dyDescent="0.25">
      <c r="E4607" t="e">
        <v>#VALUE!</v>
      </c>
    </row>
    <row r="4608" spans="5:5" x14ac:dyDescent="0.25">
      <c r="E4608" t="e">
        <v>#VALUE!</v>
      </c>
    </row>
    <row r="4609" spans="5:5" x14ac:dyDescent="0.25">
      <c r="E4609" t="e">
        <v>#VALUE!</v>
      </c>
    </row>
    <row r="4610" spans="5:5" x14ac:dyDescent="0.25">
      <c r="E4610" t="e">
        <v>#VALUE!</v>
      </c>
    </row>
    <row r="4611" spans="5:5" x14ac:dyDescent="0.25">
      <c r="E4611" t="e">
        <v>#VALUE!</v>
      </c>
    </row>
    <row r="4612" spans="5:5" x14ac:dyDescent="0.25">
      <c r="E4612" t="e">
        <v>#VALUE!</v>
      </c>
    </row>
    <row r="4613" spans="5:5" x14ac:dyDescent="0.25">
      <c r="E4613" t="e">
        <v>#VALUE!</v>
      </c>
    </row>
    <row r="4614" spans="5:5" x14ac:dyDescent="0.25">
      <c r="E4614" t="e">
        <v>#VALUE!</v>
      </c>
    </row>
    <row r="4615" spans="5:5" x14ac:dyDescent="0.25">
      <c r="E4615" t="e">
        <v>#VALUE!</v>
      </c>
    </row>
    <row r="4616" spans="5:5" x14ac:dyDescent="0.25">
      <c r="E4616" t="e">
        <v>#VALUE!</v>
      </c>
    </row>
    <row r="4617" spans="5:5" x14ac:dyDescent="0.25">
      <c r="E4617" t="e">
        <v>#VALUE!</v>
      </c>
    </row>
    <row r="4618" spans="5:5" x14ac:dyDescent="0.25">
      <c r="E4618" t="e">
        <v>#VALUE!</v>
      </c>
    </row>
    <row r="4619" spans="5:5" x14ac:dyDescent="0.25">
      <c r="E4619" t="e">
        <v>#VALUE!</v>
      </c>
    </row>
    <row r="4620" spans="5:5" x14ac:dyDescent="0.25">
      <c r="E4620" t="e">
        <v>#VALUE!</v>
      </c>
    </row>
    <row r="4621" spans="5:5" x14ac:dyDescent="0.25">
      <c r="E4621" t="e">
        <v>#VALUE!</v>
      </c>
    </row>
    <row r="4622" spans="5:5" x14ac:dyDescent="0.25">
      <c r="E4622" t="e">
        <v>#VALUE!</v>
      </c>
    </row>
    <row r="4623" spans="5:5" x14ac:dyDescent="0.25">
      <c r="E4623" t="e">
        <v>#VALUE!</v>
      </c>
    </row>
    <row r="4624" spans="5:5" x14ac:dyDescent="0.25">
      <c r="E4624" t="e">
        <v>#VALUE!</v>
      </c>
    </row>
    <row r="4625" spans="5:5" x14ac:dyDescent="0.25">
      <c r="E4625" t="e">
        <v>#VALUE!</v>
      </c>
    </row>
    <row r="4626" spans="5:5" x14ac:dyDescent="0.25">
      <c r="E4626" t="e">
        <v>#VALUE!</v>
      </c>
    </row>
    <row r="4627" spans="5:5" x14ac:dyDescent="0.25">
      <c r="E4627" t="e">
        <v>#VALUE!</v>
      </c>
    </row>
    <row r="4628" spans="5:5" x14ac:dyDescent="0.25">
      <c r="E4628" t="e">
        <v>#VALUE!</v>
      </c>
    </row>
    <row r="4629" spans="5:5" x14ac:dyDescent="0.25">
      <c r="E4629" t="e">
        <v>#VALUE!</v>
      </c>
    </row>
    <row r="4630" spans="5:5" x14ac:dyDescent="0.25">
      <c r="E4630" t="e">
        <v>#VALUE!</v>
      </c>
    </row>
    <row r="4631" spans="5:5" x14ac:dyDescent="0.25">
      <c r="E4631" t="e">
        <v>#VALUE!</v>
      </c>
    </row>
    <row r="4632" spans="5:5" x14ac:dyDescent="0.25">
      <c r="E4632" t="e">
        <v>#VALUE!</v>
      </c>
    </row>
    <row r="4633" spans="5:5" x14ac:dyDescent="0.25">
      <c r="E4633" t="e">
        <v>#VALUE!</v>
      </c>
    </row>
    <row r="4634" spans="5:5" x14ac:dyDescent="0.25">
      <c r="E4634" t="e">
        <v>#VALUE!</v>
      </c>
    </row>
    <row r="4635" spans="5:5" x14ac:dyDescent="0.25">
      <c r="E4635" t="e">
        <v>#VALUE!</v>
      </c>
    </row>
    <row r="4636" spans="5:5" x14ac:dyDescent="0.25">
      <c r="E4636" t="e">
        <v>#VALUE!</v>
      </c>
    </row>
    <row r="4637" spans="5:5" x14ac:dyDescent="0.25">
      <c r="E4637" t="e">
        <v>#VALUE!</v>
      </c>
    </row>
    <row r="4638" spans="5:5" x14ac:dyDescent="0.25">
      <c r="E4638" t="e">
        <v>#VALUE!</v>
      </c>
    </row>
    <row r="4639" spans="5:5" x14ac:dyDescent="0.25">
      <c r="E4639" t="e">
        <v>#VALUE!</v>
      </c>
    </row>
    <row r="4640" spans="5:5" x14ac:dyDescent="0.25">
      <c r="E4640" t="e">
        <v>#VALUE!</v>
      </c>
    </row>
    <row r="4641" spans="5:5" x14ac:dyDescent="0.25">
      <c r="E4641" t="e">
        <v>#VALUE!</v>
      </c>
    </row>
    <row r="4642" spans="5:5" x14ac:dyDescent="0.25">
      <c r="E4642" t="e">
        <v>#VALUE!</v>
      </c>
    </row>
    <row r="4643" spans="5:5" x14ac:dyDescent="0.25">
      <c r="E4643" t="e">
        <v>#VALUE!</v>
      </c>
    </row>
    <row r="4644" spans="5:5" x14ac:dyDescent="0.25">
      <c r="E4644" t="e">
        <v>#VALUE!</v>
      </c>
    </row>
    <row r="4645" spans="5:5" x14ac:dyDescent="0.25">
      <c r="E4645" t="e">
        <v>#VALUE!</v>
      </c>
    </row>
    <row r="4646" spans="5:5" x14ac:dyDescent="0.25">
      <c r="E4646" t="e">
        <v>#VALUE!</v>
      </c>
    </row>
    <row r="4647" spans="5:5" x14ac:dyDescent="0.25">
      <c r="E4647" t="e">
        <v>#VALUE!</v>
      </c>
    </row>
    <row r="4648" spans="5:5" x14ac:dyDescent="0.25">
      <c r="E4648" t="e">
        <v>#VALUE!</v>
      </c>
    </row>
    <row r="4649" spans="5:5" x14ac:dyDescent="0.25">
      <c r="E4649" t="e">
        <v>#VALUE!</v>
      </c>
    </row>
    <row r="4650" spans="5:5" x14ac:dyDescent="0.25">
      <c r="E4650" t="e">
        <v>#VALUE!</v>
      </c>
    </row>
    <row r="4651" spans="5:5" x14ac:dyDescent="0.25">
      <c r="E4651" t="e">
        <v>#VALUE!</v>
      </c>
    </row>
    <row r="4652" spans="5:5" x14ac:dyDescent="0.25">
      <c r="E4652" t="e">
        <v>#VALUE!</v>
      </c>
    </row>
    <row r="4653" spans="5:5" x14ac:dyDescent="0.25">
      <c r="E4653" t="e">
        <v>#VALUE!</v>
      </c>
    </row>
    <row r="4654" spans="5:5" x14ac:dyDescent="0.25">
      <c r="E4654" t="e">
        <v>#VALUE!</v>
      </c>
    </row>
    <row r="4655" spans="5:5" x14ac:dyDescent="0.25">
      <c r="E4655" t="e">
        <v>#VALUE!</v>
      </c>
    </row>
    <row r="4656" spans="5:5" x14ac:dyDescent="0.25">
      <c r="E4656" t="e">
        <v>#VALUE!</v>
      </c>
    </row>
    <row r="4657" spans="5:5" x14ac:dyDescent="0.25">
      <c r="E4657" t="e">
        <v>#VALUE!</v>
      </c>
    </row>
    <row r="4658" spans="5:5" x14ac:dyDescent="0.25">
      <c r="E4658" t="e">
        <v>#VALUE!</v>
      </c>
    </row>
    <row r="4659" spans="5:5" x14ac:dyDescent="0.25">
      <c r="E4659" t="e">
        <v>#VALUE!</v>
      </c>
    </row>
    <row r="4660" spans="5:5" x14ac:dyDescent="0.25">
      <c r="E4660" t="e">
        <v>#VALUE!</v>
      </c>
    </row>
    <row r="4661" spans="5:5" x14ac:dyDescent="0.25">
      <c r="E4661" t="e">
        <v>#VALUE!</v>
      </c>
    </row>
    <row r="4662" spans="5:5" x14ac:dyDescent="0.25">
      <c r="E4662" t="e">
        <v>#VALUE!</v>
      </c>
    </row>
    <row r="4663" spans="5:5" x14ac:dyDescent="0.25">
      <c r="E4663" t="e">
        <v>#VALUE!</v>
      </c>
    </row>
    <row r="4664" spans="5:5" x14ac:dyDescent="0.25">
      <c r="E4664" t="e">
        <v>#VALUE!</v>
      </c>
    </row>
    <row r="4665" spans="5:5" x14ac:dyDescent="0.25">
      <c r="E4665" t="e">
        <v>#VALUE!</v>
      </c>
    </row>
    <row r="4666" spans="5:5" x14ac:dyDescent="0.25">
      <c r="E4666" t="e">
        <v>#VALUE!</v>
      </c>
    </row>
    <row r="4667" spans="5:5" x14ac:dyDescent="0.25">
      <c r="E4667" t="e">
        <v>#VALUE!</v>
      </c>
    </row>
    <row r="4668" spans="5:5" x14ac:dyDescent="0.25">
      <c r="E4668" t="e">
        <v>#VALUE!</v>
      </c>
    </row>
    <row r="4669" spans="5:5" x14ac:dyDescent="0.25">
      <c r="E4669" t="e">
        <v>#VALUE!</v>
      </c>
    </row>
    <row r="4670" spans="5:5" x14ac:dyDescent="0.25">
      <c r="E4670" t="e">
        <v>#VALUE!</v>
      </c>
    </row>
    <row r="4671" spans="5:5" x14ac:dyDescent="0.25">
      <c r="E4671" t="e">
        <v>#VALUE!</v>
      </c>
    </row>
    <row r="4672" spans="5:5" x14ac:dyDescent="0.25">
      <c r="E4672" t="e">
        <v>#VALUE!</v>
      </c>
    </row>
    <row r="4673" spans="5:5" x14ac:dyDescent="0.25">
      <c r="E4673" t="e">
        <v>#VALUE!</v>
      </c>
    </row>
    <row r="4674" spans="5:5" x14ac:dyDescent="0.25">
      <c r="E4674" t="e">
        <v>#VALUE!</v>
      </c>
    </row>
    <row r="4675" spans="5:5" x14ac:dyDescent="0.25">
      <c r="E4675" t="e">
        <v>#VALUE!</v>
      </c>
    </row>
    <row r="4676" spans="5:5" x14ac:dyDescent="0.25">
      <c r="E4676" t="e">
        <v>#VALUE!</v>
      </c>
    </row>
    <row r="4677" spans="5:5" x14ac:dyDescent="0.25">
      <c r="E4677" t="e">
        <v>#VALUE!</v>
      </c>
    </row>
    <row r="4678" spans="5:5" x14ac:dyDescent="0.25">
      <c r="E4678" t="e">
        <v>#VALUE!</v>
      </c>
    </row>
    <row r="4679" spans="5:5" x14ac:dyDescent="0.25">
      <c r="E4679" t="e">
        <v>#VALUE!</v>
      </c>
    </row>
    <row r="4680" spans="5:5" x14ac:dyDescent="0.25">
      <c r="E4680" t="e">
        <v>#VALUE!</v>
      </c>
    </row>
    <row r="4681" spans="5:5" x14ac:dyDescent="0.25">
      <c r="E4681" t="e">
        <v>#VALUE!</v>
      </c>
    </row>
    <row r="4682" spans="5:5" x14ac:dyDescent="0.25">
      <c r="E4682" t="e">
        <v>#VALUE!</v>
      </c>
    </row>
    <row r="4683" spans="5:5" x14ac:dyDescent="0.25">
      <c r="E4683" t="e">
        <v>#VALUE!</v>
      </c>
    </row>
    <row r="4684" spans="5:5" x14ac:dyDescent="0.25">
      <c r="E4684" t="e">
        <v>#VALUE!</v>
      </c>
    </row>
    <row r="4685" spans="5:5" x14ac:dyDescent="0.25">
      <c r="E4685" t="e">
        <v>#VALUE!</v>
      </c>
    </row>
    <row r="4686" spans="5:5" x14ac:dyDescent="0.25">
      <c r="E4686" t="e">
        <v>#VALUE!</v>
      </c>
    </row>
    <row r="4687" spans="5:5" x14ac:dyDescent="0.25">
      <c r="E4687" t="e">
        <v>#VALUE!</v>
      </c>
    </row>
    <row r="4688" spans="5:5" x14ac:dyDescent="0.25">
      <c r="E4688" t="e">
        <v>#VALUE!</v>
      </c>
    </row>
    <row r="4689" spans="5:5" x14ac:dyDescent="0.25">
      <c r="E4689" t="e">
        <v>#VALUE!</v>
      </c>
    </row>
    <row r="4690" spans="5:5" x14ac:dyDescent="0.25">
      <c r="E4690" t="e">
        <v>#VALUE!</v>
      </c>
    </row>
    <row r="4691" spans="5:5" x14ac:dyDescent="0.25">
      <c r="E4691" t="e">
        <v>#VALUE!</v>
      </c>
    </row>
    <row r="4692" spans="5:5" x14ac:dyDescent="0.25">
      <c r="E4692" t="e">
        <v>#VALUE!</v>
      </c>
    </row>
    <row r="4693" spans="5:5" x14ac:dyDescent="0.25">
      <c r="E4693" t="e">
        <v>#VALUE!</v>
      </c>
    </row>
    <row r="4694" spans="5:5" x14ac:dyDescent="0.25">
      <c r="E4694" t="e">
        <v>#VALUE!</v>
      </c>
    </row>
    <row r="4695" spans="5:5" x14ac:dyDescent="0.25">
      <c r="E4695" t="e">
        <v>#VALUE!</v>
      </c>
    </row>
    <row r="4696" spans="5:5" x14ac:dyDescent="0.25">
      <c r="E4696" t="e">
        <v>#VALUE!</v>
      </c>
    </row>
    <row r="4697" spans="5:5" x14ac:dyDescent="0.25">
      <c r="E4697" t="e">
        <v>#VALUE!</v>
      </c>
    </row>
    <row r="4698" spans="5:5" x14ac:dyDescent="0.25">
      <c r="E4698" t="e">
        <v>#VALUE!</v>
      </c>
    </row>
    <row r="4699" spans="5:5" x14ac:dyDescent="0.25">
      <c r="E4699" t="e">
        <v>#VALUE!</v>
      </c>
    </row>
    <row r="4700" spans="5:5" x14ac:dyDescent="0.25">
      <c r="E4700" t="e">
        <v>#VALUE!</v>
      </c>
    </row>
    <row r="4701" spans="5:5" x14ac:dyDescent="0.25">
      <c r="E4701" t="e">
        <v>#VALUE!</v>
      </c>
    </row>
    <row r="4702" spans="5:5" x14ac:dyDescent="0.25">
      <c r="E4702" t="e">
        <v>#VALUE!</v>
      </c>
    </row>
    <row r="4703" spans="5:5" x14ac:dyDescent="0.25">
      <c r="E4703" t="e">
        <v>#VALUE!</v>
      </c>
    </row>
    <row r="4704" spans="5:5" x14ac:dyDescent="0.25">
      <c r="E4704" t="e">
        <v>#VALUE!</v>
      </c>
    </row>
    <row r="4705" spans="5:5" x14ac:dyDescent="0.25">
      <c r="E4705" t="e">
        <v>#VALUE!</v>
      </c>
    </row>
    <row r="4706" spans="5:5" x14ac:dyDescent="0.25">
      <c r="E4706" t="e">
        <v>#VALUE!</v>
      </c>
    </row>
    <row r="4707" spans="5:5" x14ac:dyDescent="0.25">
      <c r="E4707" t="e">
        <v>#VALUE!</v>
      </c>
    </row>
    <row r="4708" spans="5:5" x14ac:dyDescent="0.25">
      <c r="E4708" t="e">
        <v>#VALUE!</v>
      </c>
    </row>
    <row r="4709" spans="5:5" x14ac:dyDescent="0.25">
      <c r="E4709" t="e">
        <v>#VALUE!</v>
      </c>
    </row>
    <row r="4710" spans="5:5" x14ac:dyDescent="0.25">
      <c r="E4710" t="e">
        <v>#VALUE!</v>
      </c>
    </row>
    <row r="4711" spans="5:5" x14ac:dyDescent="0.25">
      <c r="E4711" t="e">
        <v>#VALUE!</v>
      </c>
    </row>
    <row r="4712" spans="5:5" x14ac:dyDescent="0.25">
      <c r="E4712" t="e">
        <v>#VALUE!</v>
      </c>
    </row>
    <row r="4713" spans="5:5" x14ac:dyDescent="0.25">
      <c r="E4713" t="e">
        <v>#VALUE!</v>
      </c>
    </row>
    <row r="4714" spans="5:5" x14ac:dyDescent="0.25">
      <c r="E4714" t="e">
        <v>#VALUE!</v>
      </c>
    </row>
    <row r="4715" spans="5:5" x14ac:dyDescent="0.25">
      <c r="E4715" t="e">
        <v>#VALUE!</v>
      </c>
    </row>
    <row r="4716" spans="5:5" x14ac:dyDescent="0.25">
      <c r="E4716" t="e">
        <v>#VALUE!</v>
      </c>
    </row>
    <row r="4717" spans="5:5" x14ac:dyDescent="0.25">
      <c r="E4717" t="e">
        <v>#VALUE!</v>
      </c>
    </row>
    <row r="4718" spans="5:5" x14ac:dyDescent="0.25">
      <c r="E4718" t="e">
        <v>#VALUE!</v>
      </c>
    </row>
    <row r="4719" spans="5:5" x14ac:dyDescent="0.25">
      <c r="E4719" t="e">
        <v>#VALUE!</v>
      </c>
    </row>
    <row r="4720" spans="5:5" x14ac:dyDescent="0.25">
      <c r="E4720" t="e">
        <v>#VALUE!</v>
      </c>
    </row>
    <row r="4721" spans="5:5" x14ac:dyDescent="0.25">
      <c r="E4721" t="e">
        <v>#VALUE!</v>
      </c>
    </row>
    <row r="4722" spans="5:5" x14ac:dyDescent="0.25">
      <c r="E4722" t="e">
        <v>#VALUE!</v>
      </c>
    </row>
    <row r="4723" spans="5:5" x14ac:dyDescent="0.25">
      <c r="E4723" t="e">
        <v>#VALUE!</v>
      </c>
    </row>
    <row r="4724" spans="5:5" x14ac:dyDescent="0.25">
      <c r="E4724" t="e">
        <v>#VALUE!</v>
      </c>
    </row>
    <row r="4725" spans="5:5" x14ac:dyDescent="0.25">
      <c r="E4725" t="e">
        <v>#VALUE!</v>
      </c>
    </row>
    <row r="4726" spans="5:5" x14ac:dyDescent="0.25">
      <c r="E4726" t="e">
        <v>#VALUE!</v>
      </c>
    </row>
    <row r="4727" spans="5:5" x14ac:dyDescent="0.25">
      <c r="E4727" t="e">
        <v>#VALUE!</v>
      </c>
    </row>
    <row r="4728" spans="5:5" x14ac:dyDescent="0.25">
      <c r="E4728" t="e">
        <v>#VALUE!</v>
      </c>
    </row>
    <row r="4729" spans="5:5" x14ac:dyDescent="0.25">
      <c r="E4729" t="e">
        <v>#VALUE!</v>
      </c>
    </row>
    <row r="4730" spans="5:5" x14ac:dyDescent="0.25">
      <c r="E4730" t="e">
        <v>#VALUE!</v>
      </c>
    </row>
    <row r="4731" spans="5:5" x14ac:dyDescent="0.25">
      <c r="E4731" t="e">
        <v>#VALUE!</v>
      </c>
    </row>
    <row r="4732" spans="5:5" x14ac:dyDescent="0.25">
      <c r="E4732" t="e">
        <v>#VALUE!</v>
      </c>
    </row>
    <row r="4733" spans="5:5" x14ac:dyDescent="0.25">
      <c r="E4733" t="e">
        <v>#VALUE!</v>
      </c>
    </row>
    <row r="4734" spans="5:5" x14ac:dyDescent="0.25">
      <c r="E4734" t="e">
        <v>#VALUE!</v>
      </c>
    </row>
    <row r="4735" spans="5:5" x14ac:dyDescent="0.25">
      <c r="E4735" t="e">
        <v>#VALUE!</v>
      </c>
    </row>
    <row r="4736" spans="5:5" x14ac:dyDescent="0.25">
      <c r="E4736" t="e">
        <v>#VALUE!</v>
      </c>
    </row>
    <row r="4737" spans="5:5" x14ac:dyDescent="0.25">
      <c r="E4737" t="e">
        <v>#VALUE!</v>
      </c>
    </row>
    <row r="4738" spans="5:5" x14ac:dyDescent="0.25">
      <c r="E4738" t="e">
        <v>#VALUE!</v>
      </c>
    </row>
    <row r="4739" spans="5:5" x14ac:dyDescent="0.25">
      <c r="E4739" t="e">
        <v>#VALUE!</v>
      </c>
    </row>
    <row r="4740" spans="5:5" x14ac:dyDescent="0.25">
      <c r="E4740" t="e">
        <v>#VALUE!</v>
      </c>
    </row>
    <row r="4741" spans="5:5" x14ac:dyDescent="0.25">
      <c r="E4741" t="e">
        <v>#VALUE!</v>
      </c>
    </row>
    <row r="4742" spans="5:5" x14ac:dyDescent="0.25">
      <c r="E4742" t="e">
        <v>#VALUE!</v>
      </c>
    </row>
    <row r="4743" spans="5:5" x14ac:dyDescent="0.25">
      <c r="E4743" t="e">
        <v>#VALUE!</v>
      </c>
    </row>
    <row r="4744" spans="5:5" x14ac:dyDescent="0.25">
      <c r="E4744" t="e">
        <v>#VALUE!</v>
      </c>
    </row>
    <row r="4745" spans="5:5" x14ac:dyDescent="0.25">
      <c r="E4745" t="e">
        <v>#VALUE!</v>
      </c>
    </row>
    <row r="4746" spans="5:5" x14ac:dyDescent="0.25">
      <c r="E4746" t="e">
        <v>#VALUE!</v>
      </c>
    </row>
    <row r="4747" spans="5:5" x14ac:dyDescent="0.25">
      <c r="E4747" t="e">
        <v>#VALUE!</v>
      </c>
    </row>
    <row r="4748" spans="5:5" x14ac:dyDescent="0.25">
      <c r="E4748" t="e">
        <v>#VALUE!</v>
      </c>
    </row>
    <row r="4749" spans="5:5" x14ac:dyDescent="0.25">
      <c r="E4749" t="e">
        <v>#VALUE!</v>
      </c>
    </row>
    <row r="4750" spans="5:5" x14ac:dyDescent="0.25">
      <c r="E4750" t="e">
        <v>#VALUE!</v>
      </c>
    </row>
    <row r="4751" spans="5:5" x14ac:dyDescent="0.25">
      <c r="E4751" t="e">
        <v>#VALUE!</v>
      </c>
    </row>
    <row r="4752" spans="5:5" x14ac:dyDescent="0.25">
      <c r="E4752" t="e">
        <v>#VALUE!</v>
      </c>
    </row>
    <row r="4753" spans="5:5" x14ac:dyDescent="0.25">
      <c r="E4753" t="e">
        <v>#VALUE!</v>
      </c>
    </row>
    <row r="4754" spans="5:5" x14ac:dyDescent="0.25">
      <c r="E4754" t="e">
        <v>#VALUE!</v>
      </c>
    </row>
    <row r="4755" spans="5:5" x14ac:dyDescent="0.25">
      <c r="E4755" t="e">
        <v>#VALUE!</v>
      </c>
    </row>
    <row r="4756" spans="5:5" x14ac:dyDescent="0.25">
      <c r="E4756" t="e">
        <v>#VALUE!</v>
      </c>
    </row>
    <row r="4757" spans="5:5" x14ac:dyDescent="0.25">
      <c r="E4757" t="e">
        <v>#VALUE!</v>
      </c>
    </row>
    <row r="4758" spans="5:5" x14ac:dyDescent="0.25">
      <c r="E4758" t="e">
        <v>#VALUE!</v>
      </c>
    </row>
    <row r="4759" spans="5:5" x14ac:dyDescent="0.25">
      <c r="E4759" t="e">
        <v>#VALUE!</v>
      </c>
    </row>
    <row r="4760" spans="5:5" x14ac:dyDescent="0.25">
      <c r="E4760" t="e">
        <v>#VALUE!</v>
      </c>
    </row>
    <row r="4761" spans="5:5" x14ac:dyDescent="0.25">
      <c r="E4761" t="e">
        <v>#VALUE!</v>
      </c>
    </row>
    <row r="4762" spans="5:5" x14ac:dyDescent="0.25">
      <c r="E4762" t="e">
        <v>#VALUE!</v>
      </c>
    </row>
    <row r="4763" spans="5:5" x14ac:dyDescent="0.25">
      <c r="E4763" t="e">
        <v>#VALUE!</v>
      </c>
    </row>
    <row r="4764" spans="5:5" x14ac:dyDescent="0.25">
      <c r="E4764" t="e">
        <v>#VALUE!</v>
      </c>
    </row>
    <row r="4765" spans="5:5" x14ac:dyDescent="0.25">
      <c r="E4765" t="e">
        <v>#VALUE!</v>
      </c>
    </row>
    <row r="4766" spans="5:5" x14ac:dyDescent="0.25">
      <c r="E4766" t="e">
        <v>#VALUE!</v>
      </c>
    </row>
    <row r="4767" spans="5:5" x14ac:dyDescent="0.25">
      <c r="E4767" t="e">
        <v>#VALUE!</v>
      </c>
    </row>
    <row r="4768" spans="5:5" x14ac:dyDescent="0.25">
      <c r="E4768" t="e">
        <v>#VALUE!</v>
      </c>
    </row>
    <row r="4769" spans="5:5" x14ac:dyDescent="0.25">
      <c r="E4769" t="e">
        <v>#VALUE!</v>
      </c>
    </row>
    <row r="4770" spans="5:5" x14ac:dyDescent="0.25">
      <c r="E4770" t="e">
        <v>#VALUE!</v>
      </c>
    </row>
    <row r="4771" spans="5:5" x14ac:dyDescent="0.25">
      <c r="E4771" t="e">
        <v>#VALUE!</v>
      </c>
    </row>
    <row r="4772" spans="5:5" x14ac:dyDescent="0.25">
      <c r="E4772" t="e">
        <v>#VALUE!</v>
      </c>
    </row>
    <row r="4773" spans="5:5" x14ac:dyDescent="0.25">
      <c r="E4773" t="e">
        <v>#VALUE!</v>
      </c>
    </row>
    <row r="4774" spans="5:5" x14ac:dyDescent="0.25">
      <c r="E4774" t="e">
        <v>#VALUE!</v>
      </c>
    </row>
    <row r="4775" spans="5:5" x14ac:dyDescent="0.25">
      <c r="E4775" t="e">
        <v>#VALUE!</v>
      </c>
    </row>
    <row r="4776" spans="5:5" x14ac:dyDescent="0.25">
      <c r="E4776" t="e">
        <v>#VALUE!</v>
      </c>
    </row>
    <row r="4777" spans="5:5" x14ac:dyDescent="0.25">
      <c r="E4777" t="e">
        <v>#VALUE!</v>
      </c>
    </row>
    <row r="4778" spans="5:5" x14ac:dyDescent="0.25">
      <c r="E4778" t="e">
        <v>#VALUE!</v>
      </c>
    </row>
    <row r="4779" spans="5:5" x14ac:dyDescent="0.25">
      <c r="E4779" t="e">
        <v>#VALUE!</v>
      </c>
    </row>
    <row r="4780" spans="5:5" x14ac:dyDescent="0.25">
      <c r="E4780" t="e">
        <v>#VALUE!</v>
      </c>
    </row>
    <row r="4781" spans="5:5" x14ac:dyDescent="0.25">
      <c r="E4781" t="e">
        <v>#VALUE!</v>
      </c>
    </row>
    <row r="4782" spans="5:5" x14ac:dyDescent="0.25">
      <c r="E4782" t="e">
        <v>#VALUE!</v>
      </c>
    </row>
    <row r="4783" spans="5:5" x14ac:dyDescent="0.25">
      <c r="E4783" t="e">
        <v>#VALUE!</v>
      </c>
    </row>
    <row r="4784" spans="5:5" x14ac:dyDescent="0.25">
      <c r="E4784" t="e">
        <v>#VALUE!</v>
      </c>
    </row>
    <row r="4785" spans="5:5" x14ac:dyDescent="0.25">
      <c r="E4785" t="e">
        <v>#VALUE!</v>
      </c>
    </row>
    <row r="4786" spans="5:5" x14ac:dyDescent="0.25">
      <c r="E4786" t="e">
        <v>#VALUE!</v>
      </c>
    </row>
    <row r="4787" spans="5:5" x14ac:dyDescent="0.25">
      <c r="E4787" t="e">
        <v>#VALUE!</v>
      </c>
    </row>
    <row r="4788" spans="5:5" x14ac:dyDescent="0.25">
      <c r="E4788" t="e">
        <v>#VALUE!</v>
      </c>
    </row>
    <row r="4789" spans="5:5" x14ac:dyDescent="0.25">
      <c r="E4789" t="e">
        <v>#VALUE!</v>
      </c>
    </row>
    <row r="4790" spans="5:5" x14ac:dyDescent="0.25">
      <c r="E4790" t="e">
        <v>#VALUE!</v>
      </c>
    </row>
    <row r="4791" spans="5:5" x14ac:dyDescent="0.25">
      <c r="E4791" t="e">
        <v>#VALUE!</v>
      </c>
    </row>
    <row r="4792" spans="5:5" x14ac:dyDescent="0.25">
      <c r="E4792" t="e">
        <v>#VALUE!</v>
      </c>
    </row>
    <row r="4793" spans="5:5" x14ac:dyDescent="0.25">
      <c r="E4793" t="e">
        <v>#VALUE!</v>
      </c>
    </row>
    <row r="4794" spans="5:5" x14ac:dyDescent="0.25">
      <c r="E4794" t="e">
        <v>#VALUE!</v>
      </c>
    </row>
    <row r="4795" spans="5:5" x14ac:dyDescent="0.25">
      <c r="E4795" t="e">
        <v>#VALUE!</v>
      </c>
    </row>
    <row r="4796" spans="5:5" x14ac:dyDescent="0.25">
      <c r="E4796" t="e">
        <v>#VALUE!</v>
      </c>
    </row>
    <row r="4797" spans="5:5" x14ac:dyDescent="0.25">
      <c r="E4797" t="e">
        <v>#VALUE!</v>
      </c>
    </row>
    <row r="4798" spans="5:5" x14ac:dyDescent="0.25">
      <c r="E4798" t="e">
        <v>#VALUE!</v>
      </c>
    </row>
    <row r="4799" spans="5:5" x14ac:dyDescent="0.25">
      <c r="E4799" t="e">
        <v>#VALUE!</v>
      </c>
    </row>
    <row r="4800" spans="5:5" x14ac:dyDescent="0.25">
      <c r="E4800" t="e">
        <v>#VALUE!</v>
      </c>
    </row>
    <row r="4801" spans="5:5" x14ac:dyDescent="0.25">
      <c r="E4801" t="e">
        <v>#VALUE!</v>
      </c>
    </row>
    <row r="4802" spans="5:5" x14ac:dyDescent="0.25">
      <c r="E4802" t="e">
        <v>#VALUE!</v>
      </c>
    </row>
    <row r="4803" spans="5:5" x14ac:dyDescent="0.25">
      <c r="E4803" t="e">
        <v>#VALUE!</v>
      </c>
    </row>
    <row r="4804" spans="5:5" x14ac:dyDescent="0.25">
      <c r="E4804" t="e">
        <v>#VALUE!</v>
      </c>
    </row>
    <row r="4805" spans="5:5" x14ac:dyDescent="0.25">
      <c r="E4805" t="e">
        <v>#VALUE!</v>
      </c>
    </row>
    <row r="4806" spans="5:5" x14ac:dyDescent="0.25">
      <c r="E4806" t="e">
        <v>#VALUE!</v>
      </c>
    </row>
    <row r="4807" spans="5:5" x14ac:dyDescent="0.25">
      <c r="E4807" t="e">
        <v>#VALUE!</v>
      </c>
    </row>
    <row r="4808" spans="5:5" x14ac:dyDescent="0.25">
      <c r="E4808" t="e">
        <v>#VALUE!</v>
      </c>
    </row>
    <row r="4809" spans="5:5" x14ac:dyDescent="0.25">
      <c r="E4809" t="e">
        <v>#VALUE!</v>
      </c>
    </row>
    <row r="4810" spans="5:5" x14ac:dyDescent="0.25">
      <c r="E4810" t="e">
        <v>#VALUE!</v>
      </c>
    </row>
    <row r="4811" spans="5:5" x14ac:dyDescent="0.25">
      <c r="E4811" t="e">
        <v>#VALUE!</v>
      </c>
    </row>
    <row r="4812" spans="5:5" x14ac:dyDescent="0.25">
      <c r="E4812" t="e">
        <v>#VALUE!</v>
      </c>
    </row>
    <row r="4813" spans="5:5" x14ac:dyDescent="0.25">
      <c r="E4813" t="e">
        <v>#VALUE!</v>
      </c>
    </row>
    <row r="4814" spans="5:5" x14ac:dyDescent="0.25">
      <c r="E4814" t="e">
        <v>#VALUE!</v>
      </c>
    </row>
    <row r="4815" spans="5:5" x14ac:dyDescent="0.25">
      <c r="E4815" t="e">
        <v>#VALUE!</v>
      </c>
    </row>
    <row r="4816" spans="5:5" x14ac:dyDescent="0.25">
      <c r="E4816" t="e">
        <v>#VALUE!</v>
      </c>
    </row>
    <row r="4817" spans="5:5" x14ac:dyDescent="0.25">
      <c r="E4817" t="e">
        <v>#VALUE!</v>
      </c>
    </row>
    <row r="4818" spans="5:5" x14ac:dyDescent="0.25">
      <c r="E4818" t="e">
        <v>#VALUE!</v>
      </c>
    </row>
    <row r="4819" spans="5:5" x14ac:dyDescent="0.25">
      <c r="E4819" t="e">
        <v>#VALUE!</v>
      </c>
    </row>
    <row r="4820" spans="5:5" x14ac:dyDescent="0.25">
      <c r="E4820" t="e">
        <v>#VALUE!</v>
      </c>
    </row>
    <row r="4821" spans="5:5" x14ac:dyDescent="0.25">
      <c r="E4821" t="e">
        <v>#VALUE!</v>
      </c>
    </row>
    <row r="4822" spans="5:5" x14ac:dyDescent="0.25">
      <c r="E4822" t="e">
        <v>#VALUE!</v>
      </c>
    </row>
    <row r="4823" spans="5:5" x14ac:dyDescent="0.25">
      <c r="E4823" t="e">
        <v>#VALUE!</v>
      </c>
    </row>
    <row r="4824" spans="5:5" x14ac:dyDescent="0.25">
      <c r="E4824" t="e">
        <v>#VALUE!</v>
      </c>
    </row>
    <row r="4825" spans="5:5" x14ac:dyDescent="0.25">
      <c r="E4825" t="e">
        <v>#VALUE!</v>
      </c>
    </row>
    <row r="4826" spans="5:5" x14ac:dyDescent="0.25">
      <c r="E4826" t="e">
        <v>#VALUE!</v>
      </c>
    </row>
    <row r="4827" spans="5:5" x14ac:dyDescent="0.25">
      <c r="E4827" t="e">
        <v>#VALUE!</v>
      </c>
    </row>
    <row r="4828" spans="5:5" x14ac:dyDescent="0.25">
      <c r="E4828" t="e">
        <v>#VALUE!</v>
      </c>
    </row>
    <row r="4829" spans="5:5" x14ac:dyDescent="0.25">
      <c r="E4829" t="e">
        <v>#VALUE!</v>
      </c>
    </row>
    <row r="4830" spans="5:5" x14ac:dyDescent="0.25">
      <c r="E4830" t="e">
        <v>#VALUE!</v>
      </c>
    </row>
    <row r="4831" spans="5:5" x14ac:dyDescent="0.25">
      <c r="E4831" t="e">
        <v>#VALUE!</v>
      </c>
    </row>
    <row r="4832" spans="5:5" x14ac:dyDescent="0.25">
      <c r="E4832" t="e">
        <v>#VALUE!</v>
      </c>
    </row>
    <row r="4833" spans="5:5" x14ac:dyDescent="0.25">
      <c r="E4833" t="e">
        <v>#VALUE!</v>
      </c>
    </row>
    <row r="4834" spans="5:5" x14ac:dyDescent="0.25">
      <c r="E4834" t="e">
        <v>#VALUE!</v>
      </c>
    </row>
    <row r="4835" spans="5:5" x14ac:dyDescent="0.25">
      <c r="E4835" t="e">
        <v>#VALUE!</v>
      </c>
    </row>
    <row r="4836" spans="5:5" x14ac:dyDescent="0.25">
      <c r="E4836" t="e">
        <v>#VALUE!</v>
      </c>
    </row>
    <row r="4837" spans="5:5" x14ac:dyDescent="0.25">
      <c r="E4837" t="e">
        <v>#VALUE!</v>
      </c>
    </row>
    <row r="4838" spans="5:5" x14ac:dyDescent="0.25">
      <c r="E4838" t="e">
        <v>#VALUE!</v>
      </c>
    </row>
    <row r="4839" spans="5:5" x14ac:dyDescent="0.25">
      <c r="E4839" t="e">
        <v>#VALUE!</v>
      </c>
    </row>
    <row r="4840" spans="5:5" x14ac:dyDescent="0.25">
      <c r="E4840" t="e">
        <v>#VALUE!</v>
      </c>
    </row>
    <row r="4841" spans="5:5" x14ac:dyDescent="0.25">
      <c r="E4841" t="e">
        <v>#VALUE!</v>
      </c>
    </row>
    <row r="4842" spans="5:5" x14ac:dyDescent="0.25">
      <c r="E4842" t="e">
        <v>#VALUE!</v>
      </c>
    </row>
    <row r="4843" spans="5:5" x14ac:dyDescent="0.25">
      <c r="E4843" t="e">
        <v>#VALUE!</v>
      </c>
    </row>
    <row r="4844" spans="5:5" x14ac:dyDescent="0.25">
      <c r="E4844" t="e">
        <v>#VALUE!</v>
      </c>
    </row>
    <row r="4845" spans="5:5" x14ac:dyDescent="0.25">
      <c r="E4845" t="e">
        <v>#VALUE!</v>
      </c>
    </row>
    <row r="4846" spans="5:5" x14ac:dyDescent="0.25">
      <c r="E4846" t="e">
        <v>#VALUE!</v>
      </c>
    </row>
    <row r="4847" spans="5:5" x14ac:dyDescent="0.25">
      <c r="E4847" t="e">
        <v>#VALUE!</v>
      </c>
    </row>
    <row r="4848" spans="5:5" x14ac:dyDescent="0.25">
      <c r="E4848" t="e">
        <v>#VALUE!</v>
      </c>
    </row>
    <row r="4849" spans="5:5" x14ac:dyDescent="0.25">
      <c r="E4849" t="e">
        <v>#VALUE!</v>
      </c>
    </row>
    <row r="4850" spans="5:5" x14ac:dyDescent="0.25">
      <c r="E4850" t="e">
        <v>#VALUE!</v>
      </c>
    </row>
    <row r="4851" spans="5:5" x14ac:dyDescent="0.25">
      <c r="E4851" t="e">
        <v>#VALUE!</v>
      </c>
    </row>
    <row r="4852" spans="5:5" x14ac:dyDescent="0.25">
      <c r="E4852" t="e">
        <v>#VALUE!</v>
      </c>
    </row>
    <row r="4853" spans="5:5" x14ac:dyDescent="0.25">
      <c r="E4853" t="e">
        <v>#VALUE!</v>
      </c>
    </row>
    <row r="4854" spans="5:5" x14ac:dyDescent="0.25">
      <c r="E4854" t="e">
        <v>#VALUE!</v>
      </c>
    </row>
    <row r="4855" spans="5:5" x14ac:dyDescent="0.25">
      <c r="E4855" t="e">
        <v>#VALUE!</v>
      </c>
    </row>
    <row r="4856" spans="5:5" x14ac:dyDescent="0.25">
      <c r="E4856" t="e">
        <v>#VALUE!</v>
      </c>
    </row>
    <row r="4857" spans="5:5" x14ac:dyDescent="0.25">
      <c r="E4857" t="e">
        <v>#VALUE!</v>
      </c>
    </row>
    <row r="4858" spans="5:5" x14ac:dyDescent="0.25">
      <c r="E4858" t="e">
        <v>#VALUE!</v>
      </c>
    </row>
    <row r="4859" spans="5:5" x14ac:dyDescent="0.25">
      <c r="E4859" t="e">
        <v>#VALUE!</v>
      </c>
    </row>
    <row r="4860" spans="5:5" x14ac:dyDescent="0.25">
      <c r="E4860" t="e">
        <v>#VALUE!</v>
      </c>
    </row>
    <row r="4861" spans="5:5" x14ac:dyDescent="0.25">
      <c r="E4861" t="e">
        <v>#VALUE!</v>
      </c>
    </row>
    <row r="4862" spans="5:5" x14ac:dyDescent="0.25">
      <c r="E4862" t="e">
        <v>#VALUE!</v>
      </c>
    </row>
    <row r="4863" spans="5:5" x14ac:dyDescent="0.25">
      <c r="E4863" t="e">
        <v>#VALUE!</v>
      </c>
    </row>
    <row r="4864" spans="5:5" x14ac:dyDescent="0.25">
      <c r="E4864" t="e">
        <v>#VALUE!</v>
      </c>
    </row>
    <row r="4865" spans="5:5" x14ac:dyDescent="0.25">
      <c r="E4865" t="e">
        <v>#VALUE!</v>
      </c>
    </row>
    <row r="4866" spans="5:5" x14ac:dyDescent="0.25">
      <c r="E4866" t="e">
        <v>#VALUE!</v>
      </c>
    </row>
    <row r="4867" spans="5:5" x14ac:dyDescent="0.25">
      <c r="E4867" t="e">
        <v>#VALUE!</v>
      </c>
    </row>
    <row r="4868" spans="5:5" x14ac:dyDescent="0.25">
      <c r="E4868" t="e">
        <v>#VALUE!</v>
      </c>
    </row>
    <row r="4869" spans="5:5" x14ac:dyDescent="0.25">
      <c r="E4869" t="e">
        <v>#VALUE!</v>
      </c>
    </row>
    <row r="4870" spans="5:5" x14ac:dyDescent="0.25">
      <c r="E4870" t="e">
        <v>#VALUE!</v>
      </c>
    </row>
    <row r="4871" spans="5:5" x14ac:dyDescent="0.25">
      <c r="E4871" t="e">
        <v>#VALUE!</v>
      </c>
    </row>
    <row r="4872" spans="5:5" x14ac:dyDescent="0.25">
      <c r="E4872" t="e">
        <v>#VALUE!</v>
      </c>
    </row>
    <row r="4873" spans="5:5" x14ac:dyDescent="0.25">
      <c r="E4873" t="e">
        <v>#VALUE!</v>
      </c>
    </row>
    <row r="4874" spans="5:5" x14ac:dyDescent="0.25">
      <c r="E4874" t="e">
        <v>#VALUE!</v>
      </c>
    </row>
    <row r="4875" spans="5:5" x14ac:dyDescent="0.25">
      <c r="E4875" t="e">
        <v>#VALUE!</v>
      </c>
    </row>
    <row r="4876" spans="5:5" x14ac:dyDescent="0.25">
      <c r="E4876" t="e">
        <v>#VALUE!</v>
      </c>
    </row>
    <row r="4877" spans="5:5" x14ac:dyDescent="0.25">
      <c r="E4877" t="e">
        <v>#VALUE!</v>
      </c>
    </row>
    <row r="4878" spans="5:5" x14ac:dyDescent="0.25">
      <c r="E4878" t="e">
        <v>#VALUE!</v>
      </c>
    </row>
    <row r="4879" spans="5:5" x14ac:dyDescent="0.25">
      <c r="E4879" t="e">
        <v>#VALUE!</v>
      </c>
    </row>
    <row r="4880" spans="5:5" x14ac:dyDescent="0.25">
      <c r="E4880" t="e">
        <v>#VALUE!</v>
      </c>
    </row>
    <row r="4881" spans="5:5" x14ac:dyDescent="0.25">
      <c r="E4881" t="e">
        <v>#VALUE!</v>
      </c>
    </row>
    <row r="4882" spans="5:5" x14ac:dyDescent="0.25">
      <c r="E4882" t="e">
        <v>#VALUE!</v>
      </c>
    </row>
    <row r="4883" spans="5:5" x14ac:dyDescent="0.25">
      <c r="E4883" t="e">
        <v>#VALUE!</v>
      </c>
    </row>
    <row r="4884" spans="5:5" x14ac:dyDescent="0.25">
      <c r="E4884" t="e">
        <v>#VALUE!</v>
      </c>
    </row>
    <row r="4885" spans="5:5" x14ac:dyDescent="0.25">
      <c r="E4885" t="e">
        <v>#VALUE!</v>
      </c>
    </row>
    <row r="4886" spans="5:5" x14ac:dyDescent="0.25">
      <c r="E4886" t="e">
        <v>#VALUE!</v>
      </c>
    </row>
    <row r="4887" spans="5:5" x14ac:dyDescent="0.25">
      <c r="E4887" t="e">
        <v>#VALUE!</v>
      </c>
    </row>
    <row r="4888" spans="5:5" x14ac:dyDescent="0.25">
      <c r="E4888" t="e">
        <v>#VALUE!</v>
      </c>
    </row>
    <row r="4889" spans="5:5" x14ac:dyDescent="0.25">
      <c r="E4889" t="e">
        <v>#VALUE!</v>
      </c>
    </row>
    <row r="4890" spans="5:5" x14ac:dyDescent="0.25">
      <c r="E4890" t="e">
        <v>#VALUE!</v>
      </c>
    </row>
    <row r="4891" spans="5:5" x14ac:dyDescent="0.25">
      <c r="E4891" t="e">
        <v>#VALUE!</v>
      </c>
    </row>
    <row r="4892" spans="5:5" x14ac:dyDescent="0.25">
      <c r="E4892" t="e">
        <v>#VALUE!</v>
      </c>
    </row>
    <row r="4893" spans="5:5" x14ac:dyDescent="0.25">
      <c r="E4893" t="e">
        <v>#VALUE!</v>
      </c>
    </row>
    <row r="4894" spans="5:5" x14ac:dyDescent="0.25">
      <c r="E4894" t="e">
        <v>#VALUE!</v>
      </c>
    </row>
    <row r="4895" spans="5:5" x14ac:dyDescent="0.25">
      <c r="E4895" t="e">
        <v>#VALUE!</v>
      </c>
    </row>
    <row r="4896" spans="5:5" x14ac:dyDescent="0.25">
      <c r="E4896" t="e">
        <v>#VALUE!</v>
      </c>
    </row>
    <row r="4897" spans="5:5" x14ac:dyDescent="0.25">
      <c r="E4897" t="e">
        <v>#VALUE!</v>
      </c>
    </row>
    <row r="4898" spans="5:5" x14ac:dyDescent="0.25">
      <c r="E4898" t="e">
        <v>#VALUE!</v>
      </c>
    </row>
    <row r="4899" spans="5:5" x14ac:dyDescent="0.25">
      <c r="E4899" t="e">
        <v>#VALUE!</v>
      </c>
    </row>
    <row r="4900" spans="5:5" x14ac:dyDescent="0.25">
      <c r="E4900" t="e">
        <v>#VALUE!</v>
      </c>
    </row>
    <row r="4901" spans="5:5" x14ac:dyDescent="0.25">
      <c r="E4901" t="e">
        <v>#VALUE!</v>
      </c>
    </row>
    <row r="4902" spans="5:5" x14ac:dyDescent="0.25">
      <c r="E4902" t="e">
        <v>#VALUE!</v>
      </c>
    </row>
    <row r="4903" spans="5:5" x14ac:dyDescent="0.25">
      <c r="E4903" t="e">
        <v>#VALUE!</v>
      </c>
    </row>
    <row r="4904" spans="5:5" x14ac:dyDescent="0.25">
      <c r="E4904" t="e">
        <v>#VALUE!</v>
      </c>
    </row>
    <row r="4905" spans="5:5" x14ac:dyDescent="0.25">
      <c r="E4905" t="e">
        <v>#VALUE!</v>
      </c>
    </row>
    <row r="4906" spans="5:5" x14ac:dyDescent="0.25">
      <c r="E4906" t="e">
        <v>#VALUE!</v>
      </c>
    </row>
    <row r="4907" spans="5:5" x14ac:dyDescent="0.25">
      <c r="E4907" t="e">
        <v>#VALUE!</v>
      </c>
    </row>
    <row r="4908" spans="5:5" x14ac:dyDescent="0.25">
      <c r="E4908" t="e">
        <v>#VALUE!</v>
      </c>
    </row>
    <row r="4909" spans="5:5" x14ac:dyDescent="0.25">
      <c r="E4909" t="e">
        <v>#VALUE!</v>
      </c>
    </row>
    <row r="4910" spans="5:5" x14ac:dyDescent="0.25">
      <c r="E4910" t="e">
        <v>#VALUE!</v>
      </c>
    </row>
    <row r="4911" spans="5:5" x14ac:dyDescent="0.25">
      <c r="E4911" t="e">
        <v>#VALUE!</v>
      </c>
    </row>
    <row r="4912" spans="5:5" x14ac:dyDescent="0.25">
      <c r="E4912" t="e">
        <v>#VALUE!</v>
      </c>
    </row>
    <row r="4913" spans="5:5" x14ac:dyDescent="0.25">
      <c r="E4913" t="e">
        <v>#VALUE!</v>
      </c>
    </row>
    <row r="4914" spans="5:5" x14ac:dyDescent="0.25">
      <c r="E4914" t="e">
        <v>#VALUE!</v>
      </c>
    </row>
    <row r="4915" spans="5:5" x14ac:dyDescent="0.25">
      <c r="E4915" t="e">
        <v>#VALUE!</v>
      </c>
    </row>
    <row r="4916" spans="5:5" x14ac:dyDescent="0.25">
      <c r="E4916" t="e">
        <v>#VALUE!</v>
      </c>
    </row>
    <row r="4917" spans="5:5" x14ac:dyDescent="0.25">
      <c r="E4917" t="e">
        <v>#VALUE!</v>
      </c>
    </row>
    <row r="4918" spans="5:5" x14ac:dyDescent="0.25">
      <c r="E4918" t="e">
        <v>#VALUE!</v>
      </c>
    </row>
    <row r="4919" spans="5:5" x14ac:dyDescent="0.25">
      <c r="E4919" t="e">
        <v>#VALUE!</v>
      </c>
    </row>
    <row r="4920" spans="5:5" x14ac:dyDescent="0.25">
      <c r="E4920" t="e">
        <v>#VALUE!</v>
      </c>
    </row>
    <row r="4921" spans="5:5" x14ac:dyDescent="0.25">
      <c r="E4921" t="e">
        <v>#VALUE!</v>
      </c>
    </row>
    <row r="4922" spans="5:5" x14ac:dyDescent="0.25">
      <c r="E4922" t="e">
        <v>#VALUE!</v>
      </c>
    </row>
    <row r="4923" spans="5:5" x14ac:dyDescent="0.25">
      <c r="E4923" t="e">
        <v>#VALUE!</v>
      </c>
    </row>
    <row r="4924" spans="5:5" x14ac:dyDescent="0.25">
      <c r="E4924" t="e">
        <v>#VALUE!</v>
      </c>
    </row>
    <row r="4925" spans="5:5" x14ac:dyDescent="0.25">
      <c r="E4925" t="e">
        <v>#VALUE!</v>
      </c>
    </row>
    <row r="4926" spans="5:5" x14ac:dyDescent="0.25">
      <c r="E4926" t="e">
        <v>#VALUE!</v>
      </c>
    </row>
    <row r="4927" spans="5:5" x14ac:dyDescent="0.25">
      <c r="E4927" t="e">
        <v>#VALUE!</v>
      </c>
    </row>
    <row r="4928" spans="5:5" x14ac:dyDescent="0.25">
      <c r="E4928" t="e">
        <v>#VALUE!</v>
      </c>
    </row>
    <row r="4929" spans="5:5" x14ac:dyDescent="0.25">
      <c r="E4929" t="e">
        <v>#VALUE!</v>
      </c>
    </row>
    <row r="4930" spans="5:5" x14ac:dyDescent="0.25">
      <c r="E4930" t="e">
        <v>#VALUE!</v>
      </c>
    </row>
    <row r="4931" spans="5:5" x14ac:dyDescent="0.25">
      <c r="E4931" t="e">
        <v>#VALUE!</v>
      </c>
    </row>
    <row r="4932" spans="5:5" x14ac:dyDescent="0.25">
      <c r="E4932" t="e">
        <v>#VALUE!</v>
      </c>
    </row>
    <row r="4933" spans="5:5" x14ac:dyDescent="0.25">
      <c r="E4933" t="e">
        <v>#VALUE!</v>
      </c>
    </row>
    <row r="4934" spans="5:5" x14ac:dyDescent="0.25">
      <c r="E4934" t="e">
        <v>#VALUE!</v>
      </c>
    </row>
    <row r="4935" spans="5:5" x14ac:dyDescent="0.25">
      <c r="E4935" t="e">
        <v>#VALUE!</v>
      </c>
    </row>
    <row r="4936" spans="5:5" x14ac:dyDescent="0.25">
      <c r="E4936" t="e">
        <v>#VALUE!</v>
      </c>
    </row>
    <row r="4937" spans="5:5" x14ac:dyDescent="0.25">
      <c r="E4937" t="e">
        <v>#VALUE!</v>
      </c>
    </row>
    <row r="4938" spans="5:5" x14ac:dyDescent="0.25">
      <c r="E4938" t="e">
        <v>#VALUE!</v>
      </c>
    </row>
    <row r="4939" spans="5:5" x14ac:dyDescent="0.25">
      <c r="E4939" t="e">
        <v>#VALUE!</v>
      </c>
    </row>
    <row r="4940" spans="5:5" x14ac:dyDescent="0.25">
      <c r="E4940" t="e">
        <v>#VALUE!</v>
      </c>
    </row>
    <row r="4941" spans="5:5" x14ac:dyDescent="0.25">
      <c r="E4941" t="e">
        <v>#VALUE!</v>
      </c>
    </row>
    <row r="4942" spans="5:5" x14ac:dyDescent="0.25">
      <c r="E4942" t="e">
        <v>#VALUE!</v>
      </c>
    </row>
    <row r="4943" spans="5:5" x14ac:dyDescent="0.25">
      <c r="E4943" t="e">
        <v>#VALUE!</v>
      </c>
    </row>
    <row r="4944" spans="5:5" x14ac:dyDescent="0.25">
      <c r="E4944" t="e">
        <v>#VALUE!</v>
      </c>
    </row>
    <row r="4945" spans="5:5" x14ac:dyDescent="0.25">
      <c r="E4945" t="e">
        <v>#VALUE!</v>
      </c>
    </row>
    <row r="4946" spans="5:5" x14ac:dyDescent="0.25">
      <c r="E4946" t="e">
        <v>#VALUE!</v>
      </c>
    </row>
    <row r="4947" spans="5:5" x14ac:dyDescent="0.25">
      <c r="E4947" t="e">
        <v>#VALUE!</v>
      </c>
    </row>
    <row r="4948" spans="5:5" x14ac:dyDescent="0.25">
      <c r="E4948" t="e">
        <v>#VALUE!</v>
      </c>
    </row>
    <row r="4949" spans="5:5" x14ac:dyDescent="0.25">
      <c r="E4949" t="e">
        <v>#VALUE!</v>
      </c>
    </row>
    <row r="4950" spans="5:5" x14ac:dyDescent="0.25">
      <c r="E4950" t="e">
        <v>#VALUE!</v>
      </c>
    </row>
    <row r="4951" spans="5:5" x14ac:dyDescent="0.25">
      <c r="E4951" t="e">
        <v>#VALUE!</v>
      </c>
    </row>
    <row r="4952" spans="5:5" x14ac:dyDescent="0.25">
      <c r="E4952" t="e">
        <v>#VALUE!</v>
      </c>
    </row>
    <row r="4953" spans="5:5" x14ac:dyDescent="0.25">
      <c r="E4953" t="e">
        <v>#VALUE!</v>
      </c>
    </row>
    <row r="4954" spans="5:5" x14ac:dyDescent="0.25">
      <c r="E4954" t="e">
        <v>#VALUE!</v>
      </c>
    </row>
    <row r="4955" spans="5:5" x14ac:dyDescent="0.25">
      <c r="E4955" t="e">
        <v>#VALUE!</v>
      </c>
    </row>
    <row r="4956" spans="5:5" x14ac:dyDescent="0.25">
      <c r="E4956" t="e">
        <v>#VALUE!</v>
      </c>
    </row>
    <row r="4957" spans="5:5" x14ac:dyDescent="0.25">
      <c r="E4957" t="e">
        <v>#VALUE!</v>
      </c>
    </row>
    <row r="4958" spans="5:5" x14ac:dyDescent="0.25">
      <c r="E4958" t="e">
        <v>#VALUE!</v>
      </c>
    </row>
    <row r="4959" spans="5:5" x14ac:dyDescent="0.25">
      <c r="E4959" t="e">
        <v>#VALUE!</v>
      </c>
    </row>
    <row r="4960" spans="5:5" x14ac:dyDescent="0.25">
      <c r="E4960" t="e">
        <v>#VALUE!</v>
      </c>
    </row>
    <row r="4961" spans="5:5" x14ac:dyDescent="0.25">
      <c r="E4961" t="e">
        <v>#VALUE!</v>
      </c>
    </row>
    <row r="4962" spans="5:5" x14ac:dyDescent="0.25">
      <c r="E4962" t="e">
        <v>#VALUE!</v>
      </c>
    </row>
    <row r="4963" spans="5:5" x14ac:dyDescent="0.25">
      <c r="E4963" t="e">
        <v>#VALUE!</v>
      </c>
    </row>
    <row r="4964" spans="5:5" x14ac:dyDescent="0.25">
      <c r="E4964" t="e">
        <v>#VALUE!</v>
      </c>
    </row>
    <row r="4965" spans="5:5" x14ac:dyDescent="0.25">
      <c r="E4965" t="e">
        <v>#VALUE!</v>
      </c>
    </row>
    <row r="4966" spans="5:5" x14ac:dyDescent="0.25">
      <c r="E4966" t="e">
        <v>#VALUE!</v>
      </c>
    </row>
    <row r="4967" spans="5:5" x14ac:dyDescent="0.25">
      <c r="E4967" t="e">
        <v>#VALUE!</v>
      </c>
    </row>
    <row r="4968" spans="5:5" x14ac:dyDescent="0.25">
      <c r="E4968" t="e">
        <v>#VALUE!</v>
      </c>
    </row>
    <row r="4969" spans="5:5" x14ac:dyDescent="0.25">
      <c r="E4969" t="e">
        <v>#VALUE!</v>
      </c>
    </row>
    <row r="4970" spans="5:5" x14ac:dyDescent="0.25">
      <c r="E4970" t="e">
        <v>#VALUE!</v>
      </c>
    </row>
    <row r="4971" spans="5:5" x14ac:dyDescent="0.25">
      <c r="E4971" t="e">
        <v>#VALUE!</v>
      </c>
    </row>
    <row r="4972" spans="5:5" x14ac:dyDescent="0.25">
      <c r="E4972" t="e">
        <v>#VALUE!</v>
      </c>
    </row>
    <row r="4973" spans="5:5" x14ac:dyDescent="0.25">
      <c r="E4973" t="e">
        <v>#VALUE!</v>
      </c>
    </row>
    <row r="4974" spans="5:5" x14ac:dyDescent="0.25">
      <c r="E4974" t="e">
        <v>#VALUE!</v>
      </c>
    </row>
    <row r="4975" spans="5:5" x14ac:dyDescent="0.25">
      <c r="E4975" t="e">
        <v>#VALUE!</v>
      </c>
    </row>
    <row r="4976" spans="5:5" x14ac:dyDescent="0.25">
      <c r="E4976" t="e">
        <v>#VALUE!</v>
      </c>
    </row>
    <row r="4977" spans="5:5" x14ac:dyDescent="0.25">
      <c r="E4977" t="e">
        <v>#VALUE!</v>
      </c>
    </row>
    <row r="4978" spans="5:5" x14ac:dyDescent="0.25">
      <c r="E4978" t="e">
        <v>#VALUE!</v>
      </c>
    </row>
    <row r="4979" spans="5:5" x14ac:dyDescent="0.25">
      <c r="E4979" t="e">
        <v>#VALUE!</v>
      </c>
    </row>
    <row r="4980" spans="5:5" x14ac:dyDescent="0.25">
      <c r="E4980" t="e">
        <v>#VALUE!</v>
      </c>
    </row>
    <row r="4981" spans="5:5" x14ac:dyDescent="0.25">
      <c r="E4981" t="e">
        <v>#VALUE!</v>
      </c>
    </row>
    <row r="4982" spans="5:5" x14ac:dyDescent="0.25">
      <c r="E4982" t="e">
        <v>#VALUE!</v>
      </c>
    </row>
    <row r="4983" spans="5:5" x14ac:dyDescent="0.25">
      <c r="E4983" t="e">
        <v>#VALUE!</v>
      </c>
    </row>
    <row r="4984" spans="5:5" x14ac:dyDescent="0.25">
      <c r="E4984" t="e">
        <v>#VALUE!</v>
      </c>
    </row>
    <row r="4985" spans="5:5" x14ac:dyDescent="0.25">
      <c r="E4985" t="e">
        <v>#VALUE!</v>
      </c>
    </row>
    <row r="4986" spans="5:5" x14ac:dyDescent="0.25">
      <c r="E4986" t="e">
        <v>#VALUE!</v>
      </c>
    </row>
    <row r="4987" spans="5:5" x14ac:dyDescent="0.25">
      <c r="E4987" t="e">
        <v>#VALUE!</v>
      </c>
    </row>
    <row r="4988" spans="5:5" x14ac:dyDescent="0.25">
      <c r="E4988" t="e">
        <v>#VALUE!</v>
      </c>
    </row>
    <row r="4989" spans="5:5" x14ac:dyDescent="0.25">
      <c r="E4989" t="e">
        <v>#VALUE!</v>
      </c>
    </row>
  </sheetData>
  <mergeCells count="10">
    <mergeCell ref="A1:V1"/>
    <mergeCell ref="B22:F22"/>
    <mergeCell ref="B42:F42"/>
    <mergeCell ref="G42:N42"/>
    <mergeCell ref="O42:V42"/>
    <mergeCell ref="G22:N22"/>
    <mergeCell ref="O22:V22"/>
    <mergeCell ref="B2:F2"/>
    <mergeCell ref="G2:N2"/>
    <mergeCell ref="O2:V2"/>
  </mergeCells>
  <phoneticPr fontId="30" type="noConversion"/>
  <conditionalFormatting sqref="F4:F19">
    <cfRule type="colorScale" priority="11">
      <colorScale>
        <cfvo type="percent" val="0"/>
        <cfvo type="percent" val="50"/>
        <cfvo type="percent" val="100"/>
        <color rgb="FFF8696B"/>
        <color rgb="FFFFEB84"/>
        <color rgb="FF63BE7B"/>
      </colorScale>
    </cfRule>
    <cfRule type="colorScale" priority="12">
      <colorScale>
        <cfvo type="percent" val="0"/>
        <cfvo type="percent" val="50"/>
        <cfvo type="percent" val="100"/>
        <color rgb="FFF8696B"/>
        <color rgb="FFFFEB84"/>
        <color rgb="FF63BE7B"/>
      </colorScale>
    </cfRule>
    <cfRule type="colorScale" priority="13">
      <colorScale>
        <cfvo type="percentile" val="10"/>
        <cfvo type="percentile" val="50"/>
        <cfvo type="percentile" val="90"/>
        <color rgb="FFF8696B"/>
        <color rgb="FFFFEB84"/>
        <color rgb="FF63BE7B"/>
      </colorScale>
    </cfRule>
    <cfRule type="colorScale" priority="14">
      <colorScale>
        <cfvo type="percent" val="0"/>
        <cfvo type="percent" val="50"/>
        <cfvo type="percent" val="100"/>
        <color rgb="FFF8696B"/>
        <color rgb="FFFFEB84"/>
        <color rgb="FF63BE7B"/>
      </colorScale>
    </cfRule>
    <cfRule type="colorScale" priority="15">
      <colorScale>
        <cfvo type="percentile" val="10"/>
        <cfvo type="percentile" val="50"/>
        <cfvo type="percentile" val="90"/>
        <color rgb="FFF8696B"/>
        <color rgb="FFFFEB84"/>
        <color rgb="FF63BE7B"/>
      </colorScale>
    </cfRule>
    <cfRule type="colorScale" priority="16">
      <colorScale>
        <cfvo type="percent" val="20"/>
        <cfvo type="percent" val="50"/>
        <cfvo type="percent" val="100"/>
        <color rgb="FFF8696B"/>
        <color rgb="FFFFEB84"/>
        <color rgb="FF63BE7B"/>
      </colorScale>
    </cfRule>
    <cfRule type="colorScale" priority="17">
      <colorScale>
        <cfvo type="min"/>
        <cfvo type="percentile" val="50"/>
        <cfvo type="max"/>
        <color rgb="FFF8696B"/>
        <color rgb="FFFFEB84"/>
        <color rgb="FF63BE7B"/>
      </colorScale>
    </cfRule>
  </conditionalFormatting>
  <conditionalFormatting sqref="F24:F39">
    <cfRule type="colorScale" priority="73">
      <colorScale>
        <cfvo type="percent" val="0"/>
        <cfvo type="percent" val="50"/>
        <cfvo type="percent" val="100"/>
        <color rgb="FFF8696B"/>
        <color rgb="FFFFEB84"/>
        <color rgb="FF63BE7B"/>
      </colorScale>
    </cfRule>
    <cfRule type="colorScale" priority="86">
      <colorScale>
        <cfvo type="percent" val="0"/>
        <cfvo type="percent" val="50"/>
        <cfvo type="percent" val="100"/>
        <color rgb="FFF8696B"/>
        <color rgb="FFFFEB84"/>
        <color rgb="FF63BE7B"/>
      </colorScale>
    </cfRule>
    <cfRule type="colorScale" priority="87">
      <colorScale>
        <cfvo type="percentile" val="10"/>
        <cfvo type="percentile" val="50"/>
        <cfvo type="percentile" val="90"/>
        <color rgb="FFF8696B"/>
        <color rgb="FFFFEB84"/>
        <color rgb="FF63BE7B"/>
      </colorScale>
    </cfRule>
    <cfRule type="colorScale" priority="89">
      <colorScale>
        <cfvo type="percent" val="0"/>
        <cfvo type="percent" val="50"/>
        <cfvo type="percent" val="100"/>
        <color rgb="FFF8696B"/>
        <color rgb="FFFFEB84"/>
        <color rgb="FF63BE7B"/>
      </colorScale>
    </cfRule>
    <cfRule type="colorScale" priority="91">
      <colorScale>
        <cfvo type="percentile" val="10"/>
        <cfvo type="percentile" val="50"/>
        <cfvo type="percentile" val="90"/>
        <color rgb="FFF8696B"/>
        <color rgb="FFFFEB84"/>
        <color rgb="FF63BE7B"/>
      </colorScale>
    </cfRule>
    <cfRule type="colorScale" priority="93">
      <colorScale>
        <cfvo type="percent" val="20"/>
        <cfvo type="percent" val="50"/>
        <cfvo type="percent" val="100"/>
        <color rgb="FFF8696B"/>
        <color rgb="FFFFEB84"/>
        <color rgb="FF63BE7B"/>
      </colorScale>
    </cfRule>
    <cfRule type="colorScale" priority="94">
      <colorScale>
        <cfvo type="min"/>
        <cfvo type="percentile" val="50"/>
        <cfvo type="max"/>
        <color rgb="FFF8696B"/>
        <color rgb="FFFFEB84"/>
        <color rgb="FF63BE7B"/>
      </colorScale>
    </cfRule>
  </conditionalFormatting>
  <conditionalFormatting sqref="F44:F59">
    <cfRule type="colorScale" priority="68">
      <colorScale>
        <cfvo type="percent" val="0"/>
        <cfvo type="percent" val="50"/>
        <cfvo type="percent" val="100"/>
        <color rgb="FFF8696B"/>
        <color rgb="FFFFEB84"/>
        <color rgb="FF63BE7B"/>
      </colorScale>
    </cfRule>
    <cfRule type="colorScale" priority="69">
      <colorScale>
        <cfvo type="percent" val="20"/>
        <cfvo type="percent" val="60"/>
        <cfvo type="percent" val="90"/>
        <color rgb="FFF8696B"/>
        <color rgb="FFFFEB84"/>
        <color rgb="FF63BE7B"/>
      </colorScale>
    </cfRule>
    <cfRule type="colorScale" priority="71">
      <colorScale>
        <cfvo type="percent" val="0"/>
        <cfvo type="percent" val="50"/>
        <cfvo type="percent" val="100"/>
        <color rgb="FFF8696B"/>
        <color rgb="FFFFEB84"/>
        <color rgb="FF63BE7B"/>
      </colorScale>
    </cfRule>
    <cfRule type="colorScale" priority="72">
      <colorScale>
        <cfvo type="percent" val="0"/>
        <cfvo type="percent" val="50"/>
        <cfvo type="percent" val="100"/>
        <color rgb="FFF8696B"/>
        <color rgb="FFFFEB84"/>
        <color rgb="FF63BE7B"/>
      </colorScale>
    </cfRule>
    <cfRule type="colorScale" priority="80">
      <colorScale>
        <cfvo type="percent" val="0"/>
        <cfvo type="percent" val="50"/>
        <cfvo type="percent" val="100"/>
        <color rgb="FFF8696B"/>
        <color rgb="FFFFEB84"/>
        <color rgb="FF63BE7B"/>
      </colorScale>
    </cfRule>
    <cfRule type="colorScale" priority="81">
      <colorScale>
        <cfvo type="percentile" val="10"/>
        <cfvo type="percentile" val="50"/>
        <cfvo type="percentile" val="90"/>
        <color rgb="FFF8696B"/>
        <color rgb="FFFFEB84"/>
        <color rgb="FF63BE7B"/>
      </colorScale>
    </cfRule>
    <cfRule type="colorScale" priority="82">
      <colorScale>
        <cfvo type="percent" val="0"/>
        <cfvo type="percent" val="50"/>
        <cfvo type="percent" val="100"/>
        <color rgb="FFF8696B"/>
        <color rgb="FFFFEB84"/>
        <color rgb="FF63BE7B"/>
      </colorScale>
    </cfRule>
    <cfRule type="colorScale" priority="83">
      <colorScale>
        <cfvo type="percentile" val="10"/>
        <cfvo type="percentile" val="50"/>
        <cfvo type="percentile" val="90"/>
        <color rgb="FFF8696B"/>
        <color rgb="FFFFEB84"/>
        <color rgb="FF63BE7B"/>
      </colorScale>
    </cfRule>
    <cfRule type="colorScale" priority="84">
      <colorScale>
        <cfvo type="percent" val="20"/>
        <cfvo type="percent" val="50"/>
        <cfvo type="percent" val="100"/>
        <color rgb="FFF8696B"/>
        <color rgb="FFFFEB84"/>
        <color rgb="FF63BE7B"/>
      </colorScale>
    </cfRule>
    <cfRule type="colorScale" priority="85">
      <colorScale>
        <cfvo type="min"/>
        <cfvo type="percentile" val="50"/>
        <cfvo type="max"/>
        <color rgb="FFF8696B"/>
        <color rgb="FFFFEB84"/>
        <color rgb="FF63BE7B"/>
      </colorScale>
    </cfRule>
  </conditionalFormatting>
  <conditionalFormatting sqref="L4:L19">
    <cfRule type="colorScale" priority="10">
      <colorScale>
        <cfvo type="percent" val="0"/>
        <cfvo type="percent" val="50"/>
        <cfvo type="percent" val="100"/>
        <color rgb="FFF8696B"/>
        <color rgb="FFFFEB84"/>
        <color rgb="FF63BE7B"/>
      </colorScale>
    </cfRule>
  </conditionalFormatting>
  <conditionalFormatting sqref="L24:L39 N24:N39">
    <cfRule type="colorScale" priority="47">
      <colorScale>
        <cfvo type="percent" val="0"/>
        <cfvo type="percent" val="50"/>
        <cfvo type="percent" val="100"/>
        <color rgb="FFF8696B"/>
        <color rgb="FFFFEB84"/>
        <color rgb="FF63BE7B"/>
      </colorScale>
    </cfRule>
    <cfRule type="colorScale" priority="51">
      <colorScale>
        <cfvo type="percent" val="0"/>
        <cfvo type="percent" val="50"/>
        <cfvo type="percent" val="100"/>
        <color rgb="FFF8696B"/>
        <color rgb="FFFFEB84"/>
        <color rgb="FF63BE7B"/>
      </colorScale>
    </cfRule>
  </conditionalFormatting>
  <conditionalFormatting sqref="L44:L59">
    <cfRule type="colorScale" priority="49">
      <colorScale>
        <cfvo type="percent" val="0"/>
        <cfvo type="percent" val="50"/>
        <cfvo type="percent" val="100"/>
        <color rgb="FFF8696B"/>
        <color rgb="FFFFEB84"/>
        <color rgb="FF63BE7B"/>
      </colorScale>
    </cfRule>
  </conditionalFormatting>
  <conditionalFormatting sqref="L4:N19">
    <cfRule type="colorScale" priority="2">
      <colorScale>
        <cfvo type="percent" val="0"/>
        <cfvo type="percent" val="50"/>
        <cfvo type="percent" val="100"/>
        <color rgb="FFF8696B"/>
        <color rgb="FFFFEB84"/>
        <color rgb="FF63BE7B"/>
      </colorScale>
    </cfRule>
  </conditionalFormatting>
  <conditionalFormatting sqref="L24:N39">
    <cfRule type="colorScale" priority="23">
      <colorScale>
        <cfvo type="percent" val="0"/>
        <cfvo type="percentile" val="50"/>
        <cfvo type="percent" val="100"/>
        <color rgb="FFF8696B"/>
        <color rgb="FFFFEB84"/>
        <color rgb="FF63BE7B"/>
      </colorScale>
    </cfRule>
  </conditionalFormatting>
  <conditionalFormatting sqref="L44:N59">
    <cfRule type="colorScale" priority="21">
      <colorScale>
        <cfvo type="percent" val="0"/>
        <cfvo type="percent" val="50"/>
        <cfvo type="percent" val="100"/>
        <color rgb="FFF8696B"/>
        <color rgb="FFFFEB84"/>
        <color rgb="FF63BE7B"/>
      </colorScale>
    </cfRule>
  </conditionalFormatting>
  <conditionalFormatting sqref="M4:M19">
    <cfRule type="colorScale" priority="7">
      <colorScale>
        <cfvo type="percent" val="0"/>
        <cfvo type="percent" val="50"/>
        <cfvo type="percent" val="100"/>
        <color rgb="FFF8696B"/>
        <color rgb="FFFFEB84"/>
        <color rgb="FF63BE7B"/>
      </colorScale>
    </cfRule>
    <cfRule type="colorScale" priority="8">
      <colorScale>
        <cfvo type="percent" val="0"/>
        <cfvo type="percent" val="50"/>
        <cfvo type="percent" val="100"/>
        <color rgb="FFF8696B"/>
        <color rgb="FFFFEB84"/>
        <color rgb="FF63BE7B"/>
      </colorScale>
    </cfRule>
  </conditionalFormatting>
  <conditionalFormatting sqref="M24:M39">
    <cfRule type="colorScale" priority="36">
      <colorScale>
        <cfvo type="percent" val="0"/>
        <cfvo type="percent" val="50"/>
        <cfvo type="percent" val="100"/>
        <color rgb="FFF8696B"/>
        <color rgb="FFFFEB84"/>
        <color rgb="FF63BE7B"/>
      </colorScale>
    </cfRule>
    <cfRule type="colorScale" priority="37">
      <colorScale>
        <cfvo type="percent" val="0"/>
        <cfvo type="percent" val="50"/>
        <cfvo type="percent" val="100"/>
        <color rgb="FFF8696B"/>
        <color rgb="FFFFEB84"/>
        <color rgb="FF63BE7B"/>
      </colorScale>
    </cfRule>
  </conditionalFormatting>
  <conditionalFormatting sqref="M44:M59">
    <cfRule type="colorScale" priority="34">
      <colorScale>
        <cfvo type="percent" val="0"/>
        <cfvo type="percent" val="50"/>
        <cfvo type="percent" val="100"/>
        <color rgb="FFF8696B"/>
        <color rgb="FFFFEB84"/>
        <color rgb="FF63BE7B"/>
      </colorScale>
    </cfRule>
    <cfRule type="colorScale" priority="35">
      <colorScale>
        <cfvo type="percent" val="0"/>
        <cfvo type="percent" val="50"/>
        <cfvo type="percent" val="100"/>
        <color rgb="FFF8696B"/>
        <color rgb="FFFFEB84"/>
        <color rgb="FF63BE7B"/>
      </colorScale>
    </cfRule>
  </conditionalFormatting>
  <conditionalFormatting sqref="N4:N19">
    <cfRule type="colorScale" priority="4">
      <colorScale>
        <cfvo type="percent" val="0"/>
        <cfvo type="percent" val="50"/>
        <cfvo type="percent" val="100"/>
        <color rgb="FFF8696B"/>
        <color rgb="FFFFEB84"/>
        <color rgb="FF63BE7B"/>
      </colorScale>
    </cfRule>
    <cfRule type="colorScale" priority="5">
      <colorScale>
        <cfvo type="percent" val="0"/>
        <cfvo type="percent" val="50"/>
        <cfvo type="percent" val="100"/>
        <color rgb="FFF8696B"/>
        <color rgb="FFFFEB84"/>
        <color rgb="FF63BE7B"/>
      </colorScale>
    </cfRule>
  </conditionalFormatting>
  <conditionalFormatting sqref="N44:N59">
    <cfRule type="colorScale" priority="28">
      <colorScale>
        <cfvo type="percent" val="0"/>
        <cfvo type="percent" val="50"/>
        <cfvo type="percent" val="100"/>
        <color rgb="FFF8696B"/>
        <color rgb="FFFFEB84"/>
        <color rgb="FF63BE7B"/>
      </colorScale>
    </cfRule>
    <cfRule type="colorScale" priority="29">
      <colorScale>
        <cfvo type="percent" val="0"/>
        <cfvo type="percent" val="50"/>
        <cfvo type="percent" val="100"/>
        <color rgb="FFF8696B"/>
        <color rgb="FFFFEB84"/>
        <color rgb="FF63BE7B"/>
      </colorScale>
    </cfRule>
  </conditionalFormatting>
  <conditionalFormatting sqref="T4:T19">
    <cfRule type="colorScale" priority="9">
      <colorScale>
        <cfvo type="percent" val="0"/>
        <cfvo type="percent" val="50"/>
        <cfvo type="percent" val="100"/>
        <color rgb="FFF8696B"/>
        <color rgb="FFFFEB84"/>
        <color rgb="FF63BE7B"/>
      </colorScale>
    </cfRule>
  </conditionalFormatting>
  <conditionalFormatting sqref="T24:T39 V24:V39">
    <cfRule type="colorScale" priority="50">
      <colorScale>
        <cfvo type="percent" val="0"/>
        <cfvo type="percent" val="50"/>
        <cfvo type="percent" val="100"/>
        <color rgb="FFF8696B"/>
        <color rgb="FFFFEB84"/>
        <color rgb="FF63BE7B"/>
      </colorScale>
    </cfRule>
  </conditionalFormatting>
  <conditionalFormatting sqref="T44:T59">
    <cfRule type="colorScale" priority="48">
      <colorScale>
        <cfvo type="percent" val="0"/>
        <cfvo type="percent" val="50"/>
        <cfvo type="percent" val="100"/>
        <color rgb="FFF8696B"/>
        <color rgb="FFFFEB84"/>
        <color rgb="FF63BE7B"/>
      </colorScale>
    </cfRule>
  </conditionalFormatting>
  <conditionalFormatting sqref="T4:V19">
    <cfRule type="colorScale" priority="1">
      <colorScale>
        <cfvo type="percent" val="0"/>
        <cfvo type="percent" val="50"/>
        <cfvo type="percent" val="100"/>
        <color rgb="FFF8696B"/>
        <color rgb="FFFFEB84"/>
        <color rgb="FF63BE7B"/>
      </colorScale>
    </cfRule>
  </conditionalFormatting>
  <conditionalFormatting sqref="T24:V39">
    <cfRule type="colorScale" priority="22">
      <colorScale>
        <cfvo type="percent" val="0"/>
        <cfvo type="percent" val="50"/>
        <cfvo type="percent" val="100"/>
        <color rgb="FFF8696B"/>
        <color rgb="FFFFEB84"/>
        <color rgb="FF63BE7B"/>
      </colorScale>
    </cfRule>
  </conditionalFormatting>
  <conditionalFormatting sqref="T44:V59">
    <cfRule type="colorScale" priority="20">
      <colorScale>
        <cfvo type="percent" val="0"/>
        <cfvo type="percent" val="50"/>
        <cfvo type="percent" val="100"/>
        <color rgb="FFF8696B"/>
        <color rgb="FFFFEB84"/>
        <color rgb="FF63BE7B"/>
      </colorScale>
    </cfRule>
  </conditionalFormatting>
  <conditionalFormatting sqref="U4:U19">
    <cfRule type="colorScale" priority="6">
      <colorScale>
        <cfvo type="percent" val="0"/>
        <cfvo type="percent" val="50"/>
        <cfvo type="percent" val="100"/>
        <color rgb="FFF8696B"/>
        <color rgb="FFFFEB84"/>
        <color rgb="FF63BE7B"/>
      </colorScale>
    </cfRule>
  </conditionalFormatting>
  <conditionalFormatting sqref="U24:U39">
    <cfRule type="colorScale" priority="40">
      <colorScale>
        <cfvo type="percent" val="0"/>
        <cfvo type="percent" val="50"/>
        <cfvo type="percent" val="100"/>
        <color rgb="FFF8696B"/>
        <color rgb="FFFFEB84"/>
        <color rgb="FF63BE7B"/>
      </colorScale>
    </cfRule>
  </conditionalFormatting>
  <conditionalFormatting sqref="U44:U59">
    <cfRule type="colorScale" priority="31">
      <colorScale>
        <cfvo type="percent" val="0"/>
        <cfvo type="percent" val="50"/>
        <cfvo type="percent" val="100"/>
        <color rgb="FFF8696B"/>
        <color rgb="FFFFEB84"/>
        <color rgb="FF63BE7B"/>
      </colorScale>
    </cfRule>
  </conditionalFormatting>
  <conditionalFormatting sqref="V4:V19">
    <cfRule type="colorScale" priority="3">
      <colorScale>
        <cfvo type="percent" val="0"/>
        <cfvo type="percent" val="50"/>
        <cfvo type="percent" val="100"/>
        <color rgb="FFF8696B"/>
        <color rgb="FFFFEB84"/>
        <color rgb="FF63BE7B"/>
      </colorScale>
    </cfRule>
  </conditionalFormatting>
  <conditionalFormatting sqref="V44:V59">
    <cfRule type="colorScale" priority="25">
      <colorScale>
        <cfvo type="percent" val="0"/>
        <cfvo type="percent" val="50"/>
        <cfvo type="percent" val="100"/>
        <color rgb="FFF8696B"/>
        <color rgb="FFFFEB84"/>
        <color rgb="FF63BE7B"/>
      </colorScale>
    </cfRule>
  </conditionalFormatting>
  <pageMargins left="0.7" right="0.7" top="0.75" bottom="0.75" header="0.3" footer="0.3"/>
  <pageSetup orientation="portrait" r:id="rId1"/>
  <headerFooter>
    <oddHeader>&amp;L&amp;"Arial"&amp;10&amp;K0000FF[AMD Official Use Only]&amp;1#</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N22"/>
  <sheetViews>
    <sheetView workbookViewId="0">
      <selection activeCell="J9" sqref="J9"/>
    </sheetView>
  </sheetViews>
  <sheetFormatPr defaultColWidth="15" defaultRowHeight="15" x14ac:dyDescent="0.25"/>
  <cols>
    <col min="1" max="1" width="11.42578125" style="2" bestFit="1" customWidth="1"/>
    <col min="2" max="3" width="10.42578125" style="3" bestFit="1" customWidth="1"/>
    <col min="4" max="8" width="9.42578125" style="3" bestFit="1" customWidth="1"/>
    <col min="9" max="9" width="8.42578125" style="3" bestFit="1" customWidth="1"/>
    <col min="10" max="20" width="9.42578125" style="3" bestFit="1" customWidth="1"/>
    <col min="21" max="21" width="10.42578125" style="3" bestFit="1" customWidth="1"/>
    <col min="22" max="23" width="9.42578125" style="3" bestFit="1" customWidth="1"/>
    <col min="24" max="25" width="10.42578125" style="3" bestFit="1" customWidth="1"/>
    <col min="26" max="27" width="9.42578125" style="3" bestFit="1" customWidth="1"/>
    <col min="28" max="28" width="10.42578125" style="3" bestFit="1" customWidth="1"/>
    <col min="29" max="29" width="9.42578125" style="3" bestFit="1" customWidth="1"/>
    <col min="30" max="30" width="10.42578125" style="3" bestFit="1" customWidth="1"/>
    <col min="31" max="32" width="9.42578125" style="3" bestFit="1" customWidth="1"/>
    <col min="33" max="34" width="10.42578125" style="3" bestFit="1" customWidth="1"/>
    <col min="35" max="37" width="10.42578125" style="3" customWidth="1"/>
    <col min="38" max="38" width="10.42578125" style="22" customWidth="1"/>
    <col min="39" max="39" width="10.42578125" style="3" customWidth="1"/>
    <col min="40" max="40" width="1.42578125" style="3" customWidth="1"/>
    <col min="41" max="16384" width="15" style="3"/>
  </cols>
  <sheetData>
    <row r="1" spans="1:40" s="2" customFormat="1" ht="12.2" customHeight="1" x14ac:dyDescent="0.2">
      <c r="A1" s="34"/>
      <c r="B1" s="36" t="s">
        <v>938</v>
      </c>
      <c r="C1" s="36" t="s">
        <v>939</v>
      </c>
      <c r="D1" s="36" t="s">
        <v>940</v>
      </c>
      <c r="E1" s="36" t="s">
        <v>941</v>
      </c>
      <c r="F1" s="36" t="s">
        <v>942</v>
      </c>
      <c r="G1" s="37" t="s">
        <v>943</v>
      </c>
      <c r="H1" s="12"/>
      <c r="I1" s="12"/>
      <c r="J1" s="12"/>
      <c r="K1" s="12"/>
      <c r="L1" s="13"/>
      <c r="M1" s="1"/>
      <c r="N1" s="11"/>
      <c r="X1" s="11"/>
      <c r="AB1" s="683" t="s">
        <v>944</v>
      </c>
      <c r="AM1" s="683" t="s">
        <v>945</v>
      </c>
    </row>
    <row r="2" spans="1:40" s="14" customFormat="1" ht="12" x14ac:dyDescent="0.2">
      <c r="A2" s="35" t="s">
        <v>946</v>
      </c>
      <c r="B2" s="15">
        <v>42994</v>
      </c>
      <c r="C2" s="15">
        <v>43190</v>
      </c>
      <c r="D2" s="16" t="e">
        <f>#REF!</f>
        <v>#REF!</v>
      </c>
      <c r="E2" s="16" t="e">
        <f>#REF!</f>
        <v>#REF!</v>
      </c>
      <c r="F2" s="16">
        <f>(C2-B2)/7</f>
        <v>28</v>
      </c>
      <c r="G2" s="17" t="e">
        <f>E2/F2</f>
        <v>#REF!</v>
      </c>
      <c r="H2" s="18"/>
      <c r="I2" s="18"/>
      <c r="J2" s="18"/>
      <c r="K2" s="18"/>
      <c r="L2" s="19"/>
      <c r="M2" s="20"/>
      <c r="N2" s="21"/>
      <c r="X2" s="21"/>
      <c r="AB2" s="684"/>
      <c r="AM2" s="684"/>
    </row>
    <row r="3" spans="1:40" s="7" customFormat="1" ht="3.75" customHeight="1" thickBot="1" x14ac:dyDescent="0.25">
      <c r="A3" s="4"/>
      <c r="B3" s="5"/>
      <c r="C3" s="5"/>
      <c r="D3" s="5"/>
      <c r="E3" s="5"/>
      <c r="F3" s="5"/>
      <c r="G3" s="5"/>
      <c r="H3" s="5"/>
      <c r="I3" s="5"/>
      <c r="J3" s="5"/>
      <c r="K3" s="5"/>
      <c r="L3" s="5"/>
      <c r="M3" s="6"/>
      <c r="N3" s="6"/>
      <c r="O3" s="6"/>
      <c r="P3" s="6"/>
      <c r="Q3" s="6"/>
      <c r="R3" s="6"/>
      <c r="S3" s="6"/>
      <c r="T3" s="6"/>
      <c r="U3" s="6"/>
      <c r="V3" s="6"/>
      <c r="W3" s="6"/>
      <c r="X3" s="6"/>
      <c r="Y3" s="6"/>
      <c r="Z3" s="6"/>
      <c r="AA3" s="6"/>
      <c r="AB3" s="6"/>
      <c r="AC3" s="6"/>
      <c r="AD3" s="6"/>
      <c r="AE3" s="6"/>
      <c r="AF3" s="6"/>
      <c r="AG3" s="6"/>
      <c r="AH3" s="6"/>
      <c r="AI3" s="6"/>
      <c r="AJ3" s="6"/>
      <c r="AK3" s="6"/>
    </row>
    <row r="4" spans="1:40" ht="12" x14ac:dyDescent="0.2">
      <c r="A4" s="685" t="s">
        <v>947</v>
      </c>
      <c r="B4" s="30">
        <v>43001</v>
      </c>
      <c r="C4" s="30">
        <f>B4+7</f>
        <v>43008</v>
      </c>
      <c r="D4" s="30">
        <f>C4+7</f>
        <v>43015</v>
      </c>
      <c r="E4" s="30">
        <f t="shared" ref="E4" si="0">D4+7</f>
        <v>43022</v>
      </c>
      <c r="F4" s="30">
        <f t="shared" ref="F4" si="1">E4+7</f>
        <v>43029</v>
      </c>
      <c r="G4" s="30">
        <f t="shared" ref="G4" si="2">F4+7</f>
        <v>43036</v>
      </c>
      <c r="H4" s="30">
        <f t="shared" ref="H4" si="3">G4+7</f>
        <v>43043</v>
      </c>
      <c r="I4" s="30">
        <f t="shared" ref="I4" si="4">H4+7</f>
        <v>43050</v>
      </c>
      <c r="J4" s="30">
        <f t="shared" ref="J4" si="5">I4+7</f>
        <v>43057</v>
      </c>
      <c r="K4" s="30">
        <f t="shared" ref="K4" si="6">J4+7</f>
        <v>43064</v>
      </c>
      <c r="L4" s="30">
        <f t="shared" ref="L4" si="7">K4+7</f>
        <v>43071</v>
      </c>
      <c r="M4" s="30">
        <f t="shared" ref="M4" si="8">L4+7</f>
        <v>43078</v>
      </c>
      <c r="N4" s="31">
        <f t="shared" ref="N4" si="9">M4+7</f>
        <v>43085</v>
      </c>
      <c r="O4" s="30">
        <f t="shared" ref="O4" si="10">N4+7</f>
        <v>43092</v>
      </c>
      <c r="P4" s="30">
        <f t="shared" ref="P4" si="11">O4+7</f>
        <v>43099</v>
      </c>
      <c r="Q4" s="30">
        <f t="shared" ref="Q4" si="12">P4+7</f>
        <v>43106</v>
      </c>
      <c r="R4" s="30">
        <f t="shared" ref="R4" si="13">Q4+7</f>
        <v>43113</v>
      </c>
      <c r="S4" s="30">
        <f t="shared" ref="S4" si="14">R4+7</f>
        <v>43120</v>
      </c>
      <c r="T4" s="30">
        <f t="shared" ref="T4" si="15">S4+7</f>
        <v>43127</v>
      </c>
      <c r="U4" s="30">
        <f t="shared" ref="U4" si="16">T4+7</f>
        <v>43134</v>
      </c>
      <c r="V4" s="30">
        <f t="shared" ref="V4" si="17">U4+7</f>
        <v>43141</v>
      </c>
      <c r="W4" s="30">
        <f t="shared" ref="W4" si="18">V4+7</f>
        <v>43148</v>
      </c>
      <c r="X4" s="31">
        <f t="shared" ref="X4" si="19">W4+7</f>
        <v>43155</v>
      </c>
      <c r="Y4" s="30">
        <f t="shared" ref="Y4" si="20">X4+7</f>
        <v>43162</v>
      </c>
      <c r="Z4" s="30">
        <f t="shared" ref="Z4" si="21">Y4+7</f>
        <v>43169</v>
      </c>
      <c r="AA4" s="31">
        <f t="shared" ref="AA4" si="22">Z4+7</f>
        <v>43176</v>
      </c>
      <c r="AB4" s="30">
        <f t="shared" ref="AB4" si="23">AA4+7</f>
        <v>43183</v>
      </c>
      <c r="AC4" s="30">
        <f t="shared" ref="AC4" si="24">AB4+7</f>
        <v>43190</v>
      </c>
      <c r="AD4" s="31">
        <f t="shared" ref="AD4:AJ4" si="25">AC4+7</f>
        <v>43197</v>
      </c>
      <c r="AE4" s="31">
        <f t="shared" si="25"/>
        <v>43204</v>
      </c>
      <c r="AF4" s="31">
        <f t="shared" si="25"/>
        <v>43211</v>
      </c>
      <c r="AG4" s="31">
        <f t="shared" si="25"/>
        <v>43218</v>
      </c>
      <c r="AH4" s="31">
        <f t="shared" si="25"/>
        <v>43225</v>
      </c>
      <c r="AI4" s="31">
        <f t="shared" si="25"/>
        <v>43232</v>
      </c>
      <c r="AJ4" s="31">
        <f t="shared" si="25"/>
        <v>43239</v>
      </c>
      <c r="AK4" s="31">
        <f t="shared" ref="AK4:AM4" si="26">AJ4+7</f>
        <v>43246</v>
      </c>
      <c r="AL4" s="31">
        <f t="shared" si="26"/>
        <v>43253</v>
      </c>
      <c r="AM4" s="60">
        <f t="shared" si="26"/>
        <v>43260</v>
      </c>
      <c r="AN4" s="49"/>
    </row>
    <row r="5" spans="1:40" ht="12.75" thickBot="1" x14ac:dyDescent="0.25">
      <c r="A5" s="686"/>
      <c r="B5" s="47" t="s">
        <v>948</v>
      </c>
      <c r="C5" s="47" t="s">
        <v>949</v>
      </c>
      <c r="D5" s="47" t="s">
        <v>950</v>
      </c>
      <c r="E5" s="47" t="s">
        <v>951</v>
      </c>
      <c r="F5" s="47" t="s">
        <v>952</v>
      </c>
      <c r="G5" s="47" t="s">
        <v>953</v>
      </c>
      <c r="H5" s="47" t="s">
        <v>954</v>
      </c>
      <c r="I5" s="47" t="s">
        <v>955</v>
      </c>
      <c r="J5" s="47" t="s">
        <v>956</v>
      </c>
      <c r="K5" s="47" t="s">
        <v>957</v>
      </c>
      <c r="L5" s="47" t="s">
        <v>958</v>
      </c>
      <c r="M5" s="47" t="s">
        <v>959</v>
      </c>
      <c r="N5" s="47" t="s">
        <v>960</v>
      </c>
      <c r="O5" s="47" t="s">
        <v>961</v>
      </c>
      <c r="P5" s="47" t="s">
        <v>962</v>
      </c>
      <c r="Q5" s="47" t="s">
        <v>922</v>
      </c>
      <c r="R5" s="47" t="s">
        <v>925</v>
      </c>
      <c r="S5" s="47" t="s">
        <v>923</v>
      </c>
      <c r="T5" s="47" t="s">
        <v>926</v>
      </c>
      <c r="U5" s="47" t="s">
        <v>921</v>
      </c>
      <c r="V5" s="47" t="s">
        <v>919</v>
      </c>
      <c r="W5" s="47" t="s">
        <v>918</v>
      </c>
      <c r="X5" s="47" t="s">
        <v>920</v>
      </c>
      <c r="Y5" s="47" t="s">
        <v>963</v>
      </c>
      <c r="Z5" s="47" t="s">
        <v>964</v>
      </c>
      <c r="AA5" s="47" t="s">
        <v>965</v>
      </c>
      <c r="AB5" s="47" t="s">
        <v>966</v>
      </c>
      <c r="AC5" s="47" t="s">
        <v>967</v>
      </c>
      <c r="AD5" s="47" t="s">
        <v>968</v>
      </c>
      <c r="AE5" s="47" t="s">
        <v>969</v>
      </c>
      <c r="AF5" s="47" t="s">
        <v>970</v>
      </c>
      <c r="AG5" s="47" t="s">
        <v>971</v>
      </c>
      <c r="AH5" s="47" t="s">
        <v>972</v>
      </c>
      <c r="AI5" s="47" t="s">
        <v>973</v>
      </c>
      <c r="AJ5" s="47" t="s">
        <v>974</v>
      </c>
      <c r="AK5" s="47" t="s">
        <v>975</v>
      </c>
      <c r="AL5" s="66" t="s">
        <v>976</v>
      </c>
      <c r="AM5" s="65" t="s">
        <v>977</v>
      </c>
      <c r="AN5" s="50"/>
    </row>
    <row r="6" spans="1:40" ht="12" x14ac:dyDescent="0.2">
      <c r="A6" s="48" t="s">
        <v>978</v>
      </c>
      <c r="B6" s="38" t="e">
        <f>B7*$E$2</f>
        <v>#REF!</v>
      </c>
      <c r="C6" s="38" t="e">
        <f t="shared" ref="C6:AM6" si="27">C7*$E$2</f>
        <v>#REF!</v>
      </c>
      <c r="D6" s="38" t="e">
        <f t="shared" si="27"/>
        <v>#REF!</v>
      </c>
      <c r="E6" s="38" t="e">
        <f t="shared" si="27"/>
        <v>#REF!</v>
      </c>
      <c r="F6" s="38" t="e">
        <f t="shared" si="27"/>
        <v>#REF!</v>
      </c>
      <c r="G6" s="38" t="e">
        <f t="shared" si="27"/>
        <v>#REF!</v>
      </c>
      <c r="H6" s="38" t="e">
        <f t="shared" si="27"/>
        <v>#REF!</v>
      </c>
      <c r="I6" s="38" t="e">
        <f t="shared" si="27"/>
        <v>#REF!</v>
      </c>
      <c r="J6" s="38" t="e">
        <f t="shared" si="27"/>
        <v>#REF!</v>
      </c>
      <c r="K6" s="38" t="e">
        <f t="shared" si="27"/>
        <v>#REF!</v>
      </c>
      <c r="L6" s="38" t="e">
        <f t="shared" si="27"/>
        <v>#REF!</v>
      </c>
      <c r="M6" s="38" t="e">
        <f t="shared" si="27"/>
        <v>#REF!</v>
      </c>
      <c r="N6" s="38" t="e">
        <f t="shared" si="27"/>
        <v>#REF!</v>
      </c>
      <c r="O6" s="38" t="e">
        <f t="shared" si="27"/>
        <v>#REF!</v>
      </c>
      <c r="P6" s="38" t="e">
        <f t="shared" si="27"/>
        <v>#REF!</v>
      </c>
      <c r="Q6" s="38" t="e">
        <f t="shared" si="27"/>
        <v>#REF!</v>
      </c>
      <c r="R6" s="38" t="e">
        <f t="shared" si="27"/>
        <v>#REF!</v>
      </c>
      <c r="S6" s="38" t="e">
        <f t="shared" si="27"/>
        <v>#REF!</v>
      </c>
      <c r="T6" s="38" t="e">
        <f t="shared" si="27"/>
        <v>#REF!</v>
      </c>
      <c r="U6" s="38" t="e">
        <f t="shared" si="27"/>
        <v>#REF!</v>
      </c>
      <c r="V6" s="38" t="e">
        <f t="shared" si="27"/>
        <v>#REF!</v>
      </c>
      <c r="W6" s="38" t="e">
        <f t="shared" si="27"/>
        <v>#REF!</v>
      </c>
      <c r="X6" s="38" t="e">
        <f t="shared" si="27"/>
        <v>#REF!</v>
      </c>
      <c r="Y6" s="38" t="e">
        <f t="shared" si="27"/>
        <v>#REF!</v>
      </c>
      <c r="Z6" s="38" t="e">
        <f t="shared" si="27"/>
        <v>#REF!</v>
      </c>
      <c r="AA6" s="38" t="e">
        <f t="shared" si="27"/>
        <v>#REF!</v>
      </c>
      <c r="AB6" s="38" t="e">
        <f t="shared" si="27"/>
        <v>#REF!</v>
      </c>
      <c r="AC6" s="38" t="e">
        <f t="shared" si="27"/>
        <v>#REF!</v>
      </c>
      <c r="AD6" s="38" t="e">
        <f t="shared" si="27"/>
        <v>#REF!</v>
      </c>
      <c r="AE6" s="38" t="e">
        <f t="shared" si="27"/>
        <v>#REF!</v>
      </c>
      <c r="AF6" s="38" t="e">
        <f t="shared" si="27"/>
        <v>#REF!</v>
      </c>
      <c r="AG6" s="38" t="e">
        <f t="shared" si="27"/>
        <v>#REF!</v>
      </c>
      <c r="AH6" s="38" t="e">
        <f t="shared" si="27"/>
        <v>#REF!</v>
      </c>
      <c r="AI6" s="38" t="e">
        <f t="shared" si="27"/>
        <v>#REF!</v>
      </c>
      <c r="AJ6" s="38" t="e">
        <f t="shared" si="27"/>
        <v>#REF!</v>
      </c>
      <c r="AK6" s="38" t="e">
        <f t="shared" si="27"/>
        <v>#REF!</v>
      </c>
      <c r="AL6" s="38" t="e">
        <f t="shared" si="27"/>
        <v>#REF!</v>
      </c>
      <c r="AM6" s="61" t="e">
        <f t="shared" si="27"/>
        <v>#REF!</v>
      </c>
      <c r="AN6" s="51"/>
    </row>
    <row r="7" spans="1:40" s="24" customFormat="1" ht="12.75" thickBot="1" x14ac:dyDescent="0.25">
      <c r="A7" s="27" t="s">
        <v>979</v>
      </c>
      <c r="B7" s="28">
        <v>1.4999999999999999E-2</v>
      </c>
      <c r="C7" s="28">
        <f>B7+0.015</f>
        <v>0.03</v>
      </c>
      <c r="D7" s="28">
        <f t="shared" ref="D7:I7" si="28">C7+0.02</f>
        <v>0.05</v>
      </c>
      <c r="E7" s="28">
        <f t="shared" si="28"/>
        <v>7.0000000000000007E-2</v>
      </c>
      <c r="F7" s="28">
        <f t="shared" si="28"/>
        <v>9.0000000000000011E-2</v>
      </c>
      <c r="G7" s="28">
        <f t="shared" si="28"/>
        <v>0.11000000000000001</v>
      </c>
      <c r="H7" s="28">
        <f t="shared" si="28"/>
        <v>0.13</v>
      </c>
      <c r="I7" s="28">
        <f t="shared" si="28"/>
        <v>0.15</v>
      </c>
      <c r="J7" s="28">
        <f t="shared" ref="J7:O7" si="29">I7+0.03</f>
        <v>0.18</v>
      </c>
      <c r="K7" s="28">
        <f t="shared" si="29"/>
        <v>0.21</v>
      </c>
      <c r="L7" s="28">
        <f t="shared" si="29"/>
        <v>0.24</v>
      </c>
      <c r="M7" s="28">
        <f t="shared" si="29"/>
        <v>0.27</v>
      </c>
      <c r="N7" s="28">
        <f t="shared" si="29"/>
        <v>0.30000000000000004</v>
      </c>
      <c r="O7" s="28">
        <f t="shared" si="29"/>
        <v>0.33000000000000007</v>
      </c>
      <c r="P7" s="28">
        <f>O7+0.01</f>
        <v>0.34000000000000008</v>
      </c>
      <c r="Q7" s="28">
        <f>P7+0.01</f>
        <v>0.35000000000000009</v>
      </c>
      <c r="R7" s="28">
        <f>Q7+0.03</f>
        <v>0.38000000000000012</v>
      </c>
      <c r="S7" s="28">
        <f t="shared" ref="S7:AE7" si="30">R7+0.03</f>
        <v>0.41000000000000014</v>
      </c>
      <c r="T7" s="28">
        <f t="shared" si="30"/>
        <v>0.44000000000000017</v>
      </c>
      <c r="U7" s="28">
        <f t="shared" si="30"/>
        <v>0.4700000000000002</v>
      </c>
      <c r="V7" s="28">
        <f t="shared" si="30"/>
        <v>0.50000000000000022</v>
      </c>
      <c r="W7" s="28">
        <f t="shared" si="30"/>
        <v>0.53000000000000025</v>
      </c>
      <c r="X7" s="28">
        <f t="shared" si="30"/>
        <v>0.56000000000000028</v>
      </c>
      <c r="Y7" s="28">
        <f t="shared" si="30"/>
        <v>0.5900000000000003</v>
      </c>
      <c r="Z7" s="28">
        <f t="shared" si="30"/>
        <v>0.62000000000000033</v>
      </c>
      <c r="AA7" s="28">
        <f t="shared" si="30"/>
        <v>0.65000000000000036</v>
      </c>
      <c r="AB7" s="28">
        <f t="shared" si="30"/>
        <v>0.68000000000000038</v>
      </c>
      <c r="AC7" s="28">
        <f t="shared" si="30"/>
        <v>0.71000000000000041</v>
      </c>
      <c r="AD7" s="28">
        <f t="shared" si="30"/>
        <v>0.74000000000000044</v>
      </c>
      <c r="AE7" s="28">
        <f t="shared" si="30"/>
        <v>0.77000000000000046</v>
      </c>
      <c r="AF7" s="28">
        <f t="shared" ref="AF7" si="31">AE7+0.03</f>
        <v>0.80000000000000049</v>
      </c>
      <c r="AG7" s="28">
        <f t="shared" ref="AG7" si="32">AF7+0.03</f>
        <v>0.83000000000000052</v>
      </c>
      <c r="AH7" s="28">
        <f t="shared" ref="AH7" si="33">AG7+0.03</f>
        <v>0.86000000000000054</v>
      </c>
      <c r="AI7" s="28">
        <f t="shared" ref="AI7" si="34">AH7+0.03</f>
        <v>0.89000000000000057</v>
      </c>
      <c r="AJ7" s="28">
        <f t="shared" ref="AJ7" si="35">AI7+0.03</f>
        <v>0.9200000000000006</v>
      </c>
      <c r="AK7" s="28">
        <f t="shared" ref="AK7" si="36">AJ7+0.03</f>
        <v>0.95000000000000062</v>
      </c>
      <c r="AL7" s="28">
        <f t="shared" ref="AL7" si="37">AK7+0.03</f>
        <v>0.98000000000000065</v>
      </c>
      <c r="AM7" s="69">
        <f t="shared" ref="AM7" si="38">AL7+0.03</f>
        <v>1.0100000000000007</v>
      </c>
      <c r="AN7" s="52"/>
    </row>
    <row r="8" spans="1:40" s="7" customFormat="1" ht="3.75" customHeight="1" thickBot="1" x14ac:dyDescent="0.25">
      <c r="A8" s="70"/>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46"/>
      <c r="AM8" s="71"/>
      <c r="AN8" s="53"/>
    </row>
    <row r="9" spans="1:40" ht="12" x14ac:dyDescent="0.2">
      <c r="A9" s="685" t="s">
        <v>980</v>
      </c>
      <c r="B9" s="30">
        <v>43001</v>
      </c>
      <c r="C9" s="30">
        <f>B9+7</f>
        <v>43008</v>
      </c>
      <c r="D9" s="30">
        <f>C9+7</f>
        <v>43015</v>
      </c>
      <c r="E9" s="30">
        <f t="shared" ref="E9" si="39">D9+7</f>
        <v>43022</v>
      </c>
      <c r="F9" s="30">
        <f t="shared" ref="F9" si="40">E9+7</f>
        <v>43029</v>
      </c>
      <c r="G9" s="30">
        <f t="shared" ref="G9" si="41">F9+7</f>
        <v>43036</v>
      </c>
      <c r="H9" s="30">
        <f t="shared" ref="H9" si="42">G9+7</f>
        <v>43043</v>
      </c>
      <c r="I9" s="30">
        <f t="shared" ref="I9" si="43">H9+7</f>
        <v>43050</v>
      </c>
      <c r="J9" s="30">
        <f t="shared" ref="J9" si="44">I9+7</f>
        <v>43057</v>
      </c>
      <c r="K9" s="30">
        <f t="shared" ref="K9" si="45">J9+7</f>
        <v>43064</v>
      </c>
      <c r="L9" s="30">
        <f t="shared" ref="L9" si="46">K9+7</f>
        <v>43071</v>
      </c>
      <c r="M9" s="30">
        <f t="shared" ref="M9" si="47">L9+7</f>
        <v>43078</v>
      </c>
      <c r="N9" s="31">
        <f t="shared" ref="N9" si="48">M9+7</f>
        <v>43085</v>
      </c>
      <c r="O9" s="30">
        <f t="shared" ref="O9" si="49">N9+7</f>
        <v>43092</v>
      </c>
      <c r="P9" s="30">
        <f t="shared" ref="P9" si="50">O9+7</f>
        <v>43099</v>
      </c>
      <c r="Q9" s="30">
        <f t="shared" ref="Q9" si="51">P9+7</f>
        <v>43106</v>
      </c>
      <c r="R9" s="30">
        <f t="shared" ref="R9" si="52">Q9+7</f>
        <v>43113</v>
      </c>
      <c r="S9" s="30">
        <f t="shared" ref="S9" si="53">R9+7</f>
        <v>43120</v>
      </c>
      <c r="T9" s="30">
        <f t="shared" ref="T9" si="54">S9+7</f>
        <v>43127</v>
      </c>
      <c r="U9" s="30">
        <f t="shared" ref="U9" si="55">T9+7</f>
        <v>43134</v>
      </c>
      <c r="V9" s="30">
        <f t="shared" ref="V9" si="56">U9+7</f>
        <v>43141</v>
      </c>
      <c r="W9" s="30">
        <f t="shared" ref="W9" si="57">V9+7</f>
        <v>43148</v>
      </c>
      <c r="X9" s="31">
        <f t="shared" ref="X9" si="58">W9+7</f>
        <v>43155</v>
      </c>
      <c r="Y9" s="30">
        <f t="shared" ref="Y9" si="59">X9+7</f>
        <v>43162</v>
      </c>
      <c r="Z9" s="30">
        <f t="shared" ref="Z9" si="60">Y9+7</f>
        <v>43169</v>
      </c>
      <c r="AA9" s="31">
        <f t="shared" ref="AA9" si="61">Z9+7</f>
        <v>43176</v>
      </c>
      <c r="AB9" s="30">
        <f t="shared" ref="AB9" si="62">AA9+7</f>
        <v>43183</v>
      </c>
      <c r="AC9" s="30">
        <f t="shared" ref="AC9" si="63">AB9+7</f>
        <v>43190</v>
      </c>
      <c r="AD9" s="31">
        <f t="shared" ref="AD9" si="64">AC9+7</f>
        <v>43197</v>
      </c>
      <c r="AE9" s="31">
        <f t="shared" ref="AE9" si="65">AD9+7</f>
        <v>43204</v>
      </c>
      <c r="AF9" s="31">
        <f t="shared" ref="AF9" si="66">AE9+7</f>
        <v>43211</v>
      </c>
      <c r="AG9" s="31">
        <f t="shared" ref="AG9" si="67">AF9+7</f>
        <v>43218</v>
      </c>
      <c r="AH9" s="31">
        <f t="shared" ref="AH9" si="68">AG9+7</f>
        <v>43225</v>
      </c>
      <c r="AI9" s="31">
        <f t="shared" ref="AI9" si="69">AH9+7</f>
        <v>43232</v>
      </c>
      <c r="AJ9" s="31">
        <f t="shared" ref="AJ9" si="70">AI9+7</f>
        <v>43239</v>
      </c>
      <c r="AK9" s="62">
        <f t="shared" ref="AK9:AM9" si="71">AJ9+7</f>
        <v>43246</v>
      </c>
      <c r="AL9" s="31">
        <f t="shared" si="71"/>
        <v>43253</v>
      </c>
      <c r="AM9" s="60">
        <f t="shared" si="71"/>
        <v>43260</v>
      </c>
      <c r="AN9" s="67"/>
    </row>
    <row r="10" spans="1:40" ht="12.75" thickBot="1" x14ac:dyDescent="0.25">
      <c r="A10" s="687"/>
      <c r="B10" s="32" t="s">
        <v>948</v>
      </c>
      <c r="C10" s="32" t="s">
        <v>949</v>
      </c>
      <c r="D10" s="32" t="s">
        <v>950</v>
      </c>
      <c r="E10" s="32" t="s">
        <v>951</v>
      </c>
      <c r="F10" s="32" t="s">
        <v>952</v>
      </c>
      <c r="G10" s="32" t="s">
        <v>953</v>
      </c>
      <c r="H10" s="32" t="s">
        <v>954</v>
      </c>
      <c r="I10" s="32" t="s">
        <v>955</v>
      </c>
      <c r="J10" s="32" t="s">
        <v>956</v>
      </c>
      <c r="K10" s="32" t="s">
        <v>957</v>
      </c>
      <c r="L10" s="32" t="s">
        <v>958</v>
      </c>
      <c r="M10" s="32" t="s">
        <v>959</v>
      </c>
      <c r="N10" s="32" t="s">
        <v>960</v>
      </c>
      <c r="O10" s="32" t="s">
        <v>961</v>
      </c>
      <c r="P10" s="32" t="s">
        <v>962</v>
      </c>
      <c r="Q10" s="32" t="s">
        <v>922</v>
      </c>
      <c r="R10" s="32" t="s">
        <v>925</v>
      </c>
      <c r="S10" s="32" t="s">
        <v>923</v>
      </c>
      <c r="T10" s="32" t="s">
        <v>926</v>
      </c>
      <c r="U10" s="32" t="s">
        <v>921</v>
      </c>
      <c r="V10" s="32" t="s">
        <v>919</v>
      </c>
      <c r="W10" s="32" t="s">
        <v>918</v>
      </c>
      <c r="X10" s="32" t="s">
        <v>920</v>
      </c>
      <c r="Y10" s="32" t="s">
        <v>963</v>
      </c>
      <c r="Z10" s="32" t="s">
        <v>964</v>
      </c>
      <c r="AA10" s="32" t="s">
        <v>965</v>
      </c>
      <c r="AB10" s="32" t="s">
        <v>966</v>
      </c>
      <c r="AC10" s="32" t="s">
        <v>967</v>
      </c>
      <c r="AD10" s="32" t="s">
        <v>968</v>
      </c>
      <c r="AE10" s="32" t="s">
        <v>969</v>
      </c>
      <c r="AF10" s="32" t="s">
        <v>970</v>
      </c>
      <c r="AG10" s="32" t="s">
        <v>971</v>
      </c>
      <c r="AH10" s="32" t="s">
        <v>972</v>
      </c>
      <c r="AI10" s="32" t="s">
        <v>973</v>
      </c>
      <c r="AJ10" s="64" t="s">
        <v>974</v>
      </c>
      <c r="AK10" s="63" t="s">
        <v>975</v>
      </c>
      <c r="AL10" s="47" t="s">
        <v>976</v>
      </c>
      <c r="AM10" s="72" t="s">
        <v>977</v>
      </c>
      <c r="AN10" s="68"/>
    </row>
    <row r="11" spans="1:40" x14ac:dyDescent="0.25">
      <c r="A11" s="42" t="s">
        <v>978</v>
      </c>
      <c r="B11" s="29">
        <v>14</v>
      </c>
      <c r="C11" s="29">
        <v>30</v>
      </c>
      <c r="D11" s="29">
        <v>33</v>
      </c>
      <c r="E11" s="29">
        <v>42</v>
      </c>
      <c r="F11" s="29">
        <v>45</v>
      </c>
      <c r="G11" s="29">
        <v>60</v>
      </c>
      <c r="H11" s="29">
        <v>117</v>
      </c>
      <c r="I11" s="29">
        <v>145</v>
      </c>
      <c r="J11" s="29">
        <v>168</v>
      </c>
      <c r="K11" s="29">
        <v>188</v>
      </c>
      <c r="L11" s="29">
        <v>196</v>
      </c>
      <c r="M11" s="29">
        <v>211</v>
      </c>
      <c r="N11" s="29">
        <v>283</v>
      </c>
      <c r="O11" s="29">
        <v>479</v>
      </c>
      <c r="P11" s="29">
        <v>619</v>
      </c>
      <c r="Q11" s="29">
        <v>634</v>
      </c>
      <c r="R11" s="29">
        <v>654</v>
      </c>
      <c r="S11" s="29">
        <v>685</v>
      </c>
      <c r="T11" s="29">
        <v>697</v>
      </c>
      <c r="U11" s="29">
        <v>713</v>
      </c>
      <c r="V11" s="29">
        <v>744</v>
      </c>
      <c r="W11" s="29">
        <v>751</v>
      </c>
      <c r="X11" s="29">
        <v>782</v>
      </c>
      <c r="Y11" s="29">
        <v>861</v>
      </c>
      <c r="Z11" s="29">
        <v>903</v>
      </c>
      <c r="AA11" s="29">
        <v>927</v>
      </c>
      <c r="AB11" s="29">
        <v>934</v>
      </c>
      <c r="AC11" s="29">
        <v>948</v>
      </c>
      <c r="AD11" s="29">
        <v>967</v>
      </c>
      <c r="AE11" s="29">
        <v>967</v>
      </c>
      <c r="AF11" s="43">
        <v>967</v>
      </c>
      <c r="AG11" s="56">
        <v>970</v>
      </c>
      <c r="AH11" s="43">
        <v>974</v>
      </c>
      <c r="AI11" s="43">
        <v>1018</v>
      </c>
      <c r="AJ11" s="43">
        <v>1050</v>
      </c>
      <c r="AK11" s="43">
        <v>1071</v>
      </c>
      <c r="AL11" s="77">
        <v>1081</v>
      </c>
      <c r="AM11" s="73"/>
      <c r="AN11" s="53"/>
    </row>
    <row r="12" spans="1:40" s="23" customFormat="1" ht="12" x14ac:dyDescent="0.2">
      <c r="A12" s="44" t="s">
        <v>979</v>
      </c>
      <c r="B12" s="39" t="e">
        <f t="shared" ref="B12:W12" si="72">B11/$E2</f>
        <v>#REF!</v>
      </c>
      <c r="C12" s="39" t="e">
        <f t="shared" si="72"/>
        <v>#REF!</v>
      </c>
      <c r="D12" s="39" t="e">
        <f t="shared" si="72"/>
        <v>#REF!</v>
      </c>
      <c r="E12" s="39" t="e">
        <f t="shared" si="72"/>
        <v>#REF!</v>
      </c>
      <c r="F12" s="39" t="e">
        <f t="shared" si="72"/>
        <v>#REF!</v>
      </c>
      <c r="G12" s="39" t="e">
        <f t="shared" si="72"/>
        <v>#REF!</v>
      </c>
      <c r="H12" s="39" t="e">
        <f t="shared" si="72"/>
        <v>#REF!</v>
      </c>
      <c r="I12" s="39" t="e">
        <f t="shared" si="72"/>
        <v>#REF!</v>
      </c>
      <c r="J12" s="39" t="e">
        <f t="shared" si="72"/>
        <v>#REF!</v>
      </c>
      <c r="K12" s="39" t="e">
        <f t="shared" si="72"/>
        <v>#REF!</v>
      </c>
      <c r="L12" s="39" t="e">
        <f t="shared" si="72"/>
        <v>#REF!</v>
      </c>
      <c r="M12" s="39" t="e">
        <f t="shared" si="72"/>
        <v>#REF!</v>
      </c>
      <c r="N12" s="39" t="e">
        <f t="shared" si="72"/>
        <v>#REF!</v>
      </c>
      <c r="O12" s="39" t="e">
        <f t="shared" si="72"/>
        <v>#REF!</v>
      </c>
      <c r="P12" s="39" t="e">
        <f t="shared" si="72"/>
        <v>#REF!</v>
      </c>
      <c r="Q12" s="39" t="e">
        <f t="shared" si="72"/>
        <v>#REF!</v>
      </c>
      <c r="R12" s="39" t="e">
        <f t="shared" si="72"/>
        <v>#REF!</v>
      </c>
      <c r="S12" s="39" t="e">
        <f t="shared" si="72"/>
        <v>#REF!</v>
      </c>
      <c r="T12" s="39" t="e">
        <f t="shared" si="72"/>
        <v>#REF!</v>
      </c>
      <c r="U12" s="39" t="e">
        <f t="shared" si="72"/>
        <v>#REF!</v>
      </c>
      <c r="V12" s="39" t="e">
        <f t="shared" si="72"/>
        <v>#REF!</v>
      </c>
      <c r="W12" s="39" t="e">
        <f t="shared" si="72"/>
        <v>#REF!</v>
      </c>
      <c r="X12" s="39" t="e">
        <f t="shared" ref="X12:Y12" si="73">X11/$E2</f>
        <v>#REF!</v>
      </c>
      <c r="Y12" s="39" t="e">
        <f t="shared" si="73"/>
        <v>#REF!</v>
      </c>
      <c r="Z12" s="39" t="e">
        <f t="shared" ref="Z12:AA12" si="74">Z11/$E2</f>
        <v>#REF!</v>
      </c>
      <c r="AA12" s="39" t="e">
        <f t="shared" si="74"/>
        <v>#REF!</v>
      </c>
      <c r="AB12" s="39" t="e">
        <f t="shared" ref="AB12:AC12" si="75">AB11/$E2</f>
        <v>#REF!</v>
      </c>
      <c r="AC12" s="39" t="e">
        <f t="shared" si="75"/>
        <v>#REF!</v>
      </c>
      <c r="AD12" s="39" t="e">
        <f t="shared" ref="AD12" si="76">AD11/$E2</f>
        <v>#REF!</v>
      </c>
      <c r="AE12" s="39" t="e">
        <f t="shared" ref="AE12:AJ12" si="77">AE11/$E2</f>
        <v>#REF!</v>
      </c>
      <c r="AF12" s="39" t="e">
        <f t="shared" si="77"/>
        <v>#REF!</v>
      </c>
      <c r="AG12" s="39" t="e">
        <f t="shared" si="77"/>
        <v>#REF!</v>
      </c>
      <c r="AH12" s="39" t="e">
        <f t="shared" si="77"/>
        <v>#REF!</v>
      </c>
      <c r="AI12" s="39" t="e">
        <f t="shared" si="77"/>
        <v>#REF!</v>
      </c>
      <c r="AJ12" s="39" t="e">
        <f t="shared" si="77"/>
        <v>#REF!</v>
      </c>
      <c r="AK12" s="39" t="e">
        <f t="shared" ref="AK12:AL12" si="78">AK11/$E2</f>
        <v>#REF!</v>
      </c>
      <c r="AL12" s="39" t="e">
        <f t="shared" si="78"/>
        <v>#REF!</v>
      </c>
      <c r="AM12" s="74"/>
      <c r="AN12" s="54"/>
    </row>
    <row r="13" spans="1:40" s="26" customFormat="1" ht="12" x14ac:dyDescent="0.2">
      <c r="A13" s="45" t="s">
        <v>981</v>
      </c>
      <c r="B13" s="40"/>
      <c r="C13" s="40"/>
      <c r="D13" s="40"/>
      <c r="E13" s="40"/>
      <c r="F13" s="40">
        <v>37</v>
      </c>
      <c r="G13" s="40">
        <v>39</v>
      </c>
      <c r="H13" s="40">
        <v>107</v>
      </c>
      <c r="I13" s="40">
        <v>128</v>
      </c>
      <c r="J13" s="40">
        <v>153</v>
      </c>
      <c r="K13" s="40">
        <v>164</v>
      </c>
      <c r="L13" s="40">
        <v>167</v>
      </c>
      <c r="M13" s="40">
        <v>184</v>
      </c>
      <c r="N13" s="40">
        <v>236</v>
      </c>
      <c r="O13" s="40">
        <v>400</v>
      </c>
      <c r="P13" s="40">
        <v>579</v>
      </c>
      <c r="Q13" s="40">
        <v>588</v>
      </c>
      <c r="R13" s="40">
        <v>605</v>
      </c>
      <c r="S13" s="40">
        <v>639</v>
      </c>
      <c r="T13" s="40">
        <v>650</v>
      </c>
      <c r="U13" s="40">
        <v>666</v>
      </c>
      <c r="V13" s="40">
        <v>698</v>
      </c>
      <c r="W13" s="40">
        <v>702</v>
      </c>
      <c r="X13" s="40">
        <v>731</v>
      </c>
      <c r="Y13" s="40">
        <v>797</v>
      </c>
      <c r="Z13" s="40">
        <v>837</v>
      </c>
      <c r="AA13" s="40">
        <v>861</v>
      </c>
      <c r="AB13" s="40">
        <v>867</v>
      </c>
      <c r="AC13" s="40">
        <v>872</v>
      </c>
      <c r="AD13" s="40">
        <v>872</v>
      </c>
      <c r="AE13" s="40">
        <v>872</v>
      </c>
      <c r="AF13" s="41">
        <v>872</v>
      </c>
      <c r="AG13" s="57">
        <v>891</v>
      </c>
      <c r="AH13" s="41">
        <v>894</v>
      </c>
      <c r="AI13" s="41">
        <v>896</v>
      </c>
      <c r="AJ13" s="41">
        <v>906</v>
      </c>
      <c r="AK13" s="41">
        <v>914</v>
      </c>
      <c r="AL13" s="41">
        <v>919</v>
      </c>
      <c r="AM13" s="75"/>
      <c r="AN13" s="55"/>
    </row>
    <row r="14" spans="1:40" s="23" customFormat="1" ht="12.75" thickBot="1" x14ac:dyDescent="0.25">
      <c r="A14" s="33" t="s">
        <v>982</v>
      </c>
      <c r="B14" s="25"/>
      <c r="C14" s="25"/>
      <c r="D14" s="25"/>
      <c r="E14" s="25"/>
      <c r="F14" s="25" t="e">
        <f>F13/$E2</f>
        <v>#REF!</v>
      </c>
      <c r="G14" s="25" t="e">
        <f t="shared" ref="G14:W14" si="79">G13/$E2</f>
        <v>#REF!</v>
      </c>
      <c r="H14" s="25" t="e">
        <f t="shared" si="79"/>
        <v>#REF!</v>
      </c>
      <c r="I14" s="25" t="e">
        <f t="shared" si="79"/>
        <v>#REF!</v>
      </c>
      <c r="J14" s="25" t="e">
        <f t="shared" si="79"/>
        <v>#REF!</v>
      </c>
      <c r="K14" s="25" t="e">
        <f t="shared" si="79"/>
        <v>#REF!</v>
      </c>
      <c r="L14" s="25" t="e">
        <f t="shared" si="79"/>
        <v>#REF!</v>
      </c>
      <c r="M14" s="25" t="e">
        <f t="shared" si="79"/>
        <v>#REF!</v>
      </c>
      <c r="N14" s="25" t="e">
        <f t="shared" si="79"/>
        <v>#REF!</v>
      </c>
      <c r="O14" s="25" t="e">
        <f t="shared" si="79"/>
        <v>#REF!</v>
      </c>
      <c r="P14" s="25" t="e">
        <f t="shared" si="79"/>
        <v>#REF!</v>
      </c>
      <c r="Q14" s="25" t="e">
        <f t="shared" si="79"/>
        <v>#REF!</v>
      </c>
      <c r="R14" s="25" t="e">
        <f t="shared" si="79"/>
        <v>#REF!</v>
      </c>
      <c r="S14" s="25" t="e">
        <f t="shared" si="79"/>
        <v>#REF!</v>
      </c>
      <c r="T14" s="25" t="e">
        <f t="shared" si="79"/>
        <v>#REF!</v>
      </c>
      <c r="U14" s="25" t="e">
        <f t="shared" si="79"/>
        <v>#REF!</v>
      </c>
      <c r="V14" s="25" t="e">
        <f t="shared" si="79"/>
        <v>#REF!</v>
      </c>
      <c r="W14" s="25" t="e">
        <f t="shared" si="79"/>
        <v>#REF!</v>
      </c>
      <c r="X14" s="25" t="e">
        <f t="shared" ref="X14:Y14" si="80">X13/$E2</f>
        <v>#REF!</v>
      </c>
      <c r="Y14" s="25" t="e">
        <f t="shared" si="80"/>
        <v>#REF!</v>
      </c>
      <c r="Z14" s="25" t="e">
        <f t="shared" ref="Z14:AA14" si="81">Z13/$E2</f>
        <v>#REF!</v>
      </c>
      <c r="AA14" s="25" t="e">
        <f t="shared" si="81"/>
        <v>#REF!</v>
      </c>
      <c r="AB14" s="25" t="e">
        <f t="shared" ref="AB14:AC14" si="82">AB13/$E2</f>
        <v>#REF!</v>
      </c>
      <c r="AC14" s="25" t="e">
        <f t="shared" si="82"/>
        <v>#REF!</v>
      </c>
      <c r="AD14" s="25" t="e">
        <f t="shared" ref="AD14" si="83">AD13/$E2</f>
        <v>#REF!</v>
      </c>
      <c r="AE14" s="25" t="e">
        <f t="shared" ref="AE14:AJ14" si="84">AE13/$E2</f>
        <v>#REF!</v>
      </c>
      <c r="AF14" s="25" t="e">
        <f t="shared" si="84"/>
        <v>#REF!</v>
      </c>
      <c r="AG14" s="25" t="e">
        <f t="shared" si="84"/>
        <v>#REF!</v>
      </c>
      <c r="AH14" s="25" t="e">
        <f t="shared" si="84"/>
        <v>#REF!</v>
      </c>
      <c r="AI14" s="25" t="e">
        <f t="shared" si="84"/>
        <v>#REF!</v>
      </c>
      <c r="AJ14" s="25" t="e">
        <f t="shared" si="84"/>
        <v>#REF!</v>
      </c>
      <c r="AK14" s="25" t="e">
        <f t="shared" ref="AK14:AL14" si="85">AK13/$E2</f>
        <v>#REF!</v>
      </c>
      <c r="AL14" s="25" t="e">
        <f t="shared" si="85"/>
        <v>#REF!</v>
      </c>
      <c r="AM14" s="76"/>
      <c r="AN14" s="54"/>
    </row>
    <row r="15" spans="1:40" x14ac:dyDescent="0.25">
      <c r="A15" s="8"/>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58"/>
      <c r="AJ15" s="58"/>
      <c r="AK15" s="58"/>
      <c r="AL15" s="59"/>
      <c r="AM15" s="9"/>
    </row>
    <row r="22" spans="22:22" x14ac:dyDescent="0.25">
      <c r="V22" s="10"/>
    </row>
  </sheetData>
  <mergeCells count="4">
    <mergeCell ref="AB1:AB2"/>
    <mergeCell ref="AM1:AM2"/>
    <mergeCell ref="A4:A5"/>
    <mergeCell ref="A9:A10"/>
  </mergeCells>
  <pageMargins left="0.7" right="0.7" top="0.75" bottom="0.75" header="0.3" footer="0.3"/>
  <pageSetup orientation="portrait" r:id="rId1"/>
  <headerFooter>
    <oddHeader>&amp;L&amp;"Arial"&amp;10&amp;K0000FF[AMD Official Use Only]&amp;1#</oddHead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BB16"/>
  <sheetViews>
    <sheetView workbookViewId="0">
      <selection activeCell="T49" sqref="T49"/>
    </sheetView>
  </sheetViews>
  <sheetFormatPr defaultColWidth="15" defaultRowHeight="12.75" x14ac:dyDescent="0.2"/>
  <cols>
    <col min="1" max="1" width="10.140625" style="136" bestFit="1" customWidth="1"/>
    <col min="2" max="27" width="5.7109375" style="134" bestFit="1" customWidth="1"/>
    <col min="28" max="28" width="5.28515625" style="134" bestFit="1" customWidth="1"/>
    <col min="29" max="54" width="6" style="134" bestFit="1" customWidth="1"/>
    <col min="55" max="16384" width="15" style="134"/>
  </cols>
  <sheetData>
    <row r="1" spans="1:54" ht="13.5" thickBot="1" x14ac:dyDescent="0.25">
      <c r="A1" s="156" t="s">
        <v>983</v>
      </c>
      <c r="B1" s="157" t="s">
        <v>984</v>
      </c>
      <c r="C1" s="158" t="s">
        <v>985</v>
      </c>
      <c r="D1" s="158" t="s">
        <v>986</v>
      </c>
      <c r="E1" s="158" t="s">
        <v>987</v>
      </c>
      <c r="F1" s="158" t="s">
        <v>988</v>
      </c>
      <c r="G1" s="158" t="s">
        <v>989</v>
      </c>
      <c r="H1" s="158" t="s">
        <v>990</v>
      </c>
      <c r="I1" s="158" t="s">
        <v>991</v>
      </c>
      <c r="J1" s="158" t="s">
        <v>992</v>
      </c>
      <c r="K1" s="158" t="s">
        <v>993</v>
      </c>
      <c r="L1" s="158" t="s">
        <v>994</v>
      </c>
      <c r="M1" s="158" t="s">
        <v>995</v>
      </c>
      <c r="N1" s="158" t="s">
        <v>996</v>
      </c>
      <c r="O1" s="158" t="s">
        <v>997</v>
      </c>
      <c r="P1" s="158" t="s">
        <v>998</v>
      </c>
      <c r="Q1" s="158" t="s">
        <v>999</v>
      </c>
      <c r="R1" s="158" t="s">
        <v>1000</v>
      </c>
      <c r="S1" s="158" t="s">
        <v>1001</v>
      </c>
      <c r="T1" s="158" t="s">
        <v>1002</v>
      </c>
      <c r="U1" s="158" t="s">
        <v>1003</v>
      </c>
      <c r="V1" s="158" t="s">
        <v>1004</v>
      </c>
      <c r="W1" s="158" t="s">
        <v>1005</v>
      </c>
      <c r="X1" s="158" t="s">
        <v>1006</v>
      </c>
      <c r="Y1" s="158" t="s">
        <v>1007</v>
      </c>
      <c r="Z1" s="158" t="s">
        <v>1008</v>
      </c>
      <c r="AA1" s="158" t="s">
        <v>1009</v>
      </c>
      <c r="AB1" s="158" t="s">
        <v>1010</v>
      </c>
      <c r="AC1" s="158" t="s">
        <v>1011</v>
      </c>
      <c r="AD1" s="158" t="s">
        <v>1012</v>
      </c>
      <c r="AE1" s="158" t="s">
        <v>1013</v>
      </c>
      <c r="AF1" s="158" t="s">
        <v>1014</v>
      </c>
      <c r="AG1" s="158" t="s">
        <v>1015</v>
      </c>
      <c r="AH1" s="158" t="s">
        <v>1016</v>
      </c>
      <c r="AI1" s="158" t="s">
        <v>1017</v>
      </c>
      <c r="AJ1" s="158" t="s">
        <v>1018</v>
      </c>
      <c r="AK1" s="158" t="s">
        <v>1019</v>
      </c>
      <c r="AL1" s="158" t="s">
        <v>1020</v>
      </c>
      <c r="AM1" s="158" t="s">
        <v>1021</v>
      </c>
      <c r="AN1" s="158" t="s">
        <v>1022</v>
      </c>
      <c r="AO1" s="158" t="s">
        <v>1023</v>
      </c>
      <c r="AP1" s="158" t="s">
        <v>1024</v>
      </c>
      <c r="AQ1" s="158" t="s">
        <v>1025</v>
      </c>
      <c r="AR1" s="158" t="s">
        <v>1026</v>
      </c>
      <c r="AS1" s="158" t="s">
        <v>1027</v>
      </c>
      <c r="AT1" s="158" t="s">
        <v>1028</v>
      </c>
      <c r="AU1" s="158" t="s">
        <v>1029</v>
      </c>
      <c r="AV1" s="158" t="s">
        <v>1030</v>
      </c>
      <c r="AW1" s="158" t="s">
        <v>1031</v>
      </c>
      <c r="AX1" s="158" t="s">
        <v>1032</v>
      </c>
      <c r="AY1" s="158" t="s">
        <v>1033</v>
      </c>
      <c r="AZ1" s="158" t="s">
        <v>1034</v>
      </c>
      <c r="BA1" s="158" t="s">
        <v>1035</v>
      </c>
      <c r="BB1" s="159" t="s">
        <v>1036</v>
      </c>
    </row>
    <row r="2" spans="1:54" s="135" customFormat="1" x14ac:dyDescent="0.2">
      <c r="A2" s="151" t="s">
        <v>979</v>
      </c>
      <c r="B2" s="152">
        <v>0.1</v>
      </c>
      <c r="C2" s="153">
        <v>0.15</v>
      </c>
      <c r="D2" s="153">
        <v>0.17</v>
      </c>
      <c r="E2" s="153">
        <v>0.23</v>
      </c>
      <c r="F2" s="153">
        <v>0.28000000000000003</v>
      </c>
      <c r="G2" s="153">
        <v>0.35</v>
      </c>
      <c r="H2" s="153">
        <v>0.4</v>
      </c>
      <c r="I2" s="153">
        <v>0.45</v>
      </c>
      <c r="J2" s="153">
        <v>0.5</v>
      </c>
      <c r="K2" s="153">
        <v>0.57999999999999996</v>
      </c>
      <c r="L2" s="153">
        <v>0.62</v>
      </c>
      <c r="M2" s="153">
        <v>0.68</v>
      </c>
      <c r="N2" s="153">
        <v>0.71000000000000008</v>
      </c>
      <c r="O2" s="153">
        <v>0.7400000000000001</v>
      </c>
      <c r="P2" s="153">
        <v>0.75000000000000011</v>
      </c>
      <c r="Q2" s="153">
        <v>0.76000000000000012</v>
      </c>
      <c r="R2" s="153">
        <v>0.79000000000000015</v>
      </c>
      <c r="S2" s="153">
        <v>0.82000000000000017</v>
      </c>
      <c r="T2" s="153">
        <v>0.8500000000000002</v>
      </c>
      <c r="U2" s="153">
        <v>0.88000000000000023</v>
      </c>
      <c r="V2" s="153">
        <v>0.91000000000000025</v>
      </c>
      <c r="W2" s="153">
        <v>0.94000000000000028</v>
      </c>
      <c r="X2" s="153">
        <v>0.97000000000000031</v>
      </c>
      <c r="Y2" s="153">
        <v>1.0000000000000002</v>
      </c>
      <c r="Z2" s="153"/>
      <c r="AA2" s="153"/>
      <c r="AB2" s="153"/>
      <c r="AC2" s="153"/>
      <c r="AD2" s="153"/>
      <c r="AE2" s="153"/>
      <c r="AF2" s="153"/>
      <c r="AG2" s="153"/>
      <c r="AH2" s="153"/>
      <c r="AI2" s="153"/>
      <c r="AJ2" s="153"/>
      <c r="AK2" s="153"/>
      <c r="AL2" s="153"/>
      <c r="AM2" s="154"/>
      <c r="AN2" s="154"/>
      <c r="AO2" s="154"/>
      <c r="AP2" s="154"/>
      <c r="AQ2" s="154"/>
      <c r="AR2" s="154"/>
      <c r="AS2" s="154"/>
      <c r="AT2" s="154"/>
      <c r="AU2" s="154"/>
      <c r="AV2" s="154"/>
      <c r="AW2" s="154"/>
      <c r="AX2" s="154"/>
      <c r="AY2" s="154"/>
      <c r="AZ2" s="154"/>
      <c r="BA2" s="154"/>
      <c r="BB2" s="155"/>
    </row>
    <row r="3" spans="1:54" s="135" customFormat="1" x14ac:dyDescent="0.2">
      <c r="A3" s="148" t="s">
        <v>982</v>
      </c>
      <c r="B3" s="146"/>
      <c r="C3" s="132"/>
      <c r="D3" s="132"/>
      <c r="E3" s="132"/>
      <c r="F3" s="132"/>
      <c r="G3" s="132"/>
      <c r="H3" s="132"/>
      <c r="I3" s="132"/>
      <c r="J3" s="132"/>
      <c r="K3" s="132"/>
      <c r="L3" s="132">
        <v>0.1</v>
      </c>
      <c r="M3" s="132">
        <v>0.15</v>
      </c>
      <c r="N3" s="132">
        <v>0.2</v>
      </c>
      <c r="O3" s="132">
        <v>0.3</v>
      </c>
      <c r="P3" s="132">
        <v>0.35</v>
      </c>
      <c r="Q3" s="132">
        <v>0.4</v>
      </c>
      <c r="R3" s="132">
        <v>0.4</v>
      </c>
      <c r="S3" s="132">
        <v>0.4</v>
      </c>
      <c r="T3" s="132">
        <v>0.4</v>
      </c>
      <c r="U3" s="132">
        <v>0.4</v>
      </c>
      <c r="V3" s="132">
        <v>0.5</v>
      </c>
      <c r="W3" s="132">
        <v>0.6</v>
      </c>
      <c r="X3" s="132">
        <v>0.65</v>
      </c>
      <c r="Y3" s="132">
        <v>0.7</v>
      </c>
      <c r="Z3" s="132">
        <v>0.8</v>
      </c>
      <c r="AA3" s="132">
        <v>0.9</v>
      </c>
      <c r="AB3" s="132">
        <v>1</v>
      </c>
      <c r="AC3" s="132"/>
      <c r="AD3" s="132"/>
      <c r="AE3" s="132"/>
      <c r="AF3" s="132"/>
      <c r="AG3" s="132"/>
      <c r="AH3" s="132"/>
      <c r="AI3" s="132"/>
      <c r="AJ3" s="132"/>
      <c r="AK3" s="132"/>
      <c r="AL3" s="132"/>
      <c r="AM3" s="133"/>
      <c r="AN3" s="133"/>
      <c r="AO3" s="133"/>
      <c r="AP3" s="133"/>
      <c r="AQ3" s="133"/>
      <c r="AR3" s="133"/>
      <c r="AS3" s="133"/>
      <c r="AT3" s="133"/>
      <c r="AU3" s="133"/>
      <c r="AV3" s="133"/>
      <c r="AW3" s="133"/>
      <c r="AX3" s="133"/>
      <c r="AY3" s="133"/>
      <c r="AZ3" s="133"/>
      <c r="BA3" s="133"/>
      <c r="BB3" s="138"/>
    </row>
    <row r="4" spans="1:54" s="135" customFormat="1" ht="13.5" thickBot="1" x14ac:dyDescent="0.25">
      <c r="A4" s="150" t="s">
        <v>187</v>
      </c>
      <c r="B4" s="147"/>
      <c r="C4" s="139"/>
      <c r="D4" s="139"/>
      <c r="E4" s="139"/>
      <c r="F4" s="139"/>
      <c r="G4" s="139"/>
      <c r="H4" s="139"/>
      <c r="I4" s="139"/>
      <c r="J4" s="139"/>
      <c r="K4" s="139"/>
      <c r="L4" s="139"/>
      <c r="M4" s="139"/>
      <c r="N4" s="139"/>
      <c r="O4" s="139"/>
      <c r="P4" s="139"/>
      <c r="Q4" s="139"/>
      <c r="R4" s="139"/>
      <c r="S4" s="139"/>
      <c r="T4" s="139"/>
      <c r="U4" s="139"/>
      <c r="V4" s="139"/>
      <c r="W4" s="139"/>
      <c r="X4" s="139"/>
      <c r="Y4" s="139"/>
      <c r="Z4" s="139"/>
      <c r="AA4" s="139"/>
      <c r="AB4" s="139">
        <v>0.05</v>
      </c>
      <c r="AC4" s="139">
        <v>0.2</v>
      </c>
      <c r="AD4" s="139">
        <v>0.3</v>
      </c>
      <c r="AE4" s="139">
        <v>0.5</v>
      </c>
      <c r="AF4" s="139">
        <v>0.6</v>
      </c>
      <c r="AG4" s="139">
        <v>0.65</v>
      </c>
      <c r="AH4" s="139">
        <v>0.7</v>
      </c>
      <c r="AI4" s="139">
        <v>0.85</v>
      </c>
      <c r="AJ4" s="139">
        <v>0.9</v>
      </c>
      <c r="AK4" s="139">
        <v>0.95</v>
      </c>
      <c r="AL4" s="139">
        <v>1</v>
      </c>
      <c r="AM4" s="140"/>
      <c r="AN4" s="140"/>
      <c r="AO4" s="140"/>
      <c r="AP4" s="140"/>
      <c r="AQ4" s="140"/>
      <c r="AR4" s="140"/>
      <c r="AS4" s="140"/>
      <c r="AT4" s="140"/>
      <c r="AU4" s="140"/>
      <c r="AV4" s="140"/>
      <c r="AW4" s="140"/>
      <c r="AX4" s="140"/>
      <c r="AY4" s="140"/>
      <c r="AZ4" s="140"/>
      <c r="BA4" s="140"/>
      <c r="BB4" s="141"/>
    </row>
    <row r="5" spans="1:54" x14ac:dyDescent="0.2">
      <c r="A5" s="160" t="s">
        <v>980</v>
      </c>
      <c r="B5" s="161">
        <v>5</v>
      </c>
      <c r="C5" s="162">
        <v>6</v>
      </c>
      <c r="D5" s="162">
        <v>7</v>
      </c>
      <c r="E5" s="162">
        <v>8</v>
      </c>
      <c r="F5" s="162">
        <v>9</v>
      </c>
      <c r="G5" s="162"/>
      <c r="H5" s="162"/>
      <c r="I5" s="162"/>
      <c r="J5" s="162"/>
      <c r="K5" s="162"/>
      <c r="L5" s="162"/>
      <c r="M5" s="162"/>
      <c r="N5" s="162"/>
      <c r="O5" s="162"/>
      <c r="P5" s="162"/>
      <c r="Q5" s="162"/>
      <c r="R5" s="162"/>
      <c r="S5" s="162"/>
      <c r="T5" s="162"/>
      <c r="U5" s="162"/>
      <c r="V5" s="162"/>
      <c r="W5" s="162"/>
      <c r="X5" s="162"/>
      <c r="Y5" s="162"/>
      <c r="Z5" s="162"/>
      <c r="AA5" s="162"/>
      <c r="AB5" s="162"/>
      <c r="AC5" s="162"/>
      <c r="AD5" s="162"/>
      <c r="AE5" s="162"/>
      <c r="AF5" s="163"/>
      <c r="AG5" s="164"/>
      <c r="AH5" s="163"/>
      <c r="AI5" s="165"/>
      <c r="AJ5" s="165"/>
      <c r="AK5" s="165"/>
      <c r="AL5" s="165"/>
      <c r="AM5" s="165"/>
      <c r="AN5" s="165"/>
      <c r="AO5" s="165"/>
      <c r="AP5" s="165"/>
      <c r="AQ5" s="165"/>
      <c r="AR5" s="165"/>
      <c r="AS5" s="165"/>
      <c r="AT5" s="165"/>
      <c r="AU5" s="165"/>
      <c r="AV5" s="165"/>
      <c r="AW5" s="165"/>
      <c r="AX5" s="165"/>
      <c r="AY5" s="165"/>
      <c r="AZ5" s="165"/>
      <c r="BA5" s="165"/>
      <c r="BB5" s="166"/>
    </row>
    <row r="6" spans="1:54" s="135" customFormat="1" x14ac:dyDescent="0.2">
      <c r="A6" s="148" t="s">
        <v>979</v>
      </c>
      <c r="B6" s="146">
        <v>0.08</v>
      </c>
      <c r="C6" s="132">
        <v>0.12</v>
      </c>
      <c r="D6" s="132">
        <v>0.15</v>
      </c>
      <c r="E6" s="132">
        <v>0.18</v>
      </c>
      <c r="F6" s="132">
        <v>0.24</v>
      </c>
      <c r="G6" s="132">
        <v>0.3</v>
      </c>
      <c r="H6" s="132">
        <v>0.35</v>
      </c>
      <c r="I6" s="132">
        <v>0.4</v>
      </c>
      <c r="J6" s="132">
        <v>0.45</v>
      </c>
      <c r="K6" s="132">
        <v>0.5</v>
      </c>
      <c r="L6" s="132">
        <v>0.57999999999999996</v>
      </c>
      <c r="M6" s="132">
        <v>0.59</v>
      </c>
      <c r="N6" s="132">
        <v>0.6</v>
      </c>
      <c r="O6" s="132">
        <v>0.65</v>
      </c>
      <c r="P6" s="132">
        <v>0.68</v>
      </c>
      <c r="Q6" s="132">
        <v>0.7</v>
      </c>
      <c r="R6" s="132">
        <v>0.72</v>
      </c>
      <c r="S6" s="132">
        <v>0.74</v>
      </c>
      <c r="T6" s="132">
        <v>0.76</v>
      </c>
      <c r="U6" s="132">
        <v>0.78</v>
      </c>
      <c r="V6" s="132">
        <v>0.8</v>
      </c>
      <c r="W6" s="132">
        <v>0.85</v>
      </c>
      <c r="X6" s="132">
        <v>0.88</v>
      </c>
      <c r="Y6" s="132">
        <v>0.9</v>
      </c>
      <c r="Z6" s="132"/>
      <c r="AA6" s="132"/>
      <c r="AB6" s="132"/>
      <c r="AC6" s="132"/>
      <c r="AD6" s="132"/>
      <c r="AE6" s="132"/>
      <c r="AF6" s="132"/>
      <c r="AG6" s="132"/>
      <c r="AH6" s="132"/>
      <c r="AI6" s="133"/>
      <c r="AJ6" s="133"/>
      <c r="AK6" s="133"/>
      <c r="AL6" s="133"/>
      <c r="AM6" s="133"/>
      <c r="AN6" s="133"/>
      <c r="AO6" s="133"/>
      <c r="AP6" s="133"/>
      <c r="AQ6" s="133"/>
      <c r="AR6" s="133"/>
      <c r="AS6" s="133"/>
      <c r="AT6" s="133"/>
      <c r="AU6" s="133"/>
      <c r="AV6" s="133"/>
      <c r="AW6" s="133"/>
      <c r="AX6" s="133"/>
      <c r="AY6" s="133"/>
      <c r="AZ6" s="133"/>
      <c r="BA6" s="133"/>
      <c r="BB6" s="138"/>
    </row>
    <row r="7" spans="1:54" s="145" customFormat="1" x14ac:dyDescent="0.2">
      <c r="A7" s="149" t="s">
        <v>981</v>
      </c>
      <c r="B7" s="146"/>
      <c r="C7" s="132"/>
      <c r="D7" s="132"/>
      <c r="E7" s="132"/>
      <c r="F7" s="132"/>
      <c r="G7" s="132"/>
      <c r="H7" s="132"/>
      <c r="I7" s="132"/>
      <c r="J7" s="132"/>
      <c r="K7" s="132"/>
      <c r="L7" s="132"/>
      <c r="M7" s="132">
        <v>7.0000000000000007E-2</v>
      </c>
      <c r="N7" s="132">
        <v>0.12</v>
      </c>
      <c r="O7" s="132">
        <v>0.17</v>
      </c>
      <c r="P7" s="132">
        <v>0.27</v>
      </c>
      <c r="Q7" s="132">
        <v>0.31999999999999995</v>
      </c>
      <c r="R7" s="132">
        <v>0.37</v>
      </c>
      <c r="S7" s="132">
        <v>0.37</v>
      </c>
      <c r="T7" s="132">
        <v>0.37</v>
      </c>
      <c r="U7" s="132">
        <v>0.37</v>
      </c>
      <c r="V7" s="132">
        <v>0.37</v>
      </c>
      <c r="W7" s="132">
        <v>0.47</v>
      </c>
      <c r="X7" s="132">
        <v>0.56999999999999995</v>
      </c>
      <c r="Y7" s="132">
        <v>0.62</v>
      </c>
      <c r="Z7" s="132">
        <v>0.66999999999999993</v>
      </c>
      <c r="AA7" s="132">
        <v>0.77</v>
      </c>
      <c r="AB7" s="132">
        <v>0.87</v>
      </c>
      <c r="AC7" s="132">
        <v>0.97</v>
      </c>
      <c r="AD7" s="132"/>
      <c r="AE7" s="132"/>
      <c r="AF7" s="142"/>
      <c r="AG7" s="132"/>
      <c r="AH7" s="142"/>
      <c r="AI7" s="143"/>
      <c r="AJ7" s="143"/>
      <c r="AK7" s="143"/>
      <c r="AL7" s="143"/>
      <c r="AM7" s="143"/>
      <c r="AN7" s="143"/>
      <c r="AO7" s="143"/>
      <c r="AP7" s="143"/>
      <c r="AQ7" s="143"/>
      <c r="AR7" s="143"/>
      <c r="AS7" s="143"/>
      <c r="AT7" s="143"/>
      <c r="AU7" s="143"/>
      <c r="AV7" s="143"/>
      <c r="AW7" s="143"/>
      <c r="AX7" s="143"/>
      <c r="AY7" s="143"/>
      <c r="AZ7" s="143"/>
      <c r="BA7" s="143"/>
      <c r="BB7" s="144"/>
    </row>
    <row r="8" spans="1:54" s="135" customFormat="1" ht="13.5" thickBot="1" x14ac:dyDescent="0.25">
      <c r="A8" s="150" t="s">
        <v>187</v>
      </c>
      <c r="B8" s="147"/>
      <c r="C8" s="139"/>
      <c r="D8" s="139"/>
      <c r="E8" s="139"/>
      <c r="F8" s="139"/>
      <c r="G8" s="139"/>
      <c r="H8" s="139"/>
      <c r="I8" s="139"/>
      <c r="J8" s="139"/>
      <c r="K8" s="139"/>
      <c r="L8" s="139"/>
      <c r="M8" s="139"/>
      <c r="N8" s="139"/>
      <c r="O8" s="139"/>
      <c r="P8" s="139"/>
      <c r="Q8" s="139"/>
      <c r="R8" s="139"/>
      <c r="S8" s="139"/>
      <c r="T8" s="139"/>
      <c r="U8" s="139"/>
      <c r="V8" s="139"/>
      <c r="W8" s="139"/>
      <c r="X8" s="139"/>
      <c r="Y8" s="139"/>
      <c r="Z8" s="139"/>
      <c r="AA8" s="139"/>
      <c r="AB8" s="139">
        <v>0.08</v>
      </c>
      <c r="AC8" s="139">
        <v>0.15</v>
      </c>
      <c r="AD8" s="139">
        <v>0.26</v>
      </c>
      <c r="AE8" s="139">
        <v>0.4</v>
      </c>
      <c r="AF8" s="139">
        <v>0.5</v>
      </c>
      <c r="AG8" s="139">
        <v>0.55000000000000004</v>
      </c>
      <c r="AH8" s="139">
        <v>0.6</v>
      </c>
      <c r="AI8" s="140">
        <v>0.7</v>
      </c>
      <c r="AJ8" s="140">
        <v>0.75</v>
      </c>
      <c r="AK8" s="140">
        <v>0.78</v>
      </c>
      <c r="AL8" s="140">
        <v>0.8</v>
      </c>
      <c r="AM8" s="140">
        <v>0.85</v>
      </c>
      <c r="AN8" s="140">
        <v>0.88</v>
      </c>
      <c r="AO8" s="140">
        <v>0.9</v>
      </c>
      <c r="AP8" s="140">
        <v>0.95</v>
      </c>
      <c r="AQ8" s="140">
        <v>1</v>
      </c>
      <c r="AR8" s="140"/>
      <c r="AS8" s="140"/>
      <c r="AT8" s="140"/>
      <c r="AU8" s="140"/>
      <c r="AV8" s="140"/>
      <c r="AW8" s="140"/>
      <c r="AX8" s="140"/>
      <c r="AY8" s="140"/>
      <c r="AZ8" s="140"/>
      <c r="BA8" s="140"/>
      <c r="BB8" s="141"/>
    </row>
    <row r="16" spans="1:54" x14ac:dyDescent="0.2">
      <c r="V16" s="137"/>
    </row>
  </sheetData>
  <pageMargins left="0.7" right="0.7" top="0.75" bottom="0.75" header="0.3" footer="0.3"/>
  <pageSetup orientation="portrait" r:id="rId1"/>
  <headerFooter>
    <oddHeader>&amp;L&amp;"Arial"&amp;10&amp;K0000FF[AMD Official Use Only]&amp;1#</oddHead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3:E13"/>
  <sheetViews>
    <sheetView workbookViewId="0">
      <selection activeCell="D22" sqref="D22"/>
    </sheetView>
  </sheetViews>
  <sheetFormatPr defaultRowHeight="15" x14ac:dyDescent="0.25"/>
  <cols>
    <col min="1" max="1" width="13.140625" bestFit="1" customWidth="1"/>
    <col min="2" max="2" width="13.28515625" bestFit="1" customWidth="1"/>
    <col min="4" max="4" width="9.140625" style="130"/>
  </cols>
  <sheetData>
    <row r="3" spans="1:5" x14ac:dyDescent="0.25">
      <c r="A3" s="129" t="s">
        <v>1037</v>
      </c>
      <c r="B3" s="129" t="s">
        <v>1038</v>
      </c>
      <c r="C3" s="129"/>
      <c r="D3" s="217"/>
      <c r="E3" s="129"/>
    </row>
    <row r="4" spans="1:5" x14ac:dyDescent="0.25">
      <c r="A4" s="79" t="s">
        <v>47</v>
      </c>
      <c r="B4">
        <v>0</v>
      </c>
    </row>
    <row r="5" spans="1:5" x14ac:dyDescent="0.25">
      <c r="A5" s="79" t="s">
        <v>1039</v>
      </c>
      <c r="B5">
        <v>85</v>
      </c>
      <c r="D5" s="130">
        <f>GETPIVOTDATA("#Tests",$A$3,"ETA","wk-1")/GETPIVOTDATA("#Tests",$A$3)</f>
        <v>0.17</v>
      </c>
      <c r="E5" s="131">
        <f>D5</f>
        <v>0.17</v>
      </c>
    </row>
    <row r="6" spans="1:5" x14ac:dyDescent="0.25">
      <c r="A6" s="79" t="s">
        <v>1040</v>
      </c>
      <c r="B6">
        <v>48</v>
      </c>
      <c r="D6" s="130">
        <f>GETPIVOTDATA("#Tests",$A$3,"ETA","wk-2")/GETPIVOTDATA("#Tests",$A$3)</f>
        <v>9.6000000000000002E-2</v>
      </c>
      <c r="E6" s="131">
        <f t="shared" ref="E6:E12" si="0">E5+D6</f>
        <v>0.26600000000000001</v>
      </c>
    </row>
    <row r="7" spans="1:5" x14ac:dyDescent="0.25">
      <c r="A7" s="79" t="s">
        <v>1041</v>
      </c>
      <c r="B7">
        <v>96</v>
      </c>
      <c r="D7" s="130">
        <f>GETPIVOTDATA("#Tests",$A$3,"ETA","wk-3")/GETPIVOTDATA("#Tests",$A$3)</f>
        <v>0.192</v>
      </c>
      <c r="E7" s="131">
        <f t="shared" si="0"/>
        <v>0.45800000000000002</v>
      </c>
    </row>
    <row r="8" spans="1:5" x14ac:dyDescent="0.25">
      <c r="A8" s="79" t="s">
        <v>1042</v>
      </c>
      <c r="B8">
        <v>79</v>
      </c>
      <c r="D8" s="130">
        <f>GETPIVOTDATA("#Tests",$A$3,"ETA","wk-4")/GETPIVOTDATA("#Tests",$A$3)</f>
        <v>0.158</v>
      </c>
      <c r="E8" s="131">
        <f t="shared" si="0"/>
        <v>0.61599999999999999</v>
      </c>
    </row>
    <row r="9" spans="1:5" x14ac:dyDescent="0.25">
      <c r="A9" s="79" t="s">
        <v>1043</v>
      </c>
      <c r="B9">
        <v>82</v>
      </c>
      <c r="D9" s="130">
        <f>GETPIVOTDATA("#Tests",$A$3,"ETA","wk-5")/GETPIVOTDATA("#Tests",$A$3)</f>
        <v>0.16400000000000001</v>
      </c>
      <c r="E9" s="131">
        <f t="shared" si="0"/>
        <v>0.78</v>
      </c>
    </row>
    <row r="10" spans="1:5" x14ac:dyDescent="0.25">
      <c r="A10" s="79" t="s">
        <v>1044</v>
      </c>
      <c r="B10">
        <v>60</v>
      </c>
      <c r="D10" s="130">
        <f>GETPIVOTDATA("#Tests",$A$3,"ETA","wk-6")/GETPIVOTDATA("#Tests",$A$3)</f>
        <v>0.12</v>
      </c>
      <c r="E10" s="131">
        <f t="shared" si="0"/>
        <v>0.9</v>
      </c>
    </row>
    <row r="11" spans="1:5" x14ac:dyDescent="0.25">
      <c r="A11" s="79" t="s">
        <v>1045</v>
      </c>
      <c r="B11">
        <v>30</v>
      </c>
      <c r="D11" s="130">
        <f>GETPIVOTDATA("#Tests",$A$3,"ETA","wk-7")/GETPIVOTDATA("#Tests",$A$3)</f>
        <v>0.06</v>
      </c>
      <c r="E11" s="131">
        <f t="shared" si="0"/>
        <v>0.96</v>
      </c>
    </row>
    <row r="12" spans="1:5" x14ac:dyDescent="0.25">
      <c r="A12" s="79" t="s">
        <v>1046</v>
      </c>
      <c r="B12">
        <v>20</v>
      </c>
      <c r="D12" s="130">
        <f>GETPIVOTDATA("#Tests",$A$3,"ETA","wk-8")/GETPIVOTDATA("#Tests",$A$3)</f>
        <v>0.04</v>
      </c>
      <c r="E12" s="131">
        <f t="shared" si="0"/>
        <v>1</v>
      </c>
    </row>
    <row r="13" spans="1:5" x14ac:dyDescent="0.25">
      <c r="A13" s="79" t="s">
        <v>934</v>
      </c>
      <c r="B13">
        <v>500</v>
      </c>
      <c r="D13" s="130">
        <f>SUM(D5:D12)</f>
        <v>1</v>
      </c>
    </row>
  </sheetData>
  <pageMargins left="0.7" right="0.7" top="0.75" bottom="0.75" header="0.3" footer="0.3"/>
  <pageSetup orientation="portrait" r:id="rId2"/>
  <headerFooter>
    <oddHeader>&amp;L&amp;"Arial"&amp;10&amp;K0000FF[AMD Official Use Only]&amp;1#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P_x002f_BLOCK xmlns="6d5e1dd9-3d6d-4d57-aaa4-c6398f910d60" xsi:nil="true"/>
    <SharedWithUsers xmlns="ec5a97c5-2653-49c6-b3a5-07f7dd96f613">
      <UserInfo>
        <DisplayName>Yaran, Benyamin</DisplayName>
        <AccountId>5947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27253CFAB1BF4B84A3E42F67C7986B" ma:contentTypeVersion="3" ma:contentTypeDescription="Create a new document." ma:contentTypeScope="" ma:versionID="5dff121b1cedfa8e52ca31b99486ea74">
  <xsd:schema xmlns:xsd="http://www.w3.org/2001/XMLSchema" xmlns:xs="http://www.w3.org/2001/XMLSchema" xmlns:p="http://schemas.microsoft.com/office/2006/metadata/properties" xmlns:ns1="6d5e1dd9-3d6d-4d57-aaa4-c6398f910d60" xmlns:ns3="ec5a97c5-2653-49c6-b3a5-07f7dd96f613" targetNamespace="http://schemas.microsoft.com/office/2006/metadata/properties" ma:root="true" ma:fieldsID="d105e371d7b2cf53e3db8b1adf7f50e0" ns1:_="" ns3:_="">
    <xsd:import namespace="6d5e1dd9-3d6d-4d57-aaa4-c6398f910d60"/>
    <xsd:import namespace="ec5a97c5-2653-49c6-b3a5-07f7dd96f613"/>
    <xsd:element name="properties">
      <xsd:complexType>
        <xsd:sequence>
          <xsd:element name="documentManagement">
            <xsd:complexType>
              <xsd:all>
                <xsd:element ref="ns1:IP_x002f_BLOCK"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5e1dd9-3d6d-4d57-aaa4-c6398f910d60" elementFormDefault="qualified">
    <xsd:import namespace="http://schemas.microsoft.com/office/2006/documentManagement/types"/>
    <xsd:import namespace="http://schemas.microsoft.com/office/infopath/2007/PartnerControls"/>
    <xsd:element name="IP_x002f_BLOCK" ma:index="0" nillable="true" ma:displayName="IP/BLOCK" ma:internalName="IP_x002f_BLOCK">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5a97c5-2653-49c6-b3a5-07f7dd96f613" elementFormDefault="qualified">
    <xsd:import namespace="http://schemas.microsoft.com/office/2006/documentManagement/types"/>
    <xsd:import namespace="http://schemas.microsoft.com/office/infopath/2007/PartnerControls"/>
    <xsd:element name="SharedWithUsers" ma:index="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22A514-3872-4BC6-85FB-7D9D07F457A6}">
  <ds:schemaRefs>
    <ds:schemaRef ds:uri="http://schemas.microsoft.com/office/2006/metadata/properties"/>
    <ds:schemaRef ds:uri="6d5e1dd9-3d6d-4d57-aaa4-c6398f910d60"/>
    <ds:schemaRef ds:uri="ec5a97c5-2653-49c6-b3a5-07f7dd96f613"/>
  </ds:schemaRefs>
</ds:datastoreItem>
</file>

<file path=customXml/itemProps2.xml><?xml version="1.0" encoding="utf-8"?>
<ds:datastoreItem xmlns:ds="http://schemas.openxmlformats.org/officeDocument/2006/customXml" ds:itemID="{6E4293DE-A32C-4A17-B47D-1B35926039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5e1dd9-3d6d-4d57-aaa4-c6398f910d60"/>
    <ds:schemaRef ds:uri="ec5a97c5-2653-49c6-b3a5-07f7dd96f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73ECBC-040B-42FD-A237-7F2573680C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Log</vt:lpstr>
      <vt:lpstr>List Options</vt:lpstr>
      <vt:lpstr>Usage</vt:lpstr>
      <vt:lpstr>Cross-IP trackingHowTo</vt:lpstr>
      <vt:lpstr>Revision History</vt:lpstr>
      <vt:lpstr>Feature Raw Data JAMA</vt:lpstr>
      <vt:lpstr>Feature Raw Data</vt:lpstr>
      <vt:lpstr>Diags Raw Data</vt:lpstr>
      <vt:lpstr>Feature Summary</vt:lpstr>
      <vt:lpstr>Sub-IP Block Summary</vt:lpstr>
      <vt:lpstr>Progress (WIP)</vt:lpstr>
      <vt:lpstr>Progress</vt:lpstr>
      <vt:lpstr>Coverage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Diagnostics IP Status Tracker 2.0 Master Template</dc:title>
  <dc:subject/>
  <dc:creator>Li, Raymond (Yun Peng)</dc:creator>
  <cp:keywords/>
  <dc:description/>
  <cp:lastModifiedBy>Regier, Paul</cp:lastModifiedBy>
  <cp:revision/>
  <dcterms:created xsi:type="dcterms:W3CDTF">2013-03-11T21:33:52Z</dcterms:created>
  <dcterms:modified xsi:type="dcterms:W3CDTF">2024-03-05T18:34:17Z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0x010100AF27253CFAB1BF4B84A3E42F67C7986B</vt:lpwstr>
  </property>
  <property fmtid="{D5CDD505-2E9C-101B-9397-08002B2CF9AE}" pid="3" name="MSIP_Label_88914ebd-7e6c-4e12-a031-a9906be2db14_Enabled">
    <vt:lpwstr>true</vt:lpwstr>
  </property>
  <property fmtid="{D5CDD505-2E9C-101B-9397-08002B2CF9AE}" pid="4" name="MSIP_Label_88914ebd-7e6c-4e12-a031-a9906be2db14_SetDate">
    <vt:lpwstr>2022-03-09T01:44:06Z</vt:lpwstr>
  </property>
  <property fmtid="{D5CDD505-2E9C-101B-9397-08002B2CF9AE}" pid="5" name="MSIP_Label_88914ebd-7e6c-4e12-a031-a9906be2db14_Method">
    <vt:lpwstr>Standard</vt:lpwstr>
  </property>
  <property fmtid="{D5CDD505-2E9C-101B-9397-08002B2CF9AE}" pid="6" name="MSIP_Label_88914ebd-7e6c-4e12-a031-a9906be2db14_Name">
    <vt:lpwstr>AMD Official Use Only-AIP 2.0</vt:lpwstr>
  </property>
  <property fmtid="{D5CDD505-2E9C-101B-9397-08002B2CF9AE}" pid="7" name="MSIP_Label_88914ebd-7e6c-4e12-a031-a9906be2db14_SiteId">
    <vt:lpwstr>3dd8961f-e488-4e60-8e11-a82d994e183d</vt:lpwstr>
  </property>
  <property fmtid="{D5CDD505-2E9C-101B-9397-08002B2CF9AE}" pid="8" name="MSIP_Label_88914ebd-7e6c-4e12-a031-a9906be2db14_ActionId">
    <vt:lpwstr>18a6e313-6fe1-4805-a2af-78ff1803d0b0</vt:lpwstr>
  </property>
  <property fmtid="{D5CDD505-2E9C-101B-9397-08002B2CF9AE}" pid="9" name="MSIP_Label_88914ebd-7e6c-4e12-a031-a9906be2db14_ContentBits">
    <vt:lpwstr>1</vt:lpwstr>
  </property>
</Properties>
</file>