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645" windowWidth="10320" windowHeight="7110" tabRatio="744"/>
  </bookViews>
  <sheets>
    <sheet name="My Personal Expenses-2017" sheetId="7" r:id="rId1"/>
    <sheet name="One - One Expenses" sheetId="2" r:id="rId2"/>
  </sheets>
  <externalReferences>
    <externalReference r:id="rId3"/>
  </externalReferences>
  <definedNames>
    <definedName name="_xlnm._FilterDatabase" localSheetId="1" hidden="1">'One - One Expenses'!$F$2:$L$261</definedName>
    <definedName name="CategoryLookup">[1]!Summary[Category]</definedName>
  </definedNames>
  <calcPr calcId="145621"/>
</workbook>
</file>

<file path=xl/calcChain.xml><?xml version="1.0" encoding="utf-8"?>
<calcChain xmlns="http://schemas.openxmlformats.org/spreadsheetml/2006/main">
  <c r="O7" i="7" l="1"/>
  <c r="K4" i="7"/>
  <c r="O5" i="7" l="1"/>
  <c r="O19" i="7"/>
  <c r="O6" i="7"/>
  <c r="K3" i="7"/>
  <c r="C2" i="7" l="1"/>
  <c r="O9" i="7"/>
  <c r="O17" i="7"/>
  <c r="O16" i="7" l="1"/>
  <c r="O15" i="7" l="1"/>
  <c r="O13" i="7" l="1"/>
  <c r="O12" i="7"/>
  <c r="O14" i="7"/>
  <c r="O11" i="7" l="1"/>
  <c r="C3" i="7" l="1"/>
  <c r="O10" i="7" l="1"/>
  <c r="O4" i="7"/>
  <c r="O8" i="7" l="1"/>
  <c r="G4" i="7" l="1"/>
  <c r="G5" i="7"/>
  <c r="G3" i="7"/>
  <c r="L18" i="2" l="1"/>
  <c r="L10" i="2"/>
  <c r="L11" i="2"/>
  <c r="K2" i="7" l="1"/>
  <c r="G2" i="7" l="1"/>
  <c r="K5" i="7" l="1"/>
  <c r="O29" i="7"/>
  <c r="G6" i="7" s="1"/>
  <c r="D16" i="2" l="1"/>
  <c r="D12" i="2"/>
  <c r="D10" i="2"/>
  <c r="D5" i="2"/>
  <c r="D6" i="2"/>
  <c r="D7" i="2"/>
  <c r="D8" i="2"/>
  <c r="K28" i="7"/>
  <c r="C29" i="7" l="1"/>
  <c r="K29" i="7" l="1"/>
  <c r="G29" i="7" l="1"/>
</calcChain>
</file>

<file path=xl/sharedStrings.xml><?xml version="1.0" encoding="utf-8"?>
<sst xmlns="http://schemas.openxmlformats.org/spreadsheetml/2006/main" count="101" uniqueCount="68">
  <si>
    <t>Amount</t>
  </si>
  <si>
    <t>Faisal</t>
  </si>
  <si>
    <t>Date</t>
  </si>
  <si>
    <t>Spent by</t>
  </si>
  <si>
    <t>Spent for</t>
  </si>
  <si>
    <t>Me &amp; Faisal</t>
  </si>
  <si>
    <t>Prem</t>
  </si>
  <si>
    <t>Total</t>
  </si>
  <si>
    <t>Snacks</t>
  </si>
  <si>
    <t>Settlement to Faisal</t>
  </si>
  <si>
    <t>Income</t>
  </si>
  <si>
    <t>Savings</t>
  </si>
  <si>
    <t>Total Spent</t>
  </si>
  <si>
    <t>HRONKELS - Snack</t>
  </si>
  <si>
    <t>Room Advance - Paid Back on 03-March</t>
  </si>
  <si>
    <t>P(6.65)F(.20)</t>
  </si>
  <si>
    <t>07,8-Mar</t>
  </si>
  <si>
    <t>Paris Expenses { 07-Mar (zone 3 Pass + Eiffel tower + room + Cool drink + Dinner + Water Bottle) , 08-Mar (Water Bottle + Water Bottle + Lunch + Catacombs + Dinner) }</t>
  </si>
  <si>
    <t>Souvenirs + Lunch + Port des arts - lock + Candle</t>
  </si>
  <si>
    <t>Paris Trip</t>
  </si>
  <si>
    <t>One-One Expenses</t>
  </si>
  <si>
    <t>Chicken</t>
  </si>
  <si>
    <t>Fries</t>
  </si>
  <si>
    <t>Lebara Top Up</t>
  </si>
  <si>
    <t>Settlemen</t>
  </si>
  <si>
    <t>Kapsalon</t>
  </si>
  <si>
    <t>Settlement</t>
  </si>
  <si>
    <t>To/By</t>
  </si>
  <si>
    <t>Settle date</t>
  </si>
  <si>
    <t>Labara Into Pack</t>
  </si>
  <si>
    <t xml:space="preserve">Total Expenses </t>
  </si>
  <si>
    <t>Expense Tracker</t>
  </si>
  <si>
    <t>In Cash</t>
  </si>
  <si>
    <t>House Deposit</t>
  </si>
  <si>
    <t>SBI Bank Account Balance</t>
  </si>
  <si>
    <t>HDFC Salary Account</t>
  </si>
  <si>
    <t>August</t>
  </si>
  <si>
    <t>July month rent</t>
  </si>
  <si>
    <t>August Month Expense</t>
  </si>
  <si>
    <t>August Month Rent</t>
  </si>
  <si>
    <t>Groceries</t>
  </si>
  <si>
    <t>To Amma for Expenses</t>
  </si>
  <si>
    <t>To Nithya</t>
  </si>
  <si>
    <t>SBI Balance as of 25 June</t>
  </si>
  <si>
    <t>HDFC Balance as of 31 July</t>
  </si>
  <si>
    <t>Mutual Funds</t>
  </si>
  <si>
    <t>LIC Premium</t>
  </si>
  <si>
    <t>Milk</t>
  </si>
  <si>
    <t>Electricity Bills</t>
  </si>
  <si>
    <t>Maintanance + Cable TV</t>
  </si>
  <si>
    <t>Internet bill + Phone Bills</t>
  </si>
  <si>
    <t>Petrol</t>
  </si>
  <si>
    <t>Vikram Vedha Movie Tickets</t>
  </si>
  <si>
    <t>Dinner</t>
  </si>
  <si>
    <t>01, 08-Aug</t>
  </si>
  <si>
    <t>Return tickets for Amma &amp; Appa</t>
  </si>
  <si>
    <t>Ticket to Chennai for Appa</t>
  </si>
  <si>
    <t>BPCL Cash back</t>
  </si>
  <si>
    <t>Bay Decoration Exp to Bharathi</t>
  </si>
  <si>
    <t>Lunch</t>
  </si>
  <si>
    <t>Pizza</t>
  </si>
  <si>
    <t>12, 13, 14, 15-Aug</t>
  </si>
  <si>
    <t>12, 13-Aug</t>
  </si>
  <si>
    <t>Long weekend Expenses</t>
  </si>
  <si>
    <t>OLA Money Deposi</t>
  </si>
  <si>
    <t>01, 03, 05, 07, 09, 15-Aug</t>
  </si>
  <si>
    <t>01, 02-Aug</t>
  </si>
  <si>
    <t>03, 16-Aug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</si>
</sst>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\ mmmm\ yy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1">
    <xf numFmtId="0" fontId="0" fillId="0" borderId="0"/>
    <xf numFmtId="0" fontId="3" fillId="0" borderId="0"/>
    <xf numFmtId="165" fontId="3" fillId="0" borderId="0">
      <alignment vertical="top"/>
    </xf>
    <xf numFmtId="0" fontId="4" fillId="0" borderId="0">
      <alignment vertical="top"/>
    </xf>
    <xf numFmtId="0" fontId="15" fillId="9" borderId="19" applyNumberFormat="0" applyAlignment="0" applyProtection="0"/>
    <xf numFmtId="0" fontId="17" fillId="10" borderId="22" applyNumberFormat="0" applyAlignment="0" applyProtection="0"/>
    <xf numFmtId="0" fontId="16" fillId="0" borderId="21" applyNumberFormat="0" applyFill="0" applyAlignment="0" applyProtection="0"/>
    <xf numFmtId="0" fontId="10" fillId="5" borderId="0" applyNumberFormat="0" applyBorder="0" applyAlignment="0" applyProtection="0"/>
    <xf numFmtId="0" fontId="13" fillId="8" borderId="19" applyNumberFormat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5" fillId="11" borderId="23" applyNumberFormat="0" applyFont="0" applyAlignment="0" applyProtection="0"/>
    <xf numFmtId="0" fontId="1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14" fillId="9" borderId="20" applyNumberFormat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16" fontId="0" fillId="0" borderId="1" xfId="0" applyNumberFormat="1" applyBorder="1"/>
    <xf numFmtId="0" fontId="1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1" fillId="3" borderId="4" xfId="0" applyFont="1" applyFill="1" applyBorder="1" applyAlignment="1">
      <alignment horizontal="center" vertical="center"/>
    </xf>
    <xf numFmtId="0" fontId="0" fillId="0" borderId="6" xfId="0" applyBorder="1"/>
    <xf numFmtId="16" fontId="0" fillId="0" borderId="4" xfId="0" applyNumberFormat="1" applyBorder="1"/>
    <xf numFmtId="16" fontId="0" fillId="0" borderId="1" xfId="0" applyNumberFormat="1" applyBorder="1" applyAlignment="1">
      <alignment horizontal="right"/>
    </xf>
    <xf numFmtId="16" fontId="0" fillId="0" borderId="4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/>
    <xf numFmtId="16" fontId="0" fillId="0" borderId="1" xfId="0" applyNumberFormat="1" applyBorder="1" applyAlignment="1">
      <alignment horizontal="center" vertical="center"/>
    </xf>
    <xf numFmtId="0" fontId="2" fillId="0" borderId="0" xfId="0" applyFont="1" applyFill="1"/>
    <xf numFmtId="17" fontId="2" fillId="0" borderId="0" xfId="0" applyNumberFormat="1" applyFont="1" applyFill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16" fontId="0" fillId="0" borderId="1" xfId="0" applyNumberFormat="1" applyFont="1" applyBorder="1"/>
    <xf numFmtId="2" fontId="0" fillId="0" borderId="1" xfId="0" applyNumberFormat="1" applyFont="1" applyBorder="1"/>
    <xf numFmtId="0" fontId="0" fillId="0" borderId="1" xfId="0" applyFont="1" applyBorder="1"/>
    <xf numFmtId="16" fontId="0" fillId="0" borderId="0" xfId="0" applyNumberFormat="1"/>
    <xf numFmtId="16" fontId="20" fillId="0" borderId="1" xfId="0" applyNumberFormat="1" applyFont="1" applyBorder="1"/>
    <xf numFmtId="0" fontId="21" fillId="2" borderId="1" xfId="0" applyFont="1" applyFill="1" applyBorder="1" applyAlignment="1">
      <alignment horizontal="center" vertical="center" wrapText="1"/>
    </xf>
    <xf numFmtId="0" fontId="20" fillId="4" borderId="0" xfId="0" applyFont="1" applyFill="1"/>
    <xf numFmtId="0" fontId="21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0" fillId="0" borderId="0" xfId="0" applyFont="1"/>
    <xf numFmtId="16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16" fontId="23" fillId="4" borderId="25" xfId="0" applyNumberFormat="1" applyFont="1" applyFill="1" applyBorder="1" applyAlignment="1">
      <alignment horizontal="right"/>
    </xf>
    <xf numFmtId="16" fontId="23" fillId="4" borderId="1" xfId="0" applyNumberFormat="1" applyFont="1" applyFill="1" applyBorder="1"/>
    <xf numFmtId="2" fontId="23" fillId="4" borderId="27" xfId="0" applyNumberFormat="1" applyFont="1" applyFill="1" applyBorder="1"/>
    <xf numFmtId="16" fontId="24" fillId="3" borderId="25" xfId="0" applyNumberFormat="1" applyFont="1" applyFill="1" applyBorder="1" applyAlignment="1">
      <alignment horizontal="right"/>
    </xf>
    <xf numFmtId="16" fontId="24" fillId="3" borderId="1" xfId="0" applyNumberFormat="1" applyFont="1" applyFill="1" applyBorder="1"/>
    <xf numFmtId="2" fontId="24" fillId="3" borderId="27" xfId="0" applyNumberFormat="1" applyFont="1" applyFill="1" applyBorder="1"/>
    <xf numFmtId="16" fontId="20" fillId="0" borderId="1" xfId="0" applyNumberFormat="1" applyFont="1" applyBorder="1" applyAlignment="1">
      <alignment horizontal="right"/>
    </xf>
    <xf numFmtId="2" fontId="20" fillId="0" borderId="1" xfId="0" applyNumberFormat="1" applyFont="1" applyBorder="1"/>
    <xf numFmtId="16" fontId="20" fillId="0" borderId="1" xfId="0" applyNumberFormat="1" applyFont="1" applyBorder="1" applyAlignment="1">
      <alignment horizontal="center"/>
    </xf>
    <xf numFmtId="16" fontId="24" fillId="3" borderId="26" xfId="0" applyNumberFormat="1" applyFont="1" applyFill="1" applyBorder="1"/>
    <xf numFmtId="0" fontId="24" fillId="3" borderId="27" xfId="0" applyFont="1" applyFill="1" applyBorder="1"/>
    <xf numFmtId="0" fontId="21" fillId="2" borderId="1" xfId="0" applyNumberFormat="1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64" fontId="20" fillId="0" borderId="1" xfId="0" applyNumberFormat="1" applyFont="1" applyBorder="1"/>
    <xf numFmtId="0" fontId="20" fillId="0" borderId="1" xfId="0" applyNumberFormat="1" applyFont="1" applyBorder="1" applyAlignment="1">
      <alignment horizontal="right"/>
    </xf>
    <xf numFmtId="0" fontId="20" fillId="0" borderId="1" xfId="0" applyFont="1" applyBorder="1" applyAlignment="1">
      <alignment vertical="top" wrapText="1"/>
    </xf>
    <xf numFmtId="0" fontId="20" fillId="0" borderId="2" xfId="0" applyFont="1" applyBorder="1" applyAlignment="1">
      <alignment horizontal="left" vertical="center"/>
    </xf>
    <xf numFmtId="0" fontId="20" fillId="0" borderId="1" xfId="0" applyFont="1" applyBorder="1" applyAlignment="1"/>
    <xf numFmtId="0" fontId="20" fillId="4" borderId="0" xfId="0" applyFont="1" applyFill="1" applyAlignment="1"/>
    <xf numFmtId="0" fontId="20" fillId="0" borderId="15" xfId="0" applyFont="1" applyFill="1" applyBorder="1" applyAlignment="1"/>
    <xf numFmtId="2" fontId="20" fillId="0" borderId="1" xfId="0" applyNumberFormat="1" applyFont="1" applyBorder="1" applyAlignment="1"/>
    <xf numFmtId="0" fontId="20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top" wrapText="1"/>
    </xf>
    <xf numFmtId="16" fontId="24" fillId="3" borderId="1" xfId="0" applyNumberFormat="1" applyFont="1" applyFill="1" applyBorder="1" applyAlignment="1"/>
    <xf numFmtId="0" fontId="20" fillId="0" borderId="0" xfId="0" applyFont="1" applyAlignment="1"/>
    <xf numFmtId="16" fontId="20" fillId="0" borderId="1" xfId="0" applyNumberFormat="1" applyFont="1" applyBorder="1" applyAlignment="1"/>
    <xf numFmtId="0" fontId="20" fillId="0" borderId="1" xfId="0" applyFont="1" applyBorder="1" applyAlignment="1">
      <alignment vertical="center"/>
    </xf>
    <xf numFmtId="2" fontId="20" fillId="0" borderId="12" xfId="0" applyNumberFormat="1" applyFont="1" applyBorder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21" fillId="2" borderId="1" xfId="0" applyFont="1" applyFill="1" applyBorder="1"/>
    <xf numFmtId="0" fontId="20" fillId="2" borderId="1" xfId="0" applyFont="1" applyFill="1" applyBorder="1"/>
    <xf numFmtId="2" fontId="21" fillId="2" borderId="1" xfId="0" applyNumberFormat="1" applyFont="1" applyFill="1" applyBorder="1"/>
    <xf numFmtId="0" fontId="21" fillId="4" borderId="0" xfId="0" applyFont="1" applyFill="1"/>
    <xf numFmtId="0" fontId="20" fillId="4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4" fontId="20" fillId="0" borderId="1" xfId="0" applyNumberFormat="1" applyFont="1" applyBorder="1"/>
    <xf numFmtId="4" fontId="22" fillId="0" borderId="1" xfId="0" applyNumberFormat="1" applyFont="1" applyBorder="1"/>
    <xf numFmtId="16" fontId="24" fillId="3" borderId="26" xfId="0" applyNumberFormat="1" applyFont="1" applyFill="1" applyBorder="1" applyAlignment="1">
      <alignment horizontal="right"/>
    </xf>
    <xf numFmtId="0" fontId="21" fillId="2" borderId="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</cellXfs>
  <cellStyles count="21">
    <cellStyle name="Berekening" xfId="4"/>
    <cellStyle name="Controlecel" xfId="5"/>
    <cellStyle name="Gekoppelde cel" xfId="6"/>
    <cellStyle name="Goed" xfId="7"/>
    <cellStyle name="Invoer" xfId="8"/>
    <cellStyle name="Kop 1" xfId="9"/>
    <cellStyle name="Kop 2" xfId="10"/>
    <cellStyle name="Kop 3" xfId="11"/>
    <cellStyle name="Kop 4" xfId="12"/>
    <cellStyle name="Neutraal" xfId="13"/>
    <cellStyle name="Normal" xfId="0" builtinId="0"/>
    <cellStyle name="Normal 2" xfId="1"/>
    <cellStyle name="Normal 2 2" xfId="2"/>
    <cellStyle name="Notitie" xfId="14"/>
    <cellStyle name="Ongeldig" xfId="15"/>
    <cellStyle name="Standard_DTV Release" xfId="3"/>
    <cellStyle name="Titel" xfId="16"/>
    <cellStyle name="Totaal" xfId="17"/>
    <cellStyle name="Uitvoer" xfId="18"/>
    <cellStyle name="Verklarende tekst" xfId="19"/>
    <cellStyle name="Waarschuwingstekst" xfId="20"/>
  </cellStyles>
  <dxfs count="22"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auto="1"/>
          <bgColor theme="6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auto="1"/>
          <bgColor theme="4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2"/>
      </font>
    </dxf>
    <dxf>
      <fill>
        <patternFill>
          <bgColor theme="2"/>
        </patternFill>
      </fill>
    </dxf>
    <dxf>
      <font>
        <color theme="2"/>
      </font>
    </dxf>
  </dxfs>
  <tableStyles count="6" defaultTableStyle="TableStyleMedium2" defaultPivotStyle="PivotStyleMedium9">
    <tableStyle name="Check Register Summary" pivot="0" count="2">
      <tableStyleElement type="wholeTable" dxfId="21"/>
      <tableStyleElement type="secondRowStripe" dxfId="20"/>
    </tableStyle>
    <tableStyle name="Check Register Summary 2" pivot="0" count="2">
      <tableStyleElement type="wholeTable" dxfId="19"/>
      <tableStyleElement type="secondRowStripe" dxfId="18"/>
    </tableStyle>
    <tableStyle name="CheckRegister" pivot="0" count="2">
      <tableStyleElement type="headerRow" dxfId="17"/>
      <tableStyleElement type="secondRowStripe" dxfId="16"/>
    </tableStyle>
    <tableStyle name="CheckRegister 2" pivot="0" count="2">
      <tableStyleElement type="headerRow" dxfId="15"/>
      <tableStyleElement type="secondRowStripe" dxfId="14"/>
    </tableStyle>
    <tableStyle name="V42_ExpenseCategory2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ColumnStripe" dxfId="8"/>
      <tableStyleElement type="secondColumnStripe" dxfId="7"/>
    </tableStyle>
    <tableStyle name="V42_IncomeCategory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ColumnStripe" dxfId="1"/>
      <tableStyleElement type="secondColumnStripe" dxfId="0"/>
    </tableStyle>
  </tableStyles>
  <colors>
    <mruColors>
      <color rgb="FF8F91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/Book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Register"/>
      <sheetName val="Sheet1"/>
      <sheetName val="Book 1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pane xSplit="12" topLeftCell="M1" activePane="topRight" state="frozen"/>
      <selection activeCell="E1" sqref="E1"/>
      <selection pane="topRight" activeCell="O6" sqref="O6"/>
    </sheetView>
  </sheetViews>
  <sheetFormatPr defaultColWidth="9.140625" defaultRowHeight="12.75" x14ac:dyDescent="0.2"/>
  <cols>
    <col min="1" max="1" width="8.42578125" style="38" customWidth="1"/>
    <col min="2" max="2" width="25" style="38" customWidth="1"/>
    <col min="3" max="3" width="10.7109375" style="38" customWidth="1"/>
    <col min="4" max="4" width="1.85546875" style="76" customWidth="1"/>
    <col min="5" max="5" width="10.5703125" style="38" customWidth="1"/>
    <col min="6" max="6" width="23.28515625" style="38" customWidth="1"/>
    <col min="7" max="7" width="9.85546875" style="38" customWidth="1"/>
    <col min="8" max="8" width="1.7109375" style="35" customWidth="1"/>
    <col min="9" max="9" width="7.42578125" style="38" customWidth="1"/>
    <col min="10" max="10" width="23.5703125" style="38" customWidth="1"/>
    <col min="11" max="11" width="10.140625" style="38" customWidth="1"/>
    <col min="12" max="12" width="2.140625" style="35" customWidth="1"/>
    <col min="13" max="13" width="10.140625" style="38" customWidth="1"/>
    <col min="14" max="14" width="25.7109375" style="38" bestFit="1" customWidth="1"/>
    <col min="15" max="15" width="9.42578125" style="38" customWidth="1"/>
    <col min="16" max="16384" width="9.140625" style="38"/>
  </cols>
  <sheetData>
    <row r="1" spans="1:15" x14ac:dyDescent="0.2">
      <c r="A1" s="34" t="s">
        <v>2</v>
      </c>
      <c r="B1" s="34" t="s">
        <v>10</v>
      </c>
      <c r="C1" s="34" t="s">
        <v>0</v>
      </c>
      <c r="D1" s="35"/>
      <c r="E1" s="36" t="s">
        <v>2</v>
      </c>
      <c r="F1" s="36" t="s">
        <v>4</v>
      </c>
      <c r="G1" s="36" t="s">
        <v>0</v>
      </c>
      <c r="I1" s="84" t="s">
        <v>31</v>
      </c>
      <c r="J1" s="85"/>
      <c r="K1" s="36" t="s">
        <v>0</v>
      </c>
      <c r="M1" s="37" t="s">
        <v>36</v>
      </c>
      <c r="N1" s="37" t="s">
        <v>4</v>
      </c>
      <c r="O1" s="37" t="s">
        <v>0</v>
      </c>
    </row>
    <row r="2" spans="1:15" x14ac:dyDescent="0.2">
      <c r="A2" s="39">
        <v>42911</v>
      </c>
      <c r="B2" s="80" t="s">
        <v>43</v>
      </c>
      <c r="C2" s="79">
        <f>60000+289185.35+5000</f>
        <v>354185.35</v>
      </c>
      <c r="D2" s="35"/>
      <c r="E2" s="41">
        <v>42903</v>
      </c>
      <c r="F2" s="42" t="s">
        <v>33</v>
      </c>
      <c r="G2" s="43">
        <f>50000</f>
        <v>50000</v>
      </c>
      <c r="I2" s="86" t="s">
        <v>34</v>
      </c>
      <c r="J2" s="87"/>
      <c r="K2" s="40">
        <f>339185.35-50000</f>
        <v>289185.34999999998</v>
      </c>
      <c r="M2" s="44"/>
      <c r="N2" s="64" t="s">
        <v>39</v>
      </c>
      <c r="O2" s="46"/>
    </row>
    <row r="3" spans="1:15" x14ac:dyDescent="0.2">
      <c r="A3" s="39">
        <v>42947</v>
      </c>
      <c r="B3" s="80" t="s">
        <v>44</v>
      </c>
      <c r="C3" s="40">
        <f>73336.97+2000</f>
        <v>75336.97</v>
      </c>
      <c r="D3" s="35"/>
      <c r="E3" s="47">
        <v>42949</v>
      </c>
      <c r="F3" s="40" t="s">
        <v>46</v>
      </c>
      <c r="G3" s="48">
        <f>10200</f>
        <v>10200</v>
      </c>
      <c r="I3" s="88" t="s">
        <v>35</v>
      </c>
      <c r="J3" s="89"/>
      <c r="K3" s="40">
        <f>50000+73336.97-50000-11450-10200-231-200-195-520+1.5-580-969-220-80-999-380-6000-2834-427</f>
        <v>38053.47</v>
      </c>
      <c r="M3" s="44"/>
      <c r="N3" s="45" t="s">
        <v>50</v>
      </c>
      <c r="O3" s="46"/>
    </row>
    <row r="4" spans="1:15" ht="15.75" customHeight="1" x14ac:dyDescent="0.2">
      <c r="A4" s="49"/>
      <c r="B4" s="40"/>
      <c r="C4" s="40"/>
      <c r="D4" s="35"/>
      <c r="E4" s="47"/>
      <c r="F4" s="40" t="s">
        <v>48</v>
      </c>
      <c r="G4" s="48">
        <f>0</f>
        <v>0</v>
      </c>
      <c r="I4" s="88" t="s">
        <v>32</v>
      </c>
      <c r="J4" s="89"/>
      <c r="K4" s="48">
        <f>10000+2000-8-400-500-44-145-300-14-129-250-4+5000+6000-3500-365-140-120-265-60-70-130-1000-44</f>
        <v>15512</v>
      </c>
      <c r="M4" s="44">
        <v>42952</v>
      </c>
      <c r="N4" s="45" t="s">
        <v>51</v>
      </c>
      <c r="O4" s="46">
        <f>200</f>
        <v>200</v>
      </c>
    </row>
    <row r="5" spans="1:15" ht="15.75" customHeight="1" x14ac:dyDescent="0.2">
      <c r="A5" s="49"/>
      <c r="B5" s="40"/>
      <c r="C5" s="40"/>
      <c r="D5" s="35"/>
      <c r="E5" s="47">
        <v>42947</v>
      </c>
      <c r="F5" s="40" t="s">
        <v>37</v>
      </c>
      <c r="G5" s="48">
        <f>11450</f>
        <v>11450</v>
      </c>
      <c r="I5" s="88" t="s">
        <v>20</v>
      </c>
      <c r="J5" s="90"/>
      <c r="K5" s="48">
        <f>SUM('One - One Expenses'!J3:J3000)</f>
        <v>0</v>
      </c>
      <c r="M5" s="50" t="s">
        <v>66</v>
      </c>
      <c r="N5" s="64" t="s">
        <v>42</v>
      </c>
      <c r="O5" s="51">
        <f>500+1000</f>
        <v>1500</v>
      </c>
    </row>
    <row r="6" spans="1:15" ht="15.75" customHeight="1" x14ac:dyDescent="0.2">
      <c r="A6" s="49"/>
      <c r="B6" s="40"/>
      <c r="C6" s="40"/>
      <c r="D6" s="35"/>
      <c r="E6" s="47">
        <v>42948</v>
      </c>
      <c r="F6" s="40" t="s">
        <v>38</v>
      </c>
      <c r="G6" s="48">
        <f>O29</f>
        <v>15121.5</v>
      </c>
      <c r="I6" s="52" t="s">
        <v>2</v>
      </c>
      <c r="J6" s="53" t="s">
        <v>11</v>
      </c>
      <c r="K6" s="36" t="s">
        <v>0</v>
      </c>
      <c r="M6" s="81" t="s">
        <v>65</v>
      </c>
      <c r="N6" s="64" t="s">
        <v>40</v>
      </c>
      <c r="O6" s="51">
        <f>8+231+14+129+580+427</f>
        <v>1389</v>
      </c>
    </row>
    <row r="7" spans="1:15" ht="16.5" customHeight="1" x14ac:dyDescent="0.2">
      <c r="A7" s="49"/>
      <c r="B7" s="40"/>
      <c r="C7" s="54"/>
      <c r="D7" s="35"/>
      <c r="E7" s="55"/>
      <c r="F7" s="56"/>
      <c r="G7" s="48"/>
      <c r="I7" s="39">
        <v>42948</v>
      </c>
      <c r="J7" s="57" t="s">
        <v>45</v>
      </c>
      <c r="K7" s="40"/>
      <c r="M7" s="81" t="s">
        <v>67</v>
      </c>
      <c r="N7" s="64" t="s">
        <v>47</v>
      </c>
      <c r="O7" s="51">
        <f>44+44</f>
        <v>88</v>
      </c>
    </row>
    <row r="8" spans="1:15" s="65" customFormat="1" ht="15" customHeight="1" x14ac:dyDescent="0.2">
      <c r="A8" s="49"/>
      <c r="B8" s="58"/>
      <c r="C8" s="58"/>
      <c r="D8" s="59"/>
      <c r="E8" s="47"/>
      <c r="F8" s="60"/>
      <c r="G8" s="61"/>
      <c r="H8" s="59"/>
      <c r="I8" s="62"/>
      <c r="J8" s="63"/>
      <c r="K8" s="58"/>
      <c r="L8" s="59"/>
      <c r="M8" s="50">
        <v>42952</v>
      </c>
      <c r="N8" s="64" t="s">
        <v>49</v>
      </c>
      <c r="O8" s="51">
        <f>25+20+100</f>
        <v>145</v>
      </c>
    </row>
    <row r="9" spans="1:15" ht="15" customHeight="1" x14ac:dyDescent="0.2">
      <c r="A9" s="49"/>
      <c r="B9" s="58"/>
      <c r="C9" s="58"/>
      <c r="D9" s="35"/>
      <c r="E9" s="55"/>
      <c r="F9" s="40"/>
      <c r="G9" s="48"/>
      <c r="I9" s="47"/>
      <c r="J9" s="57"/>
      <c r="K9" s="40"/>
      <c r="M9" s="47" t="s">
        <v>54</v>
      </c>
      <c r="N9" s="48" t="s">
        <v>41</v>
      </c>
      <c r="O9" s="48">
        <f>400+250+3500</f>
        <v>4150</v>
      </c>
    </row>
    <row r="10" spans="1:15" x14ac:dyDescent="0.2">
      <c r="A10" s="49"/>
      <c r="B10" s="40"/>
      <c r="C10" s="40"/>
      <c r="D10" s="35"/>
      <c r="E10" s="55"/>
      <c r="F10" s="40"/>
      <c r="G10" s="48"/>
      <c r="I10" s="66"/>
      <c r="J10" s="67"/>
      <c r="K10" s="58"/>
      <c r="M10" s="33">
        <v>42952</v>
      </c>
      <c r="N10" s="48" t="s">
        <v>52</v>
      </c>
      <c r="O10" s="48">
        <f>300</f>
        <v>300</v>
      </c>
    </row>
    <row r="11" spans="1:15" x14ac:dyDescent="0.2">
      <c r="A11" s="49"/>
      <c r="B11" s="40"/>
      <c r="C11" s="40"/>
      <c r="D11" s="35"/>
      <c r="E11" s="47"/>
      <c r="F11" s="48"/>
      <c r="G11" s="48"/>
      <c r="I11" s="66"/>
      <c r="J11" s="67"/>
      <c r="K11" s="58"/>
      <c r="M11" s="47">
        <v>42953</v>
      </c>
      <c r="N11" s="68" t="s">
        <v>53</v>
      </c>
      <c r="O11" s="48">
        <f>195</f>
        <v>195</v>
      </c>
    </row>
    <row r="12" spans="1:15" x14ac:dyDescent="0.2">
      <c r="A12" s="49"/>
      <c r="B12" s="40"/>
      <c r="C12" s="40"/>
      <c r="D12" s="35"/>
      <c r="E12" s="55"/>
      <c r="F12" s="40"/>
      <c r="G12" s="48"/>
      <c r="I12" s="47"/>
      <c r="J12" s="67"/>
      <c r="K12" s="40"/>
      <c r="M12" s="47">
        <v>42954</v>
      </c>
      <c r="N12" s="48" t="s">
        <v>56</v>
      </c>
      <c r="O12" s="48">
        <f>520</f>
        <v>520</v>
      </c>
    </row>
    <row r="13" spans="1:15" x14ac:dyDescent="0.2">
      <c r="A13" s="49"/>
      <c r="B13" s="40"/>
      <c r="C13" s="40"/>
      <c r="D13" s="35"/>
      <c r="E13" s="33"/>
      <c r="F13" s="54"/>
      <c r="G13" s="48"/>
      <c r="I13" s="47"/>
      <c r="J13" s="67"/>
      <c r="K13" s="40"/>
      <c r="M13" s="47">
        <v>42955</v>
      </c>
      <c r="N13" s="67" t="s">
        <v>57</v>
      </c>
      <c r="O13" s="40">
        <f>-1.5</f>
        <v>-1.5</v>
      </c>
    </row>
    <row r="14" spans="1:15" x14ac:dyDescent="0.2">
      <c r="A14" s="49"/>
      <c r="B14" s="40"/>
      <c r="C14" s="40"/>
      <c r="D14" s="35"/>
      <c r="E14" s="55"/>
      <c r="F14" s="54"/>
      <c r="G14" s="48"/>
      <c r="I14" s="47"/>
      <c r="J14" s="67"/>
      <c r="K14" s="40"/>
      <c r="M14" s="47">
        <v>42958</v>
      </c>
      <c r="N14" s="67" t="s">
        <v>55</v>
      </c>
      <c r="O14" s="40">
        <f>969</f>
        <v>969</v>
      </c>
    </row>
    <row r="15" spans="1:15" x14ac:dyDescent="0.2">
      <c r="A15" s="49"/>
      <c r="B15" s="40"/>
      <c r="C15" s="40"/>
      <c r="D15" s="35"/>
      <c r="E15" s="55"/>
      <c r="F15" s="54"/>
      <c r="G15" s="48"/>
      <c r="I15" s="47"/>
      <c r="J15" s="67"/>
      <c r="K15" s="40"/>
      <c r="M15" s="47">
        <v>42958</v>
      </c>
      <c r="N15" s="48" t="s">
        <v>58</v>
      </c>
      <c r="O15" s="48">
        <f>220</f>
        <v>220</v>
      </c>
    </row>
    <row r="16" spans="1:15" x14ac:dyDescent="0.2">
      <c r="A16" s="49"/>
      <c r="B16" s="40"/>
      <c r="C16" s="40"/>
      <c r="D16" s="35"/>
      <c r="E16" s="55"/>
      <c r="F16" s="54"/>
      <c r="G16" s="48"/>
      <c r="I16" s="47"/>
      <c r="J16" s="67"/>
      <c r="K16" s="40"/>
      <c r="M16" s="47">
        <v>42958</v>
      </c>
      <c r="N16" s="48" t="s">
        <v>59</v>
      </c>
      <c r="O16" s="48">
        <f>84</f>
        <v>84</v>
      </c>
    </row>
    <row r="17" spans="1:15" x14ac:dyDescent="0.2">
      <c r="A17" s="49"/>
      <c r="B17" s="40"/>
      <c r="C17" s="40"/>
      <c r="D17" s="35"/>
      <c r="E17" s="47"/>
      <c r="F17" s="54"/>
      <c r="G17" s="48"/>
      <c r="I17" s="47"/>
      <c r="J17" s="67"/>
      <c r="K17" s="40"/>
      <c r="M17" s="47" t="s">
        <v>62</v>
      </c>
      <c r="N17" s="48" t="s">
        <v>64</v>
      </c>
      <c r="O17" s="48">
        <f>999</f>
        <v>999</v>
      </c>
    </row>
    <row r="18" spans="1:15" x14ac:dyDescent="0.2">
      <c r="A18" s="49"/>
      <c r="B18" s="40"/>
      <c r="C18" s="40"/>
      <c r="D18" s="35"/>
      <c r="E18" s="55"/>
      <c r="F18" s="54"/>
      <c r="G18" s="48"/>
      <c r="I18" s="47"/>
      <c r="J18" s="67"/>
      <c r="K18" s="40"/>
      <c r="M18" s="47">
        <v>42959</v>
      </c>
      <c r="N18" s="48" t="s">
        <v>60</v>
      </c>
      <c r="O18" s="48">
        <v>380</v>
      </c>
    </row>
    <row r="19" spans="1:15" x14ac:dyDescent="0.2">
      <c r="A19" s="49"/>
      <c r="B19" s="40"/>
      <c r="C19" s="40"/>
      <c r="D19" s="35"/>
      <c r="E19" s="55"/>
      <c r="F19" s="40"/>
      <c r="G19" s="48"/>
      <c r="I19" s="47"/>
      <c r="J19" s="67"/>
      <c r="K19" s="40"/>
      <c r="M19" s="47" t="s">
        <v>61</v>
      </c>
      <c r="N19" s="48" t="s">
        <v>63</v>
      </c>
      <c r="O19" s="48">
        <f>365+2834+260+265+60+70+130</f>
        <v>3984</v>
      </c>
    </row>
    <row r="20" spans="1:15" x14ac:dyDescent="0.2">
      <c r="A20" s="49"/>
      <c r="B20" s="40"/>
      <c r="C20" s="40"/>
      <c r="D20" s="35"/>
      <c r="E20" s="55"/>
      <c r="F20" s="40"/>
      <c r="G20" s="48"/>
      <c r="I20" s="47"/>
      <c r="J20" s="67"/>
      <c r="K20" s="40"/>
      <c r="M20" s="47"/>
      <c r="N20" s="48"/>
      <c r="O20" s="48"/>
    </row>
    <row r="21" spans="1:15" x14ac:dyDescent="0.2">
      <c r="A21" s="49"/>
      <c r="B21" s="40"/>
      <c r="C21" s="40"/>
      <c r="D21" s="35"/>
      <c r="E21" s="55"/>
      <c r="F21" s="40"/>
      <c r="G21" s="48"/>
      <c r="I21" s="47"/>
      <c r="J21" s="67"/>
      <c r="K21" s="40"/>
      <c r="M21" s="47"/>
      <c r="N21" s="48"/>
      <c r="O21" s="48"/>
    </row>
    <row r="22" spans="1:15" x14ac:dyDescent="0.2">
      <c r="A22" s="49"/>
      <c r="B22" s="40"/>
      <c r="C22" s="40"/>
      <c r="D22" s="35"/>
      <c r="E22" s="55"/>
      <c r="F22" s="40"/>
      <c r="G22" s="48"/>
      <c r="I22" s="47"/>
      <c r="J22" s="67"/>
      <c r="K22" s="40"/>
      <c r="M22" s="47"/>
      <c r="N22" s="48"/>
      <c r="O22" s="48"/>
    </row>
    <row r="23" spans="1:15" x14ac:dyDescent="0.2">
      <c r="A23" s="49"/>
      <c r="B23" s="40"/>
      <c r="C23" s="40"/>
      <c r="D23" s="35"/>
      <c r="E23" s="55"/>
      <c r="F23" s="40"/>
      <c r="G23" s="48"/>
      <c r="I23" s="47"/>
      <c r="J23" s="67"/>
      <c r="K23" s="40"/>
      <c r="M23" s="47"/>
      <c r="N23" s="48"/>
      <c r="O23" s="48"/>
    </row>
    <row r="24" spans="1:15" x14ac:dyDescent="0.2">
      <c r="A24" s="49"/>
      <c r="B24" s="40"/>
      <c r="C24" s="40"/>
      <c r="D24" s="35"/>
      <c r="E24" s="55"/>
      <c r="F24" s="40"/>
      <c r="G24" s="48"/>
      <c r="I24" s="47"/>
      <c r="J24" s="69"/>
      <c r="K24" s="40"/>
      <c r="M24" s="33"/>
      <c r="N24" s="48"/>
      <c r="O24" s="48"/>
    </row>
    <row r="25" spans="1:15" x14ac:dyDescent="0.2">
      <c r="A25" s="49"/>
      <c r="B25" s="40"/>
      <c r="C25" s="40"/>
      <c r="D25" s="35"/>
      <c r="E25" s="55"/>
      <c r="F25" s="40"/>
      <c r="G25" s="48"/>
      <c r="I25" s="47"/>
      <c r="J25" s="69"/>
      <c r="K25" s="40"/>
      <c r="M25" s="33"/>
      <c r="N25" s="48"/>
      <c r="O25" s="48"/>
    </row>
    <row r="26" spans="1:15" x14ac:dyDescent="0.2">
      <c r="A26" s="49"/>
      <c r="B26" s="40"/>
      <c r="C26" s="40"/>
      <c r="D26" s="35"/>
      <c r="E26" s="55"/>
      <c r="F26" s="40"/>
      <c r="G26" s="48"/>
      <c r="I26" s="55"/>
      <c r="J26" s="70"/>
      <c r="K26" s="40"/>
      <c r="M26" s="48"/>
      <c r="N26" s="48"/>
      <c r="O26" s="48"/>
    </row>
    <row r="27" spans="1:15" x14ac:dyDescent="0.2">
      <c r="A27" s="49"/>
      <c r="B27" s="40"/>
      <c r="C27" s="40"/>
      <c r="D27" s="35"/>
      <c r="E27" s="55"/>
      <c r="F27" s="48"/>
      <c r="G27" s="48"/>
      <c r="I27" s="55"/>
      <c r="J27" s="70"/>
      <c r="K27" s="40"/>
      <c r="M27" s="48"/>
      <c r="N27" s="48"/>
      <c r="O27" s="48"/>
    </row>
    <row r="28" spans="1:15" x14ac:dyDescent="0.2">
      <c r="A28" s="71"/>
      <c r="B28" s="40"/>
      <c r="C28" s="40"/>
      <c r="D28" s="35"/>
      <c r="E28" s="55"/>
      <c r="F28" s="40"/>
      <c r="G28" s="48"/>
      <c r="I28" s="82" t="s">
        <v>7</v>
      </c>
      <c r="J28" s="83"/>
      <c r="K28" s="72">
        <f>SUM(K7:K27)</f>
        <v>0</v>
      </c>
      <c r="M28" s="48"/>
      <c r="N28" s="48"/>
      <c r="O28" s="48"/>
    </row>
    <row r="29" spans="1:15" x14ac:dyDescent="0.2">
      <c r="A29" s="73"/>
      <c r="B29" s="72" t="s">
        <v>7</v>
      </c>
      <c r="C29" s="72">
        <f>SUM(C2:C28)</f>
        <v>429522.31999999995</v>
      </c>
      <c r="D29" s="35"/>
      <c r="E29" s="73"/>
      <c r="F29" s="72" t="s">
        <v>7</v>
      </c>
      <c r="G29" s="74">
        <f>SUM(G2:G28)</f>
        <v>86771.5</v>
      </c>
      <c r="H29" s="75"/>
      <c r="I29" s="82" t="s">
        <v>12</v>
      </c>
      <c r="J29" s="83"/>
      <c r="K29" s="74">
        <f>C29-SUM(K2,K3,K4,K5,K28)</f>
        <v>86771.5</v>
      </c>
      <c r="M29" s="73"/>
      <c r="N29" s="72" t="s">
        <v>30</v>
      </c>
      <c r="O29" s="74">
        <f>SUM(O2:O28)</f>
        <v>15121.5</v>
      </c>
    </row>
    <row r="30" spans="1:15" x14ac:dyDescent="0.2">
      <c r="I30" s="77"/>
      <c r="J30" s="78"/>
      <c r="K30" s="77"/>
    </row>
  </sheetData>
  <mergeCells count="7">
    <mergeCell ref="I28:J28"/>
    <mergeCell ref="I29:J29"/>
    <mergeCell ref="I1:J1"/>
    <mergeCell ref="I2:J2"/>
    <mergeCell ref="I3:J3"/>
    <mergeCell ref="I5:J5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topLeftCell="F1" zoomScaleNormal="100" workbookViewId="0">
      <pane ySplit="2" topLeftCell="A3" activePane="bottomLeft" state="frozen"/>
      <selection activeCell="AH11" sqref="AH11"/>
      <selection pane="bottomLeft" activeCell="L10" sqref="L10:L18"/>
    </sheetView>
  </sheetViews>
  <sheetFormatPr defaultRowHeight="15" x14ac:dyDescent="0.25"/>
  <cols>
    <col min="1" max="1" width="9.140625" hidden="1" customWidth="1"/>
    <col min="2" max="2" width="18.5703125" hidden="1" customWidth="1"/>
    <col min="3" max="4" width="14.5703125" hidden="1" customWidth="1"/>
    <col min="5" max="5" width="4" hidden="1" customWidth="1"/>
    <col min="6" max="6" width="9.140625" style="1" customWidth="1"/>
    <col min="7" max="7" width="14.5703125" style="1" customWidth="1"/>
    <col min="8" max="8" width="31.85546875" style="1" customWidth="1"/>
    <col min="9" max="9" width="16.42578125" style="1" customWidth="1"/>
    <col min="10" max="10" width="12.7109375" style="1" customWidth="1"/>
    <col min="11" max="11" width="9.5703125" customWidth="1"/>
    <col min="12" max="12" width="13.85546875" customWidth="1"/>
    <col min="13" max="13" width="36.5703125" bestFit="1" customWidth="1"/>
    <col min="14" max="14" width="48.5703125" customWidth="1"/>
    <col min="15" max="15" width="36.5703125" bestFit="1" customWidth="1"/>
    <col min="16" max="16" width="10.42578125" bestFit="1" customWidth="1"/>
  </cols>
  <sheetData>
    <row r="1" spans="1:12" x14ac:dyDescent="0.25">
      <c r="A1" s="91" t="s">
        <v>5</v>
      </c>
      <c r="B1" s="92"/>
      <c r="C1" s="92"/>
      <c r="D1" s="93"/>
      <c r="F1" s="94" t="s">
        <v>20</v>
      </c>
      <c r="G1" s="94"/>
      <c r="H1" s="94"/>
      <c r="I1" s="94"/>
      <c r="J1" s="94"/>
      <c r="K1" s="95"/>
      <c r="L1" s="96"/>
    </row>
    <row r="2" spans="1:12" x14ac:dyDescent="0.25">
      <c r="A2" s="9" t="s">
        <v>2</v>
      </c>
      <c r="B2" s="2" t="s">
        <v>4</v>
      </c>
      <c r="C2" s="2" t="s">
        <v>3</v>
      </c>
      <c r="D2" s="4" t="s">
        <v>0</v>
      </c>
      <c r="F2" s="2" t="s">
        <v>2</v>
      </c>
      <c r="G2" s="2" t="s">
        <v>28</v>
      </c>
      <c r="H2" s="2" t="s">
        <v>4</v>
      </c>
      <c r="I2" s="2" t="s">
        <v>27</v>
      </c>
      <c r="J2" s="2" t="s">
        <v>0</v>
      </c>
      <c r="K2" s="21"/>
      <c r="L2" s="22"/>
    </row>
    <row r="3" spans="1:12" ht="15" customHeight="1" x14ac:dyDescent="0.25">
      <c r="A3" s="11">
        <v>42062</v>
      </c>
      <c r="B3" s="1" t="s">
        <v>9</v>
      </c>
      <c r="C3" s="1" t="s">
        <v>6</v>
      </c>
      <c r="D3" s="5">
        <v>100</v>
      </c>
      <c r="F3" s="12"/>
      <c r="G3" s="12"/>
      <c r="J3" s="26"/>
    </row>
    <row r="4" spans="1:12" x14ac:dyDescent="0.25">
      <c r="A4" s="11"/>
      <c r="B4" s="1"/>
      <c r="C4" s="1"/>
      <c r="D4" s="5"/>
      <c r="F4" s="12"/>
      <c r="G4" s="12"/>
      <c r="J4" s="26"/>
    </row>
    <row r="5" spans="1:12" x14ac:dyDescent="0.25">
      <c r="A5" s="11">
        <v>42064</v>
      </c>
      <c r="B5" s="1" t="s">
        <v>14</v>
      </c>
      <c r="C5" s="1" t="s">
        <v>1</v>
      </c>
      <c r="D5" s="5">
        <f>-360+360</f>
        <v>0</v>
      </c>
      <c r="F5" s="3"/>
      <c r="G5" s="3"/>
      <c r="J5" s="26"/>
    </row>
    <row r="6" spans="1:12" x14ac:dyDescent="0.25">
      <c r="A6" s="11">
        <v>42065</v>
      </c>
      <c r="B6" s="1" t="s">
        <v>13</v>
      </c>
      <c r="C6" s="1" t="s">
        <v>6</v>
      </c>
      <c r="D6" s="5">
        <f>0.8/2</f>
        <v>0.4</v>
      </c>
      <c r="F6" s="3"/>
      <c r="G6" s="3"/>
      <c r="J6" s="27"/>
    </row>
    <row r="7" spans="1:12" x14ac:dyDescent="0.25">
      <c r="A7" s="11">
        <v>42069</v>
      </c>
      <c r="B7" s="1" t="s">
        <v>8</v>
      </c>
      <c r="C7" s="1" t="s">
        <v>15</v>
      </c>
      <c r="D7" s="5">
        <f>(4.1/2)+(2.55/2)</f>
        <v>3.3249999999999997</v>
      </c>
      <c r="F7" s="3"/>
      <c r="G7" s="3"/>
    </row>
    <row r="8" spans="1:12" ht="15" customHeight="1" x14ac:dyDescent="0.25">
      <c r="A8" s="13">
        <v>42069</v>
      </c>
      <c r="B8" s="1" t="s">
        <v>29</v>
      </c>
      <c r="C8" s="1" t="s">
        <v>6</v>
      </c>
      <c r="D8" s="5">
        <f>10/2</f>
        <v>5</v>
      </c>
      <c r="F8" s="3"/>
      <c r="G8" s="3"/>
    </row>
    <row r="9" spans="1:12" ht="15.75" customHeight="1" x14ac:dyDescent="0.25">
      <c r="A9" s="11">
        <v>42070</v>
      </c>
      <c r="B9" s="14" t="s">
        <v>18</v>
      </c>
      <c r="C9" s="1" t="s">
        <v>1</v>
      </c>
      <c r="D9" s="5">
        <v>-11</v>
      </c>
      <c r="F9" s="3"/>
      <c r="G9" s="3"/>
    </row>
    <row r="10" spans="1:12" ht="15.75" customHeight="1" x14ac:dyDescent="0.25">
      <c r="A10" s="15" t="s">
        <v>16</v>
      </c>
      <c r="B10" s="14" t="s">
        <v>17</v>
      </c>
      <c r="C10" s="1" t="s">
        <v>1</v>
      </c>
      <c r="D10" s="5">
        <f xml:space="preserve"> -(36.3+31+50.7+2+14.2+2.5+3.5+3.4+13+20+6)/2</f>
        <v>-91.3</v>
      </c>
      <c r="F10" s="3"/>
      <c r="G10" s="3"/>
      <c r="L10">
        <f>61700+17800</f>
        <v>79500</v>
      </c>
    </row>
    <row r="11" spans="1:12" x14ac:dyDescent="0.25">
      <c r="A11" s="11">
        <v>42073</v>
      </c>
      <c r="B11" s="1" t="s">
        <v>19</v>
      </c>
      <c r="C11" s="1" t="s">
        <v>6</v>
      </c>
      <c r="D11" s="5">
        <v>120</v>
      </c>
      <c r="F11" s="3"/>
      <c r="G11" s="3"/>
      <c r="L11">
        <f>5000</f>
        <v>5000</v>
      </c>
    </row>
    <row r="12" spans="1:12" x14ac:dyDescent="0.25">
      <c r="A12" s="11">
        <v>42076</v>
      </c>
      <c r="B12" s="1" t="s">
        <v>21</v>
      </c>
      <c r="C12" s="1" t="s">
        <v>6</v>
      </c>
      <c r="D12" s="5">
        <f>8.4/5</f>
        <v>1.6800000000000002</v>
      </c>
      <c r="F12" s="3"/>
      <c r="G12" s="3"/>
      <c r="L12">
        <v>10000</v>
      </c>
    </row>
    <row r="13" spans="1:12" x14ac:dyDescent="0.25">
      <c r="A13" s="13">
        <v>42093</v>
      </c>
      <c r="B13" s="1" t="s">
        <v>22</v>
      </c>
      <c r="C13" s="1" t="s">
        <v>6</v>
      </c>
      <c r="D13" s="5">
        <v>2.2000000000000002</v>
      </c>
      <c r="F13" s="3"/>
      <c r="G13" s="3"/>
      <c r="L13">
        <v>20000</v>
      </c>
    </row>
    <row r="14" spans="1:12" x14ac:dyDescent="0.25">
      <c r="A14" s="11">
        <v>42096</v>
      </c>
      <c r="B14" s="1" t="s">
        <v>23</v>
      </c>
      <c r="C14" s="1" t="s">
        <v>6</v>
      </c>
      <c r="D14" s="5">
        <v>10</v>
      </c>
      <c r="F14" s="3"/>
      <c r="G14" s="3"/>
      <c r="L14">
        <v>9500</v>
      </c>
    </row>
    <row r="15" spans="1:12" x14ac:dyDescent="0.25">
      <c r="A15" s="11">
        <v>42096</v>
      </c>
      <c r="B15" s="1" t="s">
        <v>24</v>
      </c>
      <c r="C15" s="1" t="s">
        <v>1</v>
      </c>
      <c r="D15" s="5">
        <v>-40.5</v>
      </c>
      <c r="F15" s="3"/>
      <c r="G15" s="3"/>
      <c r="J15" s="27"/>
      <c r="L15">
        <v>10000</v>
      </c>
    </row>
    <row r="16" spans="1:12" x14ac:dyDescent="0.25">
      <c r="A16" s="11">
        <v>42102</v>
      </c>
      <c r="B16" s="1" t="s">
        <v>25</v>
      </c>
      <c r="C16" s="1" t="s">
        <v>1</v>
      </c>
      <c r="D16" s="5">
        <f>-3.5+3.5</f>
        <v>0</v>
      </c>
      <c r="F16" s="3"/>
      <c r="G16" s="3"/>
      <c r="J16" s="26"/>
    </row>
    <row r="17" spans="1:12" x14ac:dyDescent="0.25">
      <c r="A17" s="11">
        <v>42102</v>
      </c>
      <c r="B17" s="1" t="s">
        <v>25</v>
      </c>
      <c r="C17" s="1" t="s">
        <v>1</v>
      </c>
      <c r="D17" s="5">
        <v>-5</v>
      </c>
      <c r="F17" s="3"/>
      <c r="G17" s="3"/>
    </row>
    <row r="18" spans="1:12" x14ac:dyDescent="0.25">
      <c r="A18" s="11">
        <v>42106</v>
      </c>
      <c r="B18" s="1" t="s">
        <v>23</v>
      </c>
      <c r="C18" s="1" t="s">
        <v>6</v>
      </c>
      <c r="D18" s="5">
        <v>10</v>
      </c>
      <c r="F18" s="3"/>
      <c r="G18" s="3"/>
      <c r="L18">
        <f>L10-SUM(L11:L15)</f>
        <v>25000</v>
      </c>
    </row>
    <row r="19" spans="1:12" x14ac:dyDescent="0.25">
      <c r="A19" s="11">
        <v>42108</v>
      </c>
      <c r="B19" s="1" t="s">
        <v>22</v>
      </c>
      <c r="C19" s="1" t="s">
        <v>1</v>
      </c>
      <c r="D19" s="5">
        <v>-2.25</v>
      </c>
      <c r="F19" s="3"/>
      <c r="G19" s="3"/>
    </row>
    <row r="20" spans="1:12" x14ac:dyDescent="0.25">
      <c r="A20" s="11">
        <v>42116</v>
      </c>
      <c r="B20" s="1" t="s">
        <v>26</v>
      </c>
      <c r="C20" s="1" t="s">
        <v>1</v>
      </c>
      <c r="D20" s="5">
        <v>-2.75</v>
      </c>
      <c r="F20" s="3"/>
      <c r="G20" s="3"/>
    </row>
    <row r="21" spans="1:12" x14ac:dyDescent="0.25">
      <c r="A21" s="8"/>
      <c r="B21" s="1"/>
      <c r="C21" s="1"/>
      <c r="D21" s="5"/>
      <c r="F21" s="3"/>
      <c r="G21" s="3"/>
    </row>
    <row r="22" spans="1:12" x14ac:dyDescent="0.25">
      <c r="A22" s="8"/>
      <c r="B22" s="1"/>
      <c r="C22" s="1"/>
      <c r="D22" s="5"/>
      <c r="F22" s="3"/>
      <c r="G22" s="3"/>
    </row>
    <row r="23" spans="1:12" ht="30.75" customHeight="1" x14ac:dyDescent="0.25">
      <c r="A23" s="8"/>
      <c r="B23" s="1"/>
      <c r="C23" s="1"/>
      <c r="D23" s="5"/>
      <c r="F23" s="3"/>
      <c r="G23" s="3"/>
      <c r="H23" s="16"/>
    </row>
    <row r="24" spans="1:12" ht="15.75" thickBot="1" x14ac:dyDescent="0.3">
      <c r="A24" s="10"/>
      <c r="B24" s="6"/>
      <c r="C24" s="6"/>
      <c r="D24" s="7"/>
      <c r="F24" s="3"/>
      <c r="G24" s="3"/>
    </row>
    <row r="25" spans="1:12" x14ac:dyDescent="0.25">
      <c r="F25" s="3"/>
      <c r="G25" s="3"/>
    </row>
    <row r="26" spans="1:12" x14ac:dyDescent="0.25">
      <c r="F26" s="3"/>
      <c r="G26" s="3"/>
    </row>
    <row r="27" spans="1:12" x14ac:dyDescent="0.25">
      <c r="F27" s="3"/>
      <c r="G27" s="3"/>
      <c r="J27" s="26"/>
    </row>
    <row r="28" spans="1:12" x14ac:dyDescent="0.25">
      <c r="F28" s="3"/>
      <c r="G28" s="3"/>
    </row>
    <row r="29" spans="1:12" x14ac:dyDescent="0.25">
      <c r="F29" s="3"/>
      <c r="G29" s="3"/>
    </row>
    <row r="30" spans="1:12" x14ac:dyDescent="0.25">
      <c r="F30" s="3"/>
      <c r="G30" s="3"/>
    </row>
    <row r="31" spans="1:12" x14ac:dyDescent="0.25">
      <c r="F31" s="3"/>
      <c r="G31" s="3"/>
    </row>
    <row r="32" spans="1:12" x14ac:dyDescent="0.25">
      <c r="F32" s="3"/>
      <c r="G32" s="3"/>
    </row>
    <row r="33" spans="6:16" x14ac:dyDescent="0.25">
      <c r="F33" s="3"/>
      <c r="G33" s="3"/>
    </row>
    <row r="34" spans="6:16" x14ac:dyDescent="0.25">
      <c r="F34" s="3"/>
      <c r="G34" s="3"/>
    </row>
    <row r="35" spans="6:16" x14ac:dyDescent="0.25">
      <c r="F35" s="3"/>
      <c r="G35" s="3"/>
    </row>
    <row r="36" spans="6:16" x14ac:dyDescent="0.25">
      <c r="F36" s="3"/>
      <c r="G36" s="3"/>
      <c r="M36" s="18"/>
      <c r="N36" s="18"/>
      <c r="O36" s="18"/>
      <c r="P36" s="18"/>
    </row>
    <row r="37" spans="6:16" x14ac:dyDescent="0.25">
      <c r="F37" s="3"/>
      <c r="G37" s="3"/>
      <c r="M37" s="18"/>
      <c r="N37" s="18"/>
      <c r="O37" s="18"/>
      <c r="P37" s="18"/>
    </row>
    <row r="38" spans="6:16" x14ac:dyDescent="0.25">
      <c r="F38" s="3"/>
      <c r="G38" s="3"/>
      <c r="M38" s="18"/>
      <c r="N38" s="18"/>
      <c r="O38" s="18"/>
      <c r="P38" s="18"/>
    </row>
    <row r="39" spans="6:16" x14ac:dyDescent="0.25">
      <c r="F39" s="3"/>
      <c r="G39" s="3"/>
      <c r="M39" s="18"/>
      <c r="N39" s="18"/>
      <c r="O39" s="18"/>
      <c r="P39" s="18"/>
    </row>
    <row r="40" spans="6:16" ht="15" customHeight="1" x14ac:dyDescent="0.25">
      <c r="F40" s="3"/>
      <c r="G40" s="3"/>
      <c r="M40" s="18"/>
      <c r="N40" s="18"/>
      <c r="O40" s="18"/>
      <c r="P40" s="18"/>
    </row>
    <row r="41" spans="6:16" x14ac:dyDescent="0.25">
      <c r="F41" s="3"/>
      <c r="G41" s="3"/>
      <c r="M41" s="18"/>
      <c r="N41" s="18"/>
      <c r="O41" s="18"/>
      <c r="P41" s="18"/>
    </row>
    <row r="42" spans="6:16" ht="15" customHeight="1" x14ac:dyDescent="0.25">
      <c r="F42" s="3"/>
      <c r="G42" s="3"/>
      <c r="M42" s="18"/>
      <c r="N42" s="18"/>
      <c r="O42" s="18"/>
      <c r="P42" s="18"/>
    </row>
    <row r="43" spans="6:16" x14ac:dyDescent="0.25">
      <c r="F43" s="3"/>
      <c r="G43" s="3"/>
      <c r="M43" s="18"/>
      <c r="N43" s="18"/>
      <c r="O43" s="18"/>
      <c r="P43" s="18"/>
    </row>
    <row r="44" spans="6:16" x14ac:dyDescent="0.25">
      <c r="F44" s="3"/>
      <c r="G44" s="3"/>
      <c r="M44" s="18"/>
      <c r="N44" s="18"/>
      <c r="O44" s="18"/>
      <c r="P44" s="18"/>
    </row>
    <row r="45" spans="6:16" x14ac:dyDescent="0.25">
      <c r="F45" s="3"/>
      <c r="G45" s="3"/>
      <c r="M45" s="17"/>
      <c r="N45" s="17"/>
      <c r="O45" s="17"/>
      <c r="P45" s="17"/>
    </row>
    <row r="46" spans="6:16" x14ac:dyDescent="0.25">
      <c r="F46" s="3"/>
      <c r="G46" s="3"/>
      <c r="M46" s="17"/>
      <c r="N46" s="17"/>
      <c r="O46" s="17"/>
      <c r="P46" s="17"/>
    </row>
    <row r="47" spans="6:16" x14ac:dyDescent="0.25">
      <c r="F47" s="3"/>
      <c r="G47" s="3"/>
    </row>
    <row r="48" spans="6:16" x14ac:dyDescent="0.25">
      <c r="F48" s="3"/>
      <c r="G48" s="3"/>
    </row>
    <row r="49" spans="6:7" x14ac:dyDescent="0.25">
      <c r="F49" s="3"/>
      <c r="G49" s="3"/>
    </row>
    <row r="50" spans="6:7" x14ac:dyDescent="0.25">
      <c r="F50" s="3"/>
      <c r="G50" s="20"/>
    </row>
    <row r="51" spans="6:7" x14ac:dyDescent="0.25">
      <c r="F51" s="3"/>
      <c r="G51" s="3"/>
    </row>
    <row r="52" spans="6:7" x14ac:dyDescent="0.25">
      <c r="F52" s="3"/>
      <c r="G52" s="3"/>
    </row>
    <row r="53" spans="6:7" x14ac:dyDescent="0.25">
      <c r="F53" s="3"/>
      <c r="G53" s="3"/>
    </row>
    <row r="54" spans="6:7" x14ac:dyDescent="0.25">
      <c r="F54" s="3"/>
      <c r="G54" s="3"/>
    </row>
    <row r="55" spans="6:7" x14ac:dyDescent="0.25">
      <c r="F55" s="3"/>
      <c r="G55" s="3"/>
    </row>
    <row r="56" spans="6:7" x14ac:dyDescent="0.25">
      <c r="F56" s="3"/>
      <c r="G56" s="3"/>
    </row>
    <row r="57" spans="6:7" x14ac:dyDescent="0.25">
      <c r="F57" s="3"/>
      <c r="G57" s="3"/>
    </row>
    <row r="58" spans="6:7" x14ac:dyDescent="0.25">
      <c r="F58" s="3"/>
      <c r="G58" s="3"/>
    </row>
    <row r="59" spans="6:7" x14ac:dyDescent="0.25">
      <c r="F59" s="3"/>
      <c r="G59" s="3"/>
    </row>
    <row r="60" spans="6:7" x14ac:dyDescent="0.25">
      <c r="F60" s="3"/>
      <c r="G60" s="3"/>
    </row>
    <row r="61" spans="6:7" x14ac:dyDescent="0.25">
      <c r="F61" s="3"/>
      <c r="G61" s="3"/>
    </row>
    <row r="62" spans="6:7" x14ac:dyDescent="0.25">
      <c r="F62" s="3"/>
      <c r="G62" s="3"/>
    </row>
    <row r="63" spans="6:7" x14ac:dyDescent="0.25">
      <c r="F63" s="3"/>
      <c r="G63" s="3"/>
    </row>
    <row r="64" spans="6:7" x14ac:dyDescent="0.25">
      <c r="F64" s="3"/>
      <c r="G64" s="3"/>
    </row>
    <row r="65" spans="6:14" x14ac:dyDescent="0.25">
      <c r="F65" s="3"/>
      <c r="G65" s="3"/>
    </row>
    <row r="66" spans="6:14" x14ac:dyDescent="0.25">
      <c r="F66" s="3"/>
      <c r="G66" s="3"/>
    </row>
    <row r="67" spans="6:14" x14ac:dyDescent="0.25">
      <c r="F67" s="3"/>
      <c r="G67" s="3"/>
    </row>
    <row r="68" spans="6:14" x14ac:dyDescent="0.25">
      <c r="F68" s="3"/>
      <c r="G68" s="3"/>
    </row>
    <row r="69" spans="6:14" x14ac:dyDescent="0.25">
      <c r="F69" s="3"/>
      <c r="G69" s="3"/>
    </row>
    <row r="70" spans="6:14" x14ac:dyDescent="0.25">
      <c r="F70" s="3"/>
      <c r="G70" s="3"/>
    </row>
    <row r="71" spans="6:14" x14ac:dyDescent="0.25">
      <c r="F71" s="3"/>
      <c r="G71" s="3"/>
    </row>
    <row r="72" spans="6:14" x14ac:dyDescent="0.25">
      <c r="F72" s="3"/>
      <c r="G72" s="3"/>
    </row>
    <row r="73" spans="6:14" x14ac:dyDescent="0.25">
      <c r="F73" s="3"/>
      <c r="G73" s="3"/>
    </row>
    <row r="74" spans="6:14" x14ac:dyDescent="0.25">
      <c r="F74" s="3"/>
      <c r="G74" s="3"/>
    </row>
    <row r="75" spans="6:14" x14ac:dyDescent="0.25">
      <c r="F75" s="3"/>
      <c r="G75" s="3"/>
    </row>
    <row r="76" spans="6:14" x14ac:dyDescent="0.25">
      <c r="F76" s="3"/>
      <c r="G76" s="3"/>
      <c r="N76" s="19"/>
    </row>
    <row r="77" spans="6:14" x14ac:dyDescent="0.25">
      <c r="F77" s="3"/>
      <c r="G77" s="3"/>
    </row>
    <row r="78" spans="6:14" x14ac:dyDescent="0.25">
      <c r="F78" s="3"/>
      <c r="G78" s="3"/>
    </row>
    <row r="79" spans="6:14" x14ac:dyDescent="0.25">
      <c r="F79" s="3"/>
      <c r="G79" s="3"/>
    </row>
    <row r="80" spans="6:14" x14ac:dyDescent="0.25">
      <c r="F80" s="3"/>
      <c r="G80" s="3"/>
    </row>
    <row r="81" spans="6:7" x14ac:dyDescent="0.25">
      <c r="F81" s="3"/>
      <c r="G81" s="3"/>
    </row>
    <row r="82" spans="6:7" x14ac:dyDescent="0.25">
      <c r="F82" s="3"/>
      <c r="G82" s="3"/>
    </row>
    <row r="83" spans="6:7" x14ac:dyDescent="0.25">
      <c r="F83" s="3"/>
      <c r="G83" s="3"/>
    </row>
    <row r="84" spans="6:7" x14ac:dyDescent="0.25">
      <c r="F84" s="3"/>
      <c r="G84" s="3"/>
    </row>
    <row r="85" spans="6:7" x14ac:dyDescent="0.25">
      <c r="F85" s="3"/>
      <c r="G85" s="3"/>
    </row>
    <row r="86" spans="6:7" x14ac:dyDescent="0.25">
      <c r="F86" s="3"/>
      <c r="G86" s="3"/>
    </row>
    <row r="87" spans="6:7" x14ac:dyDescent="0.25">
      <c r="F87" s="3"/>
      <c r="G87" s="3"/>
    </row>
    <row r="88" spans="6:7" x14ac:dyDescent="0.25">
      <c r="F88" s="3"/>
      <c r="G88" s="3"/>
    </row>
    <row r="89" spans="6:7" x14ac:dyDescent="0.25">
      <c r="F89" s="3"/>
      <c r="G89" s="3"/>
    </row>
    <row r="90" spans="6:7" x14ac:dyDescent="0.25">
      <c r="F90" s="3"/>
      <c r="G90" s="3"/>
    </row>
    <row r="91" spans="6:7" x14ac:dyDescent="0.25">
      <c r="F91" s="3"/>
      <c r="G91" s="3"/>
    </row>
    <row r="92" spans="6:7" x14ac:dyDescent="0.25">
      <c r="F92" s="3"/>
      <c r="G92" s="3"/>
    </row>
    <row r="93" spans="6:7" x14ac:dyDescent="0.25">
      <c r="F93" s="3"/>
      <c r="G93" s="3"/>
    </row>
    <row r="94" spans="6:7" x14ac:dyDescent="0.25">
      <c r="F94" s="3"/>
      <c r="G94" s="3"/>
    </row>
    <row r="95" spans="6:7" x14ac:dyDescent="0.25">
      <c r="F95" s="3"/>
      <c r="G95" s="3"/>
    </row>
    <row r="96" spans="6:7" x14ac:dyDescent="0.25">
      <c r="F96" s="3"/>
      <c r="G96" s="3"/>
    </row>
    <row r="97" spans="6:7" x14ac:dyDescent="0.25">
      <c r="F97" s="12"/>
      <c r="G97" s="3"/>
    </row>
    <row r="98" spans="6:7" x14ac:dyDescent="0.25">
      <c r="F98" s="3"/>
      <c r="G98" s="3"/>
    </row>
    <row r="99" spans="6:7" x14ac:dyDescent="0.25">
      <c r="F99" s="3"/>
      <c r="G99" s="3"/>
    </row>
    <row r="100" spans="6:7" x14ac:dyDescent="0.25">
      <c r="F100" s="3"/>
      <c r="G100" s="3"/>
    </row>
    <row r="101" spans="6:7" x14ac:dyDescent="0.25">
      <c r="F101" s="3"/>
      <c r="G101" s="3"/>
    </row>
    <row r="102" spans="6:7" x14ac:dyDescent="0.25">
      <c r="F102" s="3"/>
      <c r="G102" s="3"/>
    </row>
    <row r="103" spans="6:7" x14ac:dyDescent="0.25">
      <c r="F103" s="3"/>
      <c r="G103" s="3"/>
    </row>
    <row r="104" spans="6:7" x14ac:dyDescent="0.25">
      <c r="F104" s="3"/>
      <c r="G104" s="3"/>
    </row>
    <row r="105" spans="6:7" x14ac:dyDescent="0.25">
      <c r="F105" s="3"/>
      <c r="G105" s="3"/>
    </row>
    <row r="106" spans="6:7" x14ac:dyDescent="0.25">
      <c r="F106" s="3"/>
      <c r="G106" s="3"/>
    </row>
    <row r="107" spans="6:7" x14ac:dyDescent="0.25">
      <c r="F107" s="3"/>
      <c r="G107" s="3"/>
    </row>
    <row r="108" spans="6:7" x14ac:dyDescent="0.25">
      <c r="F108" s="3"/>
      <c r="G108" s="3"/>
    </row>
    <row r="109" spans="6:7" x14ac:dyDescent="0.25">
      <c r="F109" s="3"/>
      <c r="G109" s="3"/>
    </row>
    <row r="110" spans="6:7" x14ac:dyDescent="0.25">
      <c r="F110" s="3"/>
      <c r="G110" s="3"/>
    </row>
    <row r="111" spans="6:7" x14ac:dyDescent="0.25">
      <c r="F111" s="3"/>
      <c r="G111" s="3"/>
    </row>
    <row r="112" spans="6:7" x14ac:dyDescent="0.25">
      <c r="F112" s="3"/>
      <c r="G112" s="3"/>
    </row>
    <row r="113" spans="6:13" x14ac:dyDescent="0.25">
      <c r="F113" s="3"/>
      <c r="G113" s="3"/>
    </row>
    <row r="114" spans="6:13" x14ac:dyDescent="0.25">
      <c r="F114" s="3"/>
      <c r="G114" s="3"/>
    </row>
    <row r="115" spans="6:13" x14ac:dyDescent="0.25">
      <c r="F115" s="3"/>
      <c r="G115" s="3"/>
    </row>
    <row r="116" spans="6:13" x14ac:dyDescent="0.25">
      <c r="F116" s="3"/>
      <c r="G116" s="3"/>
    </row>
    <row r="117" spans="6:13" x14ac:dyDescent="0.25">
      <c r="F117" s="3"/>
      <c r="G117" s="3"/>
    </row>
    <row r="118" spans="6:13" x14ac:dyDescent="0.25">
      <c r="F118" s="3"/>
      <c r="G118" s="3"/>
    </row>
    <row r="119" spans="6:13" x14ac:dyDescent="0.25">
      <c r="F119" s="3"/>
      <c r="G119" s="3"/>
    </row>
    <row r="120" spans="6:13" x14ac:dyDescent="0.25">
      <c r="F120" s="3"/>
      <c r="G120" s="3"/>
    </row>
    <row r="121" spans="6:13" x14ac:dyDescent="0.25">
      <c r="F121" s="3"/>
      <c r="G121" s="3"/>
    </row>
    <row r="122" spans="6:13" x14ac:dyDescent="0.25">
      <c r="F122" s="3"/>
      <c r="G122" s="3"/>
    </row>
    <row r="123" spans="6:13" x14ac:dyDescent="0.25">
      <c r="F123" s="3"/>
      <c r="G123" s="3"/>
    </row>
    <row r="124" spans="6:13" x14ac:dyDescent="0.25">
      <c r="F124" s="3"/>
      <c r="G124" s="3"/>
    </row>
    <row r="125" spans="6:13" x14ac:dyDescent="0.25">
      <c r="F125" s="3"/>
      <c r="G125" s="3"/>
      <c r="M125" s="24"/>
    </row>
    <row r="126" spans="6:13" x14ac:dyDescent="0.25">
      <c r="F126" s="3"/>
      <c r="G126" s="3"/>
      <c r="M126" s="24"/>
    </row>
    <row r="127" spans="6:13" x14ac:dyDescent="0.25">
      <c r="F127" s="3"/>
      <c r="G127" s="3"/>
      <c r="M127" s="24"/>
    </row>
    <row r="128" spans="6:13" x14ac:dyDescent="0.25">
      <c r="F128" s="3"/>
      <c r="G128" s="3"/>
      <c r="M128" s="24"/>
    </row>
    <row r="129" spans="6:10" x14ac:dyDescent="0.25">
      <c r="F129" s="3"/>
      <c r="G129" s="3"/>
    </row>
    <row r="130" spans="6:10" x14ac:dyDescent="0.25">
      <c r="F130" s="3"/>
      <c r="G130" s="3"/>
    </row>
    <row r="131" spans="6:10" x14ac:dyDescent="0.25">
      <c r="F131" s="3"/>
      <c r="G131" s="3"/>
    </row>
    <row r="132" spans="6:10" x14ac:dyDescent="0.25">
      <c r="F132" s="3"/>
      <c r="G132" s="3"/>
      <c r="J132" s="27"/>
    </row>
    <row r="133" spans="6:10" x14ac:dyDescent="0.25">
      <c r="F133" s="3"/>
      <c r="G133" s="3"/>
    </row>
    <row r="134" spans="6:10" x14ac:dyDescent="0.25">
      <c r="F134" s="3"/>
      <c r="G134" s="3"/>
    </row>
    <row r="135" spans="6:10" x14ac:dyDescent="0.25">
      <c r="F135" s="3"/>
      <c r="G135" s="3"/>
    </row>
    <row r="136" spans="6:10" x14ac:dyDescent="0.25">
      <c r="F136" s="3"/>
      <c r="G136" s="3"/>
    </row>
    <row r="137" spans="6:10" x14ac:dyDescent="0.25">
      <c r="F137" s="3"/>
      <c r="G137" s="3"/>
    </row>
    <row r="138" spans="6:10" x14ac:dyDescent="0.25">
      <c r="F138" s="3"/>
      <c r="G138" s="3"/>
    </row>
    <row r="139" spans="6:10" x14ac:dyDescent="0.25">
      <c r="F139" s="3"/>
      <c r="G139" s="3"/>
    </row>
    <row r="140" spans="6:10" x14ac:dyDescent="0.25">
      <c r="F140" s="3"/>
      <c r="G140" s="3"/>
    </row>
    <row r="141" spans="6:10" x14ac:dyDescent="0.25">
      <c r="F141" s="3"/>
      <c r="G141" s="3"/>
    </row>
    <row r="142" spans="6:10" x14ac:dyDescent="0.25">
      <c r="F142" s="3"/>
      <c r="G142" s="3"/>
    </row>
    <row r="143" spans="6:10" x14ac:dyDescent="0.25">
      <c r="F143" s="3"/>
      <c r="G143" s="3"/>
    </row>
    <row r="144" spans="6:10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12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8" x14ac:dyDescent="0.25">
      <c r="F161" s="3"/>
      <c r="G161" s="3"/>
    </row>
    <row r="162" spans="6:8" x14ac:dyDescent="0.25">
      <c r="F162" s="3"/>
      <c r="G162" s="3"/>
      <c r="H162" s="23"/>
    </row>
    <row r="163" spans="6:8" x14ac:dyDescent="0.25">
      <c r="F163" s="3"/>
      <c r="G163" s="3"/>
    </row>
    <row r="164" spans="6:8" x14ac:dyDescent="0.25">
      <c r="F164" s="3"/>
      <c r="G164" s="3"/>
    </row>
    <row r="165" spans="6:8" x14ac:dyDescent="0.25">
      <c r="F165" s="3"/>
      <c r="G165" s="3"/>
    </row>
    <row r="166" spans="6:8" x14ac:dyDescent="0.25">
      <c r="F166" s="3"/>
      <c r="G166" s="3"/>
    </row>
    <row r="167" spans="6:8" x14ac:dyDescent="0.25">
      <c r="F167" s="3"/>
      <c r="G167" s="3"/>
    </row>
    <row r="168" spans="6:8" x14ac:dyDescent="0.25">
      <c r="F168" s="3"/>
      <c r="G168" s="3"/>
    </row>
    <row r="169" spans="6:8" x14ac:dyDescent="0.25">
      <c r="F169" s="3"/>
      <c r="G169" s="3"/>
    </row>
    <row r="170" spans="6:8" x14ac:dyDescent="0.25">
      <c r="F170" s="3"/>
      <c r="G170" s="3"/>
    </row>
    <row r="171" spans="6:8" x14ac:dyDescent="0.25">
      <c r="F171" s="3"/>
      <c r="G171" s="3"/>
    </row>
    <row r="172" spans="6:8" x14ac:dyDescent="0.25">
      <c r="F172" s="3"/>
      <c r="G172" s="3"/>
    </row>
    <row r="173" spans="6:8" x14ac:dyDescent="0.25">
      <c r="F173" s="3"/>
      <c r="G173" s="3"/>
    </row>
    <row r="174" spans="6:8" x14ac:dyDescent="0.25">
      <c r="F174" s="3"/>
      <c r="G174" s="3"/>
    </row>
    <row r="175" spans="6:8" x14ac:dyDescent="0.25">
      <c r="F175" s="3"/>
      <c r="G175" s="3"/>
    </row>
    <row r="176" spans="6:8" x14ac:dyDescent="0.25">
      <c r="F176" s="3"/>
      <c r="G176" s="3"/>
    </row>
    <row r="177" spans="6:7" x14ac:dyDescent="0.25">
      <c r="F177" s="3"/>
      <c r="G177" s="3"/>
    </row>
    <row r="178" spans="6:7" x14ac:dyDescent="0.25">
      <c r="F178" s="3"/>
      <c r="G178" s="3"/>
    </row>
    <row r="179" spans="6:7" x14ac:dyDescent="0.25">
      <c r="F179" s="3"/>
      <c r="G179" s="3"/>
    </row>
    <row r="180" spans="6:7" x14ac:dyDescent="0.25">
      <c r="F180" s="3"/>
      <c r="G180" s="3"/>
    </row>
    <row r="181" spans="6:7" x14ac:dyDescent="0.25">
      <c r="F181" s="3"/>
      <c r="G181" s="3"/>
    </row>
    <row r="182" spans="6:7" x14ac:dyDescent="0.25">
      <c r="F182" s="3"/>
      <c r="G182" s="3"/>
    </row>
    <row r="183" spans="6:7" x14ac:dyDescent="0.25">
      <c r="F183" s="3"/>
      <c r="G183" s="3"/>
    </row>
    <row r="184" spans="6:7" x14ac:dyDescent="0.25">
      <c r="F184" s="3"/>
      <c r="G184" s="3"/>
    </row>
    <row r="185" spans="6:7" x14ac:dyDescent="0.25">
      <c r="F185" s="3"/>
      <c r="G185" s="3"/>
    </row>
    <row r="186" spans="6:7" x14ac:dyDescent="0.25">
      <c r="F186" s="3"/>
      <c r="G186" s="3"/>
    </row>
    <row r="187" spans="6:7" x14ac:dyDescent="0.25">
      <c r="F187" s="3"/>
      <c r="G187" s="3"/>
    </row>
    <row r="188" spans="6:7" x14ac:dyDescent="0.25">
      <c r="F188" s="3"/>
      <c r="G188" s="3"/>
    </row>
    <row r="189" spans="6:7" x14ac:dyDescent="0.25">
      <c r="F189" s="3"/>
      <c r="G189" s="12"/>
    </row>
    <row r="190" spans="6:7" x14ac:dyDescent="0.25">
      <c r="F190" s="3"/>
      <c r="G190" s="3"/>
    </row>
    <row r="191" spans="6:7" x14ac:dyDescent="0.25">
      <c r="F191" s="3"/>
      <c r="G191" s="12"/>
    </row>
    <row r="192" spans="6:7" x14ac:dyDescent="0.25">
      <c r="F192" s="12"/>
      <c r="G192" s="3"/>
    </row>
    <row r="193" spans="6:7" x14ac:dyDescent="0.25">
      <c r="F193" s="12"/>
      <c r="G193" s="3"/>
    </row>
    <row r="194" spans="6:7" x14ac:dyDescent="0.25">
      <c r="F194" s="12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12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12" x14ac:dyDescent="0.25">
      <c r="F209" s="3"/>
      <c r="G209" s="3"/>
    </row>
    <row r="210" spans="6:12" x14ac:dyDescent="0.25">
      <c r="F210" s="3"/>
      <c r="G210" s="3"/>
    </row>
    <row r="211" spans="6:12" x14ac:dyDescent="0.25">
      <c r="F211" s="3"/>
      <c r="G211" s="3"/>
    </row>
    <row r="212" spans="6:12" x14ac:dyDescent="0.25">
      <c r="F212" s="3"/>
      <c r="G212" s="3"/>
    </row>
    <row r="213" spans="6:12" x14ac:dyDescent="0.25">
      <c r="F213" s="3"/>
      <c r="G213" s="3"/>
    </row>
    <row r="214" spans="6:12" x14ac:dyDescent="0.25">
      <c r="F214" s="3"/>
      <c r="G214" s="3"/>
    </row>
    <row r="215" spans="6:12" x14ac:dyDescent="0.25">
      <c r="F215" s="3"/>
      <c r="G215" s="3"/>
    </row>
    <row r="216" spans="6:12" x14ac:dyDescent="0.25">
      <c r="F216" s="12"/>
      <c r="G216" s="3"/>
      <c r="L216" s="28"/>
    </row>
    <row r="217" spans="6:12" x14ac:dyDescent="0.25">
      <c r="F217" s="3"/>
      <c r="G217" s="3"/>
      <c r="L217" s="28"/>
    </row>
    <row r="218" spans="6:12" x14ac:dyDescent="0.25">
      <c r="F218" s="3"/>
      <c r="G218" s="3"/>
      <c r="L218" s="28"/>
    </row>
    <row r="219" spans="6:12" x14ac:dyDescent="0.25">
      <c r="F219" s="3"/>
      <c r="G219" s="3"/>
    </row>
    <row r="220" spans="6:12" x14ac:dyDescent="0.25">
      <c r="F220" s="3"/>
      <c r="G220" s="3"/>
    </row>
    <row r="221" spans="6:12" x14ac:dyDescent="0.25">
      <c r="F221" s="3"/>
      <c r="G221" s="3"/>
    </row>
    <row r="222" spans="6:12" x14ac:dyDescent="0.25">
      <c r="F222" s="3"/>
      <c r="G222" s="3"/>
    </row>
    <row r="223" spans="6:12" x14ac:dyDescent="0.25">
      <c r="F223" s="3"/>
      <c r="G223" s="3"/>
    </row>
    <row r="224" spans="6:12" x14ac:dyDescent="0.25">
      <c r="F224" s="3"/>
      <c r="G224" s="3"/>
    </row>
    <row r="225" spans="6:8" x14ac:dyDescent="0.25">
      <c r="F225" s="3"/>
      <c r="G225" s="3"/>
    </row>
    <row r="226" spans="6:8" x14ac:dyDescent="0.25">
      <c r="F226" s="3"/>
      <c r="G226" s="3"/>
    </row>
    <row r="227" spans="6:8" x14ac:dyDescent="0.25">
      <c r="F227" s="3"/>
      <c r="G227" s="3"/>
    </row>
    <row r="228" spans="6:8" x14ac:dyDescent="0.25">
      <c r="F228" s="3"/>
      <c r="G228" s="3"/>
    </row>
    <row r="229" spans="6:8" x14ac:dyDescent="0.25">
      <c r="F229" s="3"/>
      <c r="G229" s="3"/>
    </row>
    <row r="230" spans="6:8" x14ac:dyDescent="0.25">
      <c r="F230" s="3"/>
      <c r="G230" s="3"/>
    </row>
    <row r="231" spans="6:8" x14ac:dyDescent="0.25">
      <c r="F231" s="3"/>
      <c r="G231" s="3"/>
    </row>
    <row r="232" spans="6:8" x14ac:dyDescent="0.25">
      <c r="F232" s="3"/>
      <c r="G232" s="3"/>
    </row>
    <row r="233" spans="6:8" x14ac:dyDescent="0.25">
      <c r="F233" s="3"/>
      <c r="G233" s="3"/>
    </row>
    <row r="234" spans="6:8" x14ac:dyDescent="0.25">
      <c r="F234" s="3"/>
      <c r="G234" s="3"/>
    </row>
    <row r="235" spans="6:8" x14ac:dyDescent="0.25">
      <c r="F235" s="3"/>
      <c r="G235" s="3"/>
    </row>
    <row r="236" spans="6:8" x14ac:dyDescent="0.25">
      <c r="F236" s="3"/>
      <c r="G236" s="3"/>
    </row>
    <row r="237" spans="6:8" x14ac:dyDescent="0.25">
      <c r="F237" s="3"/>
      <c r="G237" s="3"/>
    </row>
    <row r="238" spans="6:8" x14ac:dyDescent="0.25">
      <c r="F238" s="3"/>
      <c r="G238" s="3"/>
    </row>
    <row r="239" spans="6:8" x14ac:dyDescent="0.25">
      <c r="F239" s="29"/>
      <c r="G239" s="30"/>
      <c r="H239" s="30"/>
    </row>
    <row r="240" spans="6:8" x14ac:dyDescent="0.25">
      <c r="F240" s="3"/>
      <c r="G240" s="3"/>
    </row>
    <row r="241" spans="6:8" x14ac:dyDescent="0.25">
      <c r="F241" s="3"/>
      <c r="G241" s="3"/>
    </row>
    <row r="242" spans="6:8" x14ac:dyDescent="0.25">
      <c r="F242" s="3"/>
      <c r="G242" s="3"/>
    </row>
    <row r="243" spans="6:8" x14ac:dyDescent="0.25">
      <c r="F243" s="3"/>
      <c r="G243" s="3"/>
    </row>
    <row r="244" spans="6:8" x14ac:dyDescent="0.25">
      <c r="F244" s="3"/>
    </row>
    <row r="245" spans="6:8" x14ac:dyDescent="0.25">
      <c r="F245" s="3"/>
      <c r="G245" s="3"/>
    </row>
    <row r="246" spans="6:8" x14ac:dyDescent="0.25">
      <c r="F246" s="3"/>
      <c r="G246" s="3"/>
    </row>
    <row r="247" spans="6:8" x14ac:dyDescent="0.25">
      <c r="F247" s="3"/>
      <c r="G247" s="3"/>
    </row>
    <row r="248" spans="6:8" x14ac:dyDescent="0.25">
      <c r="F248" s="25"/>
      <c r="G248" s="3"/>
    </row>
    <row r="249" spans="6:8" x14ac:dyDescent="0.25">
      <c r="F249" s="3"/>
      <c r="G249" s="3"/>
    </row>
    <row r="250" spans="6:8" x14ac:dyDescent="0.25">
      <c r="F250" s="3"/>
      <c r="G250" s="3"/>
      <c r="H250" s="30"/>
    </row>
    <row r="251" spans="6:8" x14ac:dyDescent="0.25">
      <c r="F251" s="3"/>
      <c r="G251" s="3"/>
    </row>
    <row r="252" spans="6:8" x14ac:dyDescent="0.25">
      <c r="F252" s="3"/>
      <c r="G252" s="3"/>
    </row>
    <row r="253" spans="6:8" x14ac:dyDescent="0.25">
      <c r="F253" s="3"/>
      <c r="G253" s="3"/>
    </row>
    <row r="254" spans="6:8" x14ac:dyDescent="0.25">
      <c r="F254" s="3"/>
      <c r="G254" s="3"/>
    </row>
    <row r="255" spans="6:8" x14ac:dyDescent="0.25">
      <c r="F255" s="3"/>
      <c r="G255" s="3"/>
    </row>
    <row r="256" spans="6:8" x14ac:dyDescent="0.25">
      <c r="F256" s="3"/>
      <c r="G256" s="3"/>
      <c r="H256" s="31"/>
    </row>
    <row r="257" spans="6:12" x14ac:dyDescent="0.25">
      <c r="F257" s="3"/>
      <c r="G257" s="3"/>
      <c r="H257" s="31"/>
    </row>
    <row r="258" spans="6:12" x14ac:dyDescent="0.25">
      <c r="F258" s="3"/>
      <c r="G258" s="3"/>
    </row>
    <row r="259" spans="6:12" x14ac:dyDescent="0.25">
      <c r="F259" s="3"/>
      <c r="G259" s="3"/>
    </row>
    <row r="260" spans="6:12" x14ac:dyDescent="0.25">
      <c r="F260" s="3"/>
    </row>
    <row r="264" spans="6:12" x14ac:dyDescent="0.25">
      <c r="L264" s="32"/>
    </row>
    <row r="265" spans="6:12" x14ac:dyDescent="0.25">
      <c r="L265" s="32"/>
    </row>
    <row r="266" spans="6:12" x14ac:dyDescent="0.25">
      <c r="L266" s="32"/>
    </row>
    <row r="267" spans="6:12" x14ac:dyDescent="0.25">
      <c r="L267" s="32"/>
    </row>
    <row r="268" spans="6:12" x14ac:dyDescent="0.25">
      <c r="L268" s="32"/>
    </row>
    <row r="269" spans="6:12" x14ac:dyDescent="0.25">
      <c r="L269" s="32"/>
    </row>
    <row r="270" spans="6:12" x14ac:dyDescent="0.25">
      <c r="L270" s="32"/>
    </row>
  </sheetData>
  <mergeCells count="3">
    <mergeCell ref="A1:D1"/>
    <mergeCell ref="F1:J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Personal Expenses-2017</vt:lpstr>
      <vt:lpstr>One - One 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2017-08-16T05:37:19Z</dcterms:modified>
</cp:coreProperties>
</file>