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43DBDDDE-C793-9744-B656-27ACF31BE066}" xr6:coauthVersionLast="47" xr6:coauthVersionMax="47" xr10:uidLastSave="{00000000-0000-0000-0000-000000000000}"/>
  <bookViews>
    <workbookView xWindow="0" yWindow="500" windowWidth="44800" windowHeight="2300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'SPS1'!$A$1:$F$1753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91" i="1" l="1"/>
  <c r="H293" i="1"/>
  <c r="H294" i="1"/>
  <c r="H295" i="1"/>
  <c r="H297" i="1"/>
  <c r="H305" i="1"/>
  <c r="H306" i="1"/>
  <c r="H307" i="1"/>
  <c r="H357" i="1"/>
  <c r="H358" i="1"/>
  <c r="H379" i="1"/>
  <c r="H386" i="1"/>
  <c r="H388" i="1"/>
  <c r="H389" i="1"/>
  <c r="H390" i="1"/>
  <c r="H391" i="1"/>
  <c r="H392" i="1"/>
  <c r="H393" i="1"/>
  <c r="H400" i="1"/>
  <c r="H401" i="1"/>
  <c r="H402" i="1"/>
  <c r="H403" i="1"/>
  <c r="H404" i="1"/>
  <c r="H405" i="1"/>
  <c r="H406" i="1"/>
  <c r="C711" i="1"/>
  <c r="C710" i="1"/>
  <c r="F1688" i="1" l="1" a="1"/>
  <c r="F1688" i="1" s="1"/>
  <c r="F1696" i="1"/>
  <c r="F1695" i="1"/>
  <c r="F1694" i="1"/>
  <c r="F1693" i="1"/>
  <c r="F1692" i="1"/>
  <c r="F1691" i="1"/>
  <c r="F1690" i="1"/>
  <c r="F1689" i="1"/>
  <c r="F1686" i="1"/>
  <c r="F1685" i="1"/>
  <c r="F1684" i="1"/>
  <c r="F1149" i="1"/>
  <c r="F1671" i="1" a="1"/>
  <c r="F1671" i="1" s="1"/>
  <c r="F1669" i="1" a="1"/>
  <c r="F1669" i="1" s="1"/>
  <c r="F1665" i="1" a="1"/>
  <c r="F1665" i="1" s="1"/>
  <c r="F1668" i="1" a="1"/>
  <c r="F1668" i="1" s="1"/>
  <c r="F1664" i="1" a="1"/>
  <c r="F1664" i="1" s="1"/>
  <c r="F1666" i="1" a="1"/>
  <c r="F1666" i="1" s="1"/>
  <c r="F1667" i="1" a="1"/>
  <c r="F1667" i="1" s="1"/>
  <c r="F1670" i="1" a="1"/>
  <c r="F1670" i="1" s="1"/>
  <c r="F1662" i="1" a="1"/>
  <c r="F1662" i="1" s="1"/>
  <c r="F1658" i="1" a="1"/>
  <c r="F1658" i="1" s="1"/>
  <c r="F1659" i="1" a="1"/>
  <c r="F1659" i="1" s="1"/>
  <c r="F1652" i="1" a="1"/>
  <c r="F1652" i="1" s="1"/>
  <c r="F1660" i="1" a="1"/>
  <c r="F1660" i="1" s="1"/>
  <c r="F1646" i="1" a="1"/>
  <c r="F1646" i="1" s="1"/>
  <c r="F1663" i="1" a="1"/>
  <c r="F1663" i="1" s="1"/>
  <c r="F1640" i="1" a="1"/>
  <c r="F1640" i="1" s="1"/>
  <c r="F1625" i="1" a="1"/>
  <c r="F1625" i="1" s="1"/>
  <c r="F1642" i="1" a="1"/>
  <c r="F1642" i="1" s="1"/>
  <c r="F1626" i="1" a="1"/>
  <c r="F1626" i="1" s="1"/>
  <c r="F1627" i="1" a="1"/>
  <c r="F1627" i="1" s="1"/>
  <c r="F1641" i="1" a="1"/>
  <c r="F1641" i="1" s="1"/>
  <c r="F1645" i="1" a="1"/>
  <c r="F1645" i="1" s="1"/>
  <c r="F1644" i="1" a="1"/>
  <c r="F1644" i="1" s="1"/>
  <c r="F1619" i="1" a="1"/>
  <c r="F1619" i="1" s="1"/>
  <c r="F1622" i="1" a="1"/>
  <c r="F1622" i="1" s="1"/>
  <c r="F1611" i="1" a="1"/>
  <c r="F1611" i="1" s="1"/>
  <c r="F1623" i="1" a="1"/>
  <c r="F1623" i="1" s="1"/>
  <c r="F1617" i="1" a="1"/>
  <c r="F1617" i="1" s="1"/>
  <c r="F1621" i="1" a="1"/>
  <c r="F1621" i="1" s="1"/>
  <c r="F1620" i="1" a="1"/>
  <c r="F1620" i="1" s="1"/>
  <c r="F1624" i="1" a="1"/>
  <c r="F1624" i="1" s="1"/>
  <c r="F1593" i="1" a="1"/>
  <c r="F1593" i="1" s="1"/>
  <c r="F1594" i="1" a="1"/>
  <c r="F1594" i="1" s="1"/>
  <c r="F1596" i="1" a="1"/>
  <c r="F1596" i="1" s="1"/>
  <c r="F1610" i="1" a="1"/>
  <c r="F1610" i="1" s="1"/>
  <c r="F1609" i="1" a="1"/>
  <c r="F1609" i="1" s="1"/>
  <c r="F1603" i="1" a="1"/>
  <c r="F1603" i="1" s="1"/>
  <c r="F1602" i="1" a="1"/>
  <c r="F1602" i="1" s="1"/>
  <c r="F1576" i="1" a="1"/>
  <c r="F1576" i="1" s="1"/>
  <c r="F1580" i="1" a="1"/>
  <c r="F1580" i="1" s="1"/>
  <c r="F1579" i="1" a="1"/>
  <c r="F1579" i="1" s="1"/>
  <c r="F1575" i="1" a="1"/>
  <c r="F1575" i="1"/>
  <c r="F1577" i="1" a="1"/>
  <c r="F1577" i="1" s="1"/>
  <c r="F1578" i="1" a="1"/>
  <c r="F1578" i="1" s="1"/>
  <c r="F1573" i="1" a="1"/>
  <c r="F1573" i="1" s="1"/>
  <c r="F1564" i="1" a="1"/>
  <c r="F1564" i="1" s="1"/>
  <c r="F1572" i="1" a="1"/>
  <c r="F1572" i="1" s="1"/>
  <c r="F1574" i="1" a="1"/>
  <c r="F1574" i="1" s="1"/>
  <c r="F1563" i="1" a="1"/>
  <c r="F1563" i="1" s="1"/>
  <c r="F1570" i="1" a="1"/>
  <c r="F1570" i="1" s="1"/>
  <c r="F1562" i="1" a="1"/>
  <c r="F1562" i="1" s="1"/>
  <c r="F1528" i="1" a="1"/>
  <c r="F1528" i="1" s="1"/>
  <c r="F1555" i="1" a="1"/>
  <c r="F1555" i="1" s="1"/>
  <c r="F1549" i="1" a="1"/>
  <c r="F1549" i="1" s="1"/>
  <c r="F1546" i="1" a="1"/>
  <c r="F1546" i="1" s="1"/>
  <c r="F1527" i="1" a="1"/>
  <c r="F1527" i="1" s="1"/>
  <c r="F1529" i="1" a="1"/>
  <c r="F1529" i="1" s="1"/>
  <c r="F1556" i="1" a="1"/>
  <c r="F1556" i="1" s="1"/>
  <c r="F1547" i="1" a="1"/>
  <c r="F1547" i="1" s="1"/>
  <c r="F1514" i="1" a="1"/>
  <c r="F1514" i="1"/>
  <c r="F1512" i="1" a="1"/>
  <c r="F1512" i="1" s="1"/>
  <c r="F1511" i="1" a="1"/>
  <c r="F1511" i="1" s="1"/>
  <c r="F1504" i="1" a="1"/>
  <c r="F1504" i="1" s="1"/>
  <c r="F1505" i="1" a="1"/>
  <c r="F1505" i="1" s="1"/>
  <c r="F1515" i="1" a="1"/>
  <c r="F1515" i="1" s="1"/>
  <c r="F1513" i="1" a="1"/>
  <c r="F1513" i="1" s="1"/>
  <c r="F1490" i="1" a="1"/>
  <c r="F1490" i="1" s="1"/>
  <c r="F1497" i="1" a="1"/>
  <c r="F1497" i="1" s="1"/>
  <c r="F1500" i="1" a="1"/>
  <c r="F1500" i="1" s="1"/>
  <c r="F1499" i="1" a="1"/>
  <c r="F1499" i="1" s="1"/>
  <c r="F1498" i="1" a="1"/>
  <c r="F1498" i="1" s="1"/>
  <c r="F1503" i="1" a="1"/>
  <c r="F1503" i="1" s="1"/>
  <c r="F1502" i="1" a="1"/>
  <c r="F1502" i="1" s="1"/>
  <c r="F1492" i="1" a="1"/>
  <c r="F1492" i="1" s="1"/>
  <c r="F1455" i="1" a="1"/>
  <c r="F1455" i="1" s="1"/>
  <c r="F1483" i="1" a="1"/>
  <c r="F1483" i="1" s="1"/>
  <c r="F1456" i="1" a="1"/>
  <c r="F1456" i="1" s="1"/>
  <c r="F1485" i="1" a="1"/>
  <c r="F1485" i="1" s="1"/>
  <c r="F1449" i="1" a="1"/>
  <c r="F1449" i="1" s="1"/>
  <c r="F1453" i="1" a="1"/>
  <c r="F1453" i="1" s="1"/>
  <c r="F1446" i="1" a="1"/>
  <c r="F1446" i="1" s="1"/>
  <c r="F1451" i="1" a="1"/>
  <c r="F1451" i="1" s="1"/>
  <c r="F1450" i="1" a="1"/>
  <c r="F1450" i="1" s="1"/>
  <c r="F1445" i="1" a="1"/>
  <c r="F1445" i="1" s="1"/>
  <c r="F1447" i="1" a="1"/>
  <c r="F1447" i="1" s="1"/>
  <c r="F1452" i="1" a="1"/>
  <c r="F1452" i="1" s="1"/>
  <c r="F1448" i="1" a="1"/>
  <c r="F1448" i="1" s="1"/>
  <c r="F1454" i="1" a="1"/>
  <c r="F1454" i="1" s="1"/>
  <c r="F1439" i="1" a="1"/>
  <c r="F1439" i="1" s="1"/>
  <c r="F1437" i="1" a="1"/>
  <c r="F1437" i="1" s="1"/>
  <c r="F1442" i="1" a="1"/>
  <c r="F1442" i="1" s="1"/>
  <c r="F1440" i="1" a="1"/>
  <c r="F1440" i="1" s="1"/>
  <c r="F1441" i="1" a="1"/>
  <c r="F1441" i="1" s="1"/>
  <c r="F1436" i="1" a="1"/>
  <c r="F1436" i="1" s="1"/>
  <c r="F1438" i="1" a="1"/>
  <c r="F1438" i="1" s="1"/>
  <c r="F1435" i="1" a="1"/>
  <c r="F1435" i="1" s="1"/>
  <c r="F1443" i="1" a="1"/>
  <c r="F1443" i="1" s="1"/>
  <c r="F1444" i="1" a="1"/>
  <c r="F1444" i="1" s="1"/>
  <c r="F1434" i="1" a="1"/>
  <c r="F1434" i="1" s="1"/>
  <c r="F1422" i="1" a="1"/>
  <c r="F1422" i="1" s="1"/>
  <c r="F1429" i="1" a="1"/>
  <c r="F1429" i="1" s="1"/>
  <c r="F1428" i="1" a="1"/>
  <c r="F1428" i="1" s="1"/>
  <c r="F1431" i="1" a="1"/>
  <c r="F1431" i="1" s="1"/>
  <c r="F1430" i="1" a="1"/>
  <c r="F1430" i="1" s="1"/>
  <c r="F1432" i="1" a="1"/>
  <c r="F1432" i="1" s="1"/>
  <c r="F1419" i="1" a="1"/>
  <c r="F1419" i="1"/>
  <c r="F1420" i="1" a="1"/>
  <c r="F1420" i="1" s="1"/>
  <c r="F1418" i="1" a="1"/>
  <c r="F1418" i="1" s="1"/>
  <c r="F1416" i="1" a="1"/>
  <c r="F1416" i="1" s="1"/>
  <c r="F1414" i="1" a="1"/>
  <c r="F1414" i="1" s="1"/>
  <c r="F1417" i="1" a="1"/>
  <c r="F1417" i="1" s="1"/>
  <c r="F1415" i="1" a="1"/>
  <c r="F1415" i="1" s="1"/>
  <c r="F1421" i="1" a="1"/>
  <c r="F1421" i="1" s="1"/>
  <c r="F1399" i="1" a="1"/>
  <c r="F1399" i="1"/>
  <c r="F1408" i="1" a="1"/>
  <c r="F1408" i="1" s="1"/>
  <c r="F1407" i="1" a="1"/>
  <c r="F1407" i="1" s="1"/>
  <c r="F1400" i="1" a="1"/>
  <c r="F1400" i="1" s="1"/>
  <c r="F1406" i="1" a="1"/>
  <c r="F1406" i="1" s="1"/>
  <c r="F1402" i="1" a="1"/>
  <c r="F1402" i="1" s="1"/>
  <c r="F1405" i="1" a="1"/>
  <c r="F1405" i="1" s="1"/>
  <c r="F1403" i="1" a="1"/>
  <c r="F1403" i="1" s="1"/>
  <c r="F1401" i="1" a="1"/>
  <c r="F1401" i="1" s="1"/>
  <c r="F1372" i="1" a="1"/>
  <c r="F1372" i="1" s="1"/>
  <c r="F1368" i="1" a="1"/>
  <c r="F1368" i="1" s="1"/>
  <c r="F1369" i="1" a="1"/>
  <c r="F1369" i="1" s="1"/>
  <c r="F1371" i="1" a="1"/>
  <c r="F1371" i="1" s="1"/>
  <c r="F1370" i="1" a="1"/>
  <c r="F1370" i="1" s="1"/>
  <c r="F1363" i="1" a="1"/>
  <c r="F1363" i="1" s="1"/>
  <c r="F1365" i="1" a="1"/>
  <c r="F1365" i="1" s="1"/>
  <c r="F1360" i="1" a="1"/>
  <c r="F1360" i="1" s="1"/>
  <c r="F1362" i="1" a="1"/>
  <c r="F1362" i="1" s="1"/>
  <c r="F1358" i="1" a="1"/>
  <c r="F1358" i="1" s="1"/>
  <c r="F1357" i="1" a="1"/>
  <c r="F1357" i="1" s="1"/>
  <c r="F1361" i="1" a="1"/>
  <c r="F1361" i="1" s="1"/>
  <c r="F1367" i="1" a="1"/>
  <c r="F1367" i="1"/>
  <c r="F1364" i="1" a="1"/>
  <c r="F1364" i="1" s="1"/>
  <c r="F1359" i="1" a="1"/>
  <c r="F1359" i="1"/>
  <c r="F1366" i="1" a="1"/>
  <c r="F1366" i="1" s="1"/>
  <c r="F1351" i="1" a="1"/>
  <c r="F1351" i="1"/>
  <c r="F1347" i="1" a="1"/>
  <c r="F1347" i="1" s="1"/>
  <c r="F1348" i="1" a="1"/>
  <c r="F1348" i="1" s="1"/>
  <c r="F1355" i="1" a="1"/>
  <c r="F1355" i="1" s="1"/>
  <c r="F1352" i="1" a="1"/>
  <c r="F1352" i="1" s="1"/>
  <c r="F1350" i="1" a="1"/>
  <c r="F1350" i="1" s="1"/>
  <c r="F1354" i="1" a="1"/>
  <c r="F1354" i="1"/>
  <c r="F1346" i="1" a="1"/>
  <c r="F1346" i="1" s="1"/>
  <c r="F1353" i="1" a="1"/>
  <c r="F1353" i="1" s="1"/>
  <c r="F1356" i="1" a="1"/>
  <c r="F1356" i="1" s="1"/>
  <c r="F1338" i="1" a="1"/>
  <c r="F1338" i="1" s="1"/>
  <c r="F1335" i="1" a="1"/>
  <c r="F1335" i="1" s="1"/>
  <c r="F1333" i="1" a="1"/>
  <c r="F1333" i="1" s="1"/>
  <c r="F1337" i="1" a="1"/>
  <c r="F1337" i="1" s="1"/>
  <c r="F1334" i="1" a="1"/>
  <c r="F1334" i="1"/>
  <c r="F1336" i="1" a="1"/>
  <c r="F1336" i="1" s="1"/>
  <c r="F1345" i="1" a="1"/>
  <c r="F1345" i="1" s="1"/>
  <c r="F1344" i="1" a="1"/>
  <c r="F1344" i="1" s="1"/>
  <c r="F1332" i="1" a="1"/>
  <c r="F1332" i="1"/>
  <c r="F1324" i="1" a="1"/>
  <c r="F1324" i="1" s="1"/>
  <c r="F1331" i="1" a="1"/>
  <c r="F1331" i="1" s="1"/>
  <c r="F1330" i="1" a="1"/>
  <c r="F1330" i="1" s="1"/>
  <c r="F1318" i="1" a="1"/>
  <c r="F1318" i="1" s="1"/>
  <c r="F1322" i="1" a="1"/>
  <c r="F1322" i="1" s="1"/>
  <c r="F1321" i="1" a="1"/>
  <c r="F1321" i="1"/>
  <c r="F1319" i="1" a="1"/>
  <c r="F1319" i="1" s="1"/>
  <c r="F1323" i="1" a="1"/>
  <c r="F1323" i="1" s="1"/>
  <c r="F1317" i="1" a="1"/>
  <c r="F1317" i="1" s="1"/>
  <c r="F1260" i="1" a="1"/>
  <c r="F1260" i="1"/>
  <c r="F1259" i="1" a="1"/>
  <c r="F1259" i="1" s="1"/>
  <c r="F1315" i="1" a="1"/>
  <c r="F1315" i="1" s="1"/>
  <c r="F1261" i="1" a="1"/>
  <c r="F1261" i="1" s="1"/>
  <c r="F1258" i="1" a="1"/>
  <c r="F1258" i="1" s="1"/>
  <c r="F1316" i="1" a="1"/>
  <c r="F1316" i="1" s="1"/>
  <c r="F1250" i="1" a="1"/>
  <c r="F1250" i="1" s="1"/>
  <c r="F1249" i="1" a="1"/>
  <c r="F1249" i="1" s="1"/>
  <c r="F1248" i="1" a="1"/>
  <c r="F1248" i="1" s="1"/>
  <c r="F1256" i="1" a="1"/>
  <c r="F1256" i="1" s="1"/>
  <c r="F1254" i="1" a="1"/>
  <c r="F1254" i="1"/>
  <c r="F1257" i="1" a="1"/>
  <c r="F1257" i="1" s="1"/>
  <c r="F1251" i="1" a="1"/>
  <c r="F1251" i="1" s="1"/>
  <c r="F1253" i="1" a="1"/>
  <c r="F1253" i="1" s="1"/>
  <c r="F1255" i="1" a="1"/>
  <c r="F1255" i="1" s="1"/>
  <c r="F1252" i="1" a="1"/>
  <c r="F1252" i="1" s="1"/>
  <c r="F1238" i="1" a="1"/>
  <c r="F1238" i="1"/>
  <c r="F1242" i="1" a="1"/>
  <c r="F1242" i="1" s="1"/>
  <c r="F1245" i="1" a="1"/>
  <c r="F1245" i="1" s="1"/>
  <c r="F1243" i="1" a="1"/>
  <c r="F1243" i="1" s="1"/>
  <c r="F1244" i="1" a="1"/>
  <c r="F1244" i="1" s="1"/>
  <c r="F1240" i="1" a="1"/>
  <c r="F1240" i="1" s="1"/>
  <c r="F1239" i="1" a="1"/>
  <c r="F1239" i="1" s="1"/>
  <c r="F1237" i="1" a="1"/>
  <c r="F1237" i="1" s="1"/>
  <c r="F1247" i="1" a="1"/>
  <c r="F1247" i="1" s="1"/>
  <c r="F1246" i="1" a="1"/>
  <c r="F1246" i="1" s="1"/>
  <c r="F1241" i="1" a="1"/>
  <c r="F1241" i="1" s="1"/>
  <c r="F1231" i="1" a="1"/>
  <c r="F1231" i="1" s="1"/>
  <c r="F1227" i="1" a="1"/>
  <c r="F1227" i="1" s="1"/>
  <c r="F1236" i="1" a="1"/>
  <c r="F1236" i="1" s="1"/>
  <c r="F1234" i="1" a="1"/>
  <c r="F1234" i="1"/>
  <c r="F1235" i="1" a="1"/>
  <c r="F1235" i="1" s="1"/>
  <c r="F1233" i="1" a="1"/>
  <c r="F1233" i="1" s="1"/>
  <c r="F1232" i="1" a="1"/>
  <c r="F1232" i="1"/>
  <c r="F1229" i="1" a="1"/>
  <c r="F1229" i="1" s="1"/>
  <c r="F1226" i="1" a="1"/>
  <c r="F1226" i="1"/>
  <c r="F1230" i="1" a="1"/>
  <c r="F1230" i="1"/>
  <c r="F1228" i="1" a="1"/>
  <c r="F1228" i="1" s="1"/>
  <c r="F1222" i="1" a="1"/>
  <c r="F1222" i="1" s="1"/>
  <c r="F1219" i="1" a="1"/>
  <c r="F1219" i="1" s="1"/>
  <c r="F1223" i="1" a="1"/>
  <c r="F1223" i="1" s="1"/>
  <c r="F1221" i="1" a="1"/>
  <c r="F1221" i="1" s="1"/>
  <c r="F1216" i="1" a="1"/>
  <c r="F1216" i="1" s="1"/>
  <c r="F1218" i="1" a="1"/>
  <c r="F1218" i="1" s="1"/>
  <c r="F1220" i="1" a="1"/>
  <c r="F1220" i="1"/>
  <c r="F1217" i="1" a="1"/>
  <c r="F1217" i="1" s="1"/>
  <c r="F1225" i="1" a="1"/>
  <c r="F1225" i="1" s="1"/>
  <c r="F1224" i="1" a="1"/>
  <c r="F1224" i="1" s="1"/>
  <c r="F1214" i="1" a="1"/>
  <c r="F1214" i="1" s="1"/>
  <c r="F1210" i="1" a="1"/>
  <c r="F1210" i="1" s="1"/>
  <c r="F1206" i="1" a="1"/>
  <c r="F1206" i="1"/>
  <c r="F1207" i="1" a="1"/>
  <c r="F1207" i="1" s="1"/>
  <c r="F1212" i="1" a="1"/>
  <c r="F1212" i="1" s="1"/>
  <c r="F1213" i="1" a="1"/>
  <c r="F1213" i="1" s="1"/>
  <c r="F1208" i="1" a="1"/>
  <c r="F1208" i="1" s="1"/>
  <c r="F1209" i="1" a="1"/>
  <c r="F1209" i="1" s="1"/>
  <c r="F1215" i="1" a="1"/>
  <c r="F1215" i="1" s="1"/>
  <c r="F1195" i="1" a="1"/>
  <c r="F1195" i="1"/>
  <c r="F1193" i="1" a="1"/>
  <c r="F1193" i="1"/>
  <c r="F1192" i="1" a="1"/>
  <c r="F1192" i="1"/>
  <c r="F1197" i="1" a="1"/>
  <c r="F1197" i="1" s="1"/>
  <c r="F1196" i="1" a="1"/>
  <c r="F1196" i="1" s="1"/>
  <c r="F1200" i="1" a="1"/>
  <c r="F1200" i="1" s="1"/>
  <c r="F1191" i="1" a="1"/>
  <c r="F1191" i="1"/>
  <c r="F1199" i="1" a="1"/>
  <c r="F1199" i="1"/>
  <c r="F1198" i="1" a="1"/>
  <c r="F1198" i="1" s="1"/>
  <c r="F1194" i="1" a="1"/>
  <c r="F1194" i="1" s="1"/>
  <c r="F1183" i="1" a="1"/>
  <c r="F1183" i="1" s="1"/>
  <c r="F1188" i="1" a="1"/>
  <c r="F1188" i="1" s="1"/>
  <c r="F1187" i="1" a="1"/>
  <c r="F1187" i="1" s="1"/>
  <c r="F1190" i="1" a="1"/>
  <c r="F1190" i="1"/>
  <c r="F1184" i="1" a="1"/>
  <c r="F1184" i="1" s="1"/>
  <c r="F1186" i="1" a="1"/>
  <c r="F1186" i="1" s="1"/>
  <c r="F1185" i="1" a="1"/>
  <c r="F1185" i="1" s="1"/>
  <c r="F1189" i="1" a="1"/>
  <c r="F1189" i="1" s="1"/>
  <c r="F1167" i="1" a="1"/>
  <c r="F1167" i="1"/>
  <c r="F1168" i="1" a="1"/>
  <c r="F1168" i="1" s="1"/>
  <c r="F1177" i="1" a="1"/>
  <c r="F1177" i="1" s="1"/>
  <c r="F1176" i="1" a="1"/>
  <c r="F1176" i="1" s="1"/>
  <c r="F1173" i="1" a="1"/>
  <c r="F1173" i="1" s="1"/>
  <c r="F1174" i="1" a="1"/>
  <c r="F1174" i="1" s="1"/>
  <c r="F1169" i="1" a="1"/>
  <c r="F1169" i="1" s="1"/>
  <c r="F1171" i="1" a="1"/>
  <c r="F1171" i="1"/>
  <c r="F1175" i="1" a="1"/>
  <c r="F1175" i="1"/>
  <c r="F1172" i="1" a="1"/>
  <c r="F1172" i="1" s="1"/>
  <c r="F1170" i="1" a="1"/>
  <c r="F1170" i="1"/>
  <c r="F1163" i="1" a="1"/>
  <c r="F1163" i="1"/>
  <c r="F1166" i="1" a="1"/>
  <c r="F1166" i="1" s="1"/>
  <c r="F1165" i="1" a="1"/>
  <c r="F1165" i="1"/>
  <c r="F1161" i="1" a="1"/>
  <c r="F1161" i="1" s="1"/>
  <c r="F1160" i="1" a="1"/>
  <c r="F1160" i="1"/>
  <c r="F1154" i="1" a="1"/>
  <c r="F1154" i="1"/>
  <c r="F1162" i="1" a="1"/>
  <c r="F1162" i="1" s="1"/>
  <c r="F1164" i="1" a="1"/>
  <c r="F1164" i="1" s="1"/>
  <c r="F1145" i="1" a="1"/>
  <c r="F1145" i="1" s="1"/>
  <c r="F1151" i="1" a="1"/>
  <c r="F1151" i="1" s="1"/>
  <c r="F1153" i="1" a="1"/>
  <c r="F1153" i="1" s="1"/>
  <c r="F1144" i="1" a="1"/>
  <c r="F1144" i="1" s="1"/>
  <c r="F1152" i="1" a="1"/>
  <c r="F1152" i="1" s="1"/>
  <c r="F1146" i="1" a="1"/>
  <c r="F1146" i="1" s="1"/>
  <c r="F1147" i="1" a="1"/>
  <c r="F1147" i="1" s="1"/>
  <c r="F1143" i="1" a="1"/>
  <c r="F1143" i="1"/>
  <c r="F1148" i="1" a="1"/>
  <c r="F1148" i="1" s="1"/>
  <c r="F1142" i="1" a="1"/>
  <c r="F1142" i="1" s="1"/>
  <c r="F1140" i="1" a="1"/>
  <c r="F1140" i="1" s="1"/>
  <c r="F1136" i="1" a="1"/>
  <c r="F1136" i="1" s="1"/>
  <c r="F1137" i="1" a="1"/>
  <c r="F1137" i="1" s="1"/>
  <c r="F1141" i="1" a="1"/>
  <c r="F1141" i="1" s="1"/>
  <c r="F1139" i="1" a="1"/>
  <c r="F1139" i="1" s="1"/>
  <c r="F1138" i="1" a="1"/>
  <c r="F1138" i="1" s="1"/>
  <c r="F1525" i="1" a="1"/>
  <c r="F1525" i="1" s="1"/>
  <c r="F1523" i="1" a="1"/>
  <c r="F1523" i="1" s="1"/>
  <c r="F1524" i="1" a="1"/>
  <c r="F1524" i="1" s="1"/>
  <c r="F1522" i="1" a="1"/>
  <c r="F1522" i="1" s="1"/>
  <c r="F1521" i="1" a="1"/>
  <c r="F1521" i="1" s="1"/>
  <c r="F1520" i="1" a="1"/>
  <c r="F1520" i="1" s="1"/>
  <c r="F1519" i="1" a="1"/>
  <c r="F1519" i="1" s="1"/>
  <c r="F1517" i="1" a="1"/>
  <c r="F1517" i="1" s="1"/>
  <c r="F1518" i="1" a="1"/>
  <c r="F1518" i="1" s="1"/>
  <c r="F1526" i="1" a="1"/>
  <c r="F1526" i="1" s="1"/>
  <c r="F1104" i="1"/>
  <c r="F1100" i="1"/>
  <c r="F1083" i="1"/>
  <c r="F1080" i="1"/>
  <c r="F1079" i="1"/>
  <c r="F1105" i="1" s="1"/>
  <c r="F1078" i="1"/>
  <c r="F1076" i="1"/>
  <c r="F1102" i="1" s="1"/>
  <c r="F1074" i="1"/>
  <c r="F1072" i="1"/>
  <c r="F1098" i="1" s="1"/>
  <c r="F1066" i="1"/>
  <c r="F1092" i="1" s="1"/>
  <c r="F1065" i="1"/>
  <c r="F1064" i="1"/>
  <c r="F1062" i="1"/>
  <c r="F1088" i="1" s="1"/>
  <c r="F1061" i="1"/>
  <c r="F1087" i="1" s="1"/>
  <c r="F1059" i="1"/>
  <c r="F1085" i="1" s="1"/>
  <c r="F1057" i="1"/>
  <c r="F1056" i="1"/>
  <c r="F1082" i="1" s="1"/>
  <c r="F1054" i="1"/>
  <c r="F1053" i="1"/>
  <c r="F1046" i="1"/>
  <c r="F1040" i="1"/>
  <c r="F1033" i="1"/>
  <c r="F1028" i="1"/>
  <c r="F1013" i="1"/>
  <c r="F994" i="1"/>
  <c r="F993" i="1"/>
  <c r="F981" i="1"/>
  <c r="F980" i="1"/>
  <c r="F979" i="1"/>
  <c r="F978" i="1"/>
  <c r="F971" i="1"/>
  <c r="F970" i="1"/>
  <c r="F951" i="1"/>
  <c r="F950" i="1"/>
  <c r="F948" i="1"/>
  <c r="F946" i="1"/>
  <c r="F944" i="1"/>
  <c r="F942" i="1"/>
  <c r="F936" i="1"/>
  <c r="F934" i="1"/>
  <c r="F933" i="1"/>
  <c r="F932" i="1"/>
  <c r="F930" i="1"/>
  <c r="F928" i="1"/>
  <c r="F927" i="1"/>
  <c r="F924" i="1"/>
  <c r="F920" i="1"/>
  <c r="F917" i="1"/>
  <c r="F916" i="1"/>
  <c r="F904" i="1"/>
  <c r="F903" i="1"/>
  <c r="F902" i="1"/>
  <c r="F899" i="1" s="1"/>
  <c r="F896" i="1"/>
  <c r="F895" i="1"/>
  <c r="F891" i="1"/>
  <c r="F888" i="1"/>
  <c r="F884" i="1"/>
  <c r="F881" i="1"/>
  <c r="F1039" i="1" a="1"/>
  <c r="F1039" i="1" s="1"/>
  <c r="F1037" i="1" a="1"/>
  <c r="F1037" i="1" s="1"/>
  <c r="F1030" i="1" a="1"/>
  <c r="F1030" i="1" s="1"/>
  <c r="F1022" i="1" a="1"/>
  <c r="F1022" i="1" s="1"/>
  <c r="F1006" i="1" a="1"/>
  <c r="F1006" i="1" s="1"/>
  <c r="F1052" i="1" s="1" a="1"/>
  <c r="F1052" i="1" s="1"/>
  <c r="F1025" i="1" a="1"/>
  <c r="F1025" i="1" s="1"/>
  <c r="F1027" i="1" a="1"/>
  <c r="F1027" i="1" s="1"/>
  <c r="F997" i="1" a="1"/>
  <c r="F997" i="1" s="1"/>
  <c r="F1049" i="1" s="1" a="1"/>
  <c r="F1049" i="1" s="1"/>
  <c r="F996" i="1" a="1"/>
  <c r="F996" i="1" s="1"/>
  <c r="F989" i="1" a="1"/>
  <c r="F989" i="1" s="1"/>
  <c r="F977" i="1" a="1"/>
  <c r="F977" i="1" s="1"/>
  <c r="F1051" i="1" s="1" a="1"/>
  <c r="F1051" i="1" s="1"/>
  <c r="F983" i="1" a="1"/>
  <c r="F983" i="1" s="1"/>
  <c r="F976" i="1" a="1"/>
  <c r="F976" i="1" s="1"/>
  <c r="F974" i="1" a="1"/>
  <c r="F974" i="1" s="1"/>
  <c r="F973" i="1" a="1"/>
  <c r="F973" i="1" s="1"/>
  <c r="F914" i="1" a="1"/>
  <c r="F914" i="1" s="1"/>
  <c r="F926" i="1" a="1"/>
  <c r="F926" i="1" s="1"/>
  <c r="F912" i="1" a="1"/>
  <c r="F912" i="1" s="1"/>
  <c r="F894" i="1" a="1"/>
  <c r="F894" i="1" s="1"/>
  <c r="F883" i="1" a="1"/>
  <c r="F883" i="1" s="1"/>
  <c r="F882" i="1" a="1"/>
  <c r="F882" i="1" s="1"/>
  <c r="F800" i="1" a="1"/>
  <c r="F800" i="1" s="1"/>
  <c r="F802" i="1" a="1"/>
  <c r="F802" i="1" s="1"/>
  <c r="F804" i="1" a="1"/>
  <c r="F804" i="1" s="1"/>
  <c r="F764" i="1" a="1"/>
  <c r="F764" i="1" s="1"/>
  <c r="F814" i="1" s="1" a="1"/>
  <c r="F814" i="1" s="1"/>
  <c r="F778" i="1" a="1"/>
  <c r="F778" i="1" s="1"/>
  <c r="F777" i="1" s="1"/>
  <c r="F784" i="1" s="1"/>
  <c r="F785" i="1" s="1"/>
  <c r="F854" i="1"/>
  <c r="F853" i="1"/>
  <c r="F851" i="1"/>
  <c r="F849" i="1"/>
  <c r="F847" i="1"/>
  <c r="F845" i="1"/>
  <c r="F843" i="1"/>
  <c r="F841" i="1"/>
  <c r="F831" i="1"/>
  <c r="F829" i="1"/>
  <c r="F827" i="1"/>
  <c r="F826" i="1"/>
  <c r="F825" i="1"/>
  <c r="F823" i="1"/>
  <c r="F822" i="1"/>
  <c r="F820" i="1"/>
  <c r="F819" i="1"/>
  <c r="F818" i="1"/>
  <c r="F816" i="1"/>
  <c r="F813" i="1"/>
  <c r="F811" i="1"/>
  <c r="F809" i="1"/>
  <c r="F805" i="1"/>
  <c r="F789" i="1"/>
  <c r="F787" i="1"/>
  <c r="F786" i="1"/>
  <c r="F780" i="1"/>
  <c r="F776" i="1"/>
  <c r="F774" i="1"/>
  <c r="F772" i="1"/>
  <c r="F770" i="1"/>
  <c r="F765" i="1"/>
  <c r="F762" i="1"/>
  <c r="F705" i="1"/>
  <c r="F704" i="1"/>
  <c r="F676" i="1"/>
  <c r="F675" i="1"/>
  <c r="F667" i="1"/>
  <c r="F673" i="1" s="1"/>
  <c r="F666" i="1"/>
  <c r="F672" i="1" s="1"/>
  <c r="F665" i="1"/>
  <c r="F661" i="1"/>
  <c r="F619" i="1"/>
  <c r="F614" i="1"/>
  <c r="F613" i="1"/>
  <c r="F598" i="1"/>
  <c r="F580" i="1"/>
  <c r="F503" i="1"/>
  <c r="F460" i="1"/>
  <c r="F458" i="1"/>
  <c r="F456" i="1"/>
  <c r="F454" i="1"/>
  <c r="F448" i="1"/>
  <c r="F446" i="1"/>
  <c r="F444" i="1"/>
  <c r="F442" i="1"/>
  <c r="F406" i="1"/>
  <c r="F405" i="1"/>
  <c r="F404" i="1"/>
  <c r="F403" i="1"/>
  <c r="F402" i="1"/>
  <c r="F401" i="1"/>
  <c r="F400" i="1"/>
  <c r="F394" i="1"/>
  <c r="F392" i="1"/>
  <c r="F391" i="1"/>
  <c r="F390" i="1"/>
  <c r="F389" i="1"/>
  <c r="F388" i="1"/>
  <c r="F386" i="1"/>
  <c r="F379" i="1"/>
  <c r="F358" i="1"/>
  <c r="F357" i="1"/>
  <c r="F312" i="1"/>
  <c r="F311" i="1"/>
  <c r="F310" i="1"/>
  <c r="F309" i="1"/>
  <c r="F298" i="1"/>
  <c r="F297" i="1"/>
  <c r="F295" i="1"/>
  <c r="F294" i="1"/>
  <c r="F293" i="1"/>
  <c r="F291" i="1"/>
  <c r="F126" i="1"/>
  <c r="F122" i="1"/>
  <c r="F120" i="1"/>
  <c r="F114" i="1"/>
  <c r="F393" i="1"/>
  <c r="F288" i="1"/>
  <c r="F287" i="1"/>
  <c r="F285" i="1"/>
  <c r="F284" i="1"/>
  <c r="F283" i="1"/>
  <c r="F248" i="1"/>
  <c r="F247" i="1"/>
  <c r="F246" i="1"/>
  <c r="F245" i="1"/>
  <c r="F244" i="1"/>
  <c r="F243" i="1"/>
  <c r="F242" i="1"/>
  <c r="F241" i="1"/>
  <c r="F316" i="1" s="1"/>
  <c r="F471" i="1" s="1"/>
  <c r="F233" i="1"/>
  <c r="F230" i="1"/>
  <c r="F228" i="1"/>
  <c r="F226" i="1"/>
  <c r="F224" i="1"/>
  <c r="F218" i="1"/>
  <c r="F216" i="1"/>
  <c r="F214" i="1"/>
  <c r="F210" i="1" s="1"/>
  <c r="F207" i="1"/>
  <c r="F205" i="1"/>
  <c r="F188" i="1"/>
  <c r="F187" i="1"/>
  <c r="F183" i="1"/>
  <c r="F178" i="1"/>
  <c r="F177" i="1"/>
  <c r="F176" i="1"/>
  <c r="F175" i="1"/>
  <c r="F174" i="1"/>
  <c r="F173" i="1"/>
  <c r="F172" i="1"/>
  <c r="F170" i="1"/>
  <c r="F169" i="1"/>
  <c r="F168" i="1"/>
  <c r="F165" i="1"/>
  <c r="F164" i="1"/>
  <c r="F163" i="1"/>
  <c r="F162" i="1"/>
  <c r="F161" i="1"/>
  <c r="F160" i="1"/>
  <c r="F158" i="1"/>
  <c r="F156" i="1"/>
  <c r="F155" i="1"/>
  <c r="F383" i="1" s="1"/>
  <c r="F154" i="1"/>
  <c r="F153" i="1"/>
  <c r="F152" i="1"/>
  <c r="F151" i="1"/>
  <c r="F150" i="1"/>
  <c r="F378" i="1" s="1"/>
  <c r="F134" i="1"/>
  <c r="F133" i="1"/>
  <c r="F132" i="1"/>
  <c r="F131" i="1"/>
  <c r="F130" i="1"/>
  <c r="F137" i="1" s="1" a="1"/>
  <c r="F137" i="1" s="1"/>
  <c r="F129" i="1"/>
  <c r="F95" i="1"/>
  <c r="F323" i="1" s="1"/>
  <c r="F478" i="1" s="1"/>
  <c r="F94" i="1"/>
  <c r="F93" i="1"/>
  <c r="F321" i="1" s="1"/>
  <c r="F92" i="1"/>
  <c r="F91" i="1"/>
  <c r="F123" i="1" s="1"/>
  <c r="F90" i="1"/>
  <c r="F89" i="1"/>
  <c r="F88" i="1"/>
  <c r="F87" i="1"/>
  <c r="F119" i="1" s="1"/>
  <c r="F86" i="1"/>
  <c r="F118" i="1" s="1"/>
  <c r="F85" i="1"/>
  <c r="F313" i="1" s="1"/>
  <c r="F418" i="1" s="1"/>
  <c r="F84" i="1"/>
  <c r="F116" i="1" s="1"/>
  <c r="F83" i="1"/>
  <c r="F115" i="1" s="1"/>
  <c r="F82" i="1"/>
  <c r="F81" i="1"/>
  <c r="F113" i="1" s="1"/>
  <c r="F75" i="1"/>
  <c r="F74" i="1"/>
  <c r="F71" i="1"/>
  <c r="F70" i="1"/>
  <c r="F69" i="1"/>
  <c r="F67" i="1"/>
  <c r="F66" i="1"/>
  <c r="F65" i="1"/>
  <c r="F63" i="1"/>
  <c r="F1703" i="1" a="1"/>
  <c r="F1703" i="1" s="1"/>
  <c r="F1704" i="1" a="1"/>
  <c r="F1704" i="1"/>
  <c r="F741" i="1" a="1"/>
  <c r="F741" i="1"/>
  <c r="F738" i="1" a="1"/>
  <c r="F738" i="1"/>
  <c r="F725" i="1" a="1"/>
  <c r="F725" i="1"/>
  <c r="F722" i="1" a="1"/>
  <c r="F722" i="1" s="1"/>
  <c r="F694" i="1" a="1"/>
  <c r="F694" i="1" s="1"/>
  <c r="F695" i="1" a="1"/>
  <c r="F695" i="1" s="1"/>
  <c r="F718" i="1" a="1"/>
  <c r="F718" i="1" s="1"/>
  <c r="F716" i="1" a="1"/>
  <c r="F716" i="1" s="1"/>
  <c r="F707" i="1" a="1"/>
  <c r="F707" i="1" s="1"/>
  <c r="F714" i="1" a="1"/>
  <c r="F714" i="1" s="1"/>
  <c r="F717" i="1" a="1"/>
  <c r="F717" i="1" s="1"/>
  <c r="F709" i="1" a="1"/>
  <c r="F709" i="1"/>
  <c r="F686" i="1" a="1"/>
  <c r="F686" i="1"/>
  <c r="F681" i="1" a="1"/>
  <c r="F681" i="1" s="1"/>
  <c r="F683" i="1" a="1"/>
  <c r="F683" i="1" s="1"/>
  <c r="F679" i="1" a="1"/>
  <c r="F679" i="1" s="1"/>
  <c r="F680" i="1" a="1"/>
  <c r="F680" i="1" s="1"/>
  <c r="F685" i="1" a="1"/>
  <c r="F685" i="1"/>
  <c r="F648" i="1" a="1"/>
  <c r="F648" i="1" s="1"/>
  <c r="F651" i="1" a="1"/>
  <c r="F651" i="1" s="1"/>
  <c r="F662" i="1" a="1"/>
  <c r="F662" i="1" s="1"/>
  <c r="F664" i="1" a="1"/>
  <c r="F664" i="1"/>
  <c r="F663" i="1" a="1"/>
  <c r="F663" i="1" s="1"/>
  <c r="F650" i="1" a="1"/>
  <c r="F650" i="1" s="1"/>
  <c r="F646" i="1" a="1"/>
  <c r="F646" i="1" s="1"/>
  <c r="F638" i="1" a="1"/>
  <c r="F638" i="1"/>
  <c r="F641" i="1" a="1"/>
  <c r="F641" i="1"/>
  <c r="F645" i="1" a="1"/>
  <c r="F645" i="1"/>
  <c r="F636" i="1" a="1"/>
  <c r="F636" i="1"/>
  <c r="F637" i="1" a="1"/>
  <c r="F637" i="1" s="1"/>
  <c r="F643" i="1" a="1"/>
  <c r="F643" i="1" s="1"/>
  <c r="F640" i="1" a="1"/>
  <c r="F640" i="1" s="1"/>
  <c r="F647" i="1" a="1"/>
  <c r="F647" i="1" s="1"/>
  <c r="F635" i="1" a="1"/>
  <c r="F635" i="1" s="1"/>
  <c r="F631" i="1" a="1"/>
  <c r="F631" i="1" s="1"/>
  <c r="F627" i="1" a="1"/>
  <c r="F627" i="1" s="1"/>
  <c r="F626" i="1" a="1"/>
  <c r="F626" i="1" s="1"/>
  <c r="F630" i="1" a="1"/>
  <c r="F630" i="1" s="1"/>
  <c r="F625" i="1" a="1"/>
  <c r="F625" i="1" s="1"/>
  <c r="F633" i="1" a="1"/>
  <c r="F633" i="1"/>
  <c r="F628" i="1" a="1"/>
  <c r="F628" i="1"/>
  <c r="F617" i="1" a="1"/>
  <c r="F617" i="1" s="1"/>
  <c r="F616" i="1" a="1"/>
  <c r="F616" i="1" s="1"/>
  <c r="F620" i="1" a="1"/>
  <c r="F620" i="1" s="1"/>
  <c r="F621" i="1" a="1"/>
  <c r="F621" i="1" s="1"/>
  <c r="F618" i="1" a="1"/>
  <c r="F618" i="1" s="1"/>
  <c r="F607" i="1" a="1"/>
  <c r="F607" i="1" s="1"/>
  <c r="F615" i="1" a="1"/>
  <c r="F615" i="1" s="1"/>
  <c r="F608" i="1" a="1"/>
  <c r="F608" i="1" s="1"/>
  <c r="F623" i="1" a="1"/>
  <c r="F623" i="1" s="1"/>
  <c r="F591" i="1" a="1"/>
  <c r="F591" i="1" s="1"/>
  <c r="F594" i="1" a="1"/>
  <c r="F594" i="1" s="1"/>
  <c r="F593" i="1" a="1"/>
  <c r="F593" i="1" s="1"/>
  <c r="F590" i="1" a="1"/>
  <c r="F590" i="1" s="1"/>
  <c r="F600" i="1" a="1"/>
  <c r="F600" i="1"/>
  <c r="F601" i="1" a="1"/>
  <c r="F601" i="1"/>
  <c r="F605" i="1" a="1"/>
  <c r="F605" i="1"/>
  <c r="F604" i="1" a="1"/>
  <c r="F604" i="1"/>
  <c r="F583" i="1" a="1"/>
  <c r="F583" i="1"/>
  <c r="F586" i="1" a="1"/>
  <c r="F586" i="1"/>
  <c r="F587" i="1" a="1"/>
  <c r="F587" i="1" s="1"/>
  <c r="F582" i="1" a="1"/>
  <c r="F582" i="1" s="1"/>
  <c r="F30" i="1" a="1"/>
  <c r="F30" i="1" s="1"/>
  <c r="F31" i="1" a="1"/>
  <c r="F31" i="1" s="1"/>
  <c r="F19" i="1"/>
  <c r="F18" i="1" s="1"/>
  <c r="F273" i="1" a="1"/>
  <c r="F273" i="1"/>
  <c r="F272" i="1" s="1"/>
  <c r="F361" i="1" s="1"/>
  <c r="F282" i="1" a="1"/>
  <c r="F282" i="1" s="1"/>
  <c r="F281" i="1" s="1"/>
  <c r="F380" i="1" s="1"/>
  <c r="F197" i="1" a="1"/>
  <c r="F197" i="1" s="1"/>
  <c r="F196" i="1" s="1"/>
  <c r="F359" i="1" s="1"/>
  <c r="F240" i="1" a="1"/>
  <c r="F240" i="1" s="1"/>
  <c r="F239" i="1" s="1"/>
  <c r="F314" i="1" s="1"/>
  <c r="F139" i="1" a="1"/>
  <c r="F139" i="1" s="1"/>
  <c r="F136" i="1" a="1"/>
  <c r="F136" i="1" s="1"/>
  <c r="F138" i="1" a="1"/>
  <c r="F138" i="1" s="1"/>
  <c r="F60" i="1" a="1"/>
  <c r="F60" i="1" s="1"/>
  <c r="F57" i="1" a="1"/>
  <c r="F57" i="1" s="1"/>
  <c r="F58" i="1" a="1"/>
  <c r="F58" i="1" s="1"/>
  <c r="F59" i="1" a="1"/>
  <c r="F59" i="1" s="1"/>
  <c r="F51" i="1" a="1"/>
  <c r="F51" i="1"/>
  <c r="F52" i="1" a="1"/>
  <c r="F52" i="1"/>
  <c r="F53" i="1" a="1"/>
  <c r="F53" i="1" s="1"/>
  <c r="F50" i="1" a="1"/>
  <c r="F50" i="1" s="1"/>
  <c r="F13" i="1" a="1"/>
  <c r="F13" i="1" s="1"/>
  <c r="F15" i="1" a="1"/>
  <c r="F15" i="1" s="1"/>
  <c r="F14" i="1" a="1"/>
  <c r="F14" i="1" s="1"/>
  <c r="F43" i="1" a="1"/>
  <c r="F43" i="1" s="1"/>
  <c r="F48" i="1" a="1"/>
  <c r="F48" i="1" s="1"/>
  <c r="F54" i="1" a="1"/>
  <c r="F54" i="1" s="1"/>
  <c r="F41" i="1" a="1"/>
  <c r="F41" i="1" s="1"/>
  <c r="F27" i="1" a="1"/>
  <c r="F27" i="1" s="1"/>
  <c r="F28" i="1" a="1"/>
  <c r="F28" i="1" s="1"/>
  <c r="F42" i="1" a="1"/>
  <c r="F42" i="1" s="1"/>
  <c r="F17" i="1" a="1"/>
  <c r="F17" i="1" s="1"/>
  <c r="F16" i="1" a="1"/>
  <c r="F16" i="1" s="1"/>
  <c r="F24" i="1" a="1"/>
  <c r="F24" i="1" s="1"/>
  <c r="F26" i="1" a="1"/>
  <c r="F26" i="1"/>
  <c r="F25" i="1" a="1"/>
  <c r="F25" i="1" s="1"/>
  <c r="F21" i="1" a="1"/>
  <c r="F21" i="1" s="1"/>
  <c r="F5" i="1" a="1"/>
  <c r="F5" i="1" s="1"/>
  <c r="F11" i="1" a="1"/>
  <c r="F11" i="1"/>
  <c r="F10" i="1" a="1"/>
  <c r="F10" i="1" s="1"/>
  <c r="F7" i="1" a="1"/>
  <c r="F7" i="1" s="1"/>
  <c r="F6" i="1" a="1"/>
  <c r="F6" i="1" s="1"/>
  <c r="F9" i="1" a="1"/>
  <c r="F9" i="1" s="1"/>
  <c r="F4" i="1" a="1"/>
  <c r="F4" i="1" s="1"/>
  <c r="F411" i="1" l="1"/>
  <c r="H298" i="1"/>
  <c r="F514" i="1"/>
  <c r="H383" i="1"/>
  <c r="F426" i="1"/>
  <c r="H359" i="1"/>
  <c r="F476" i="1"/>
  <c r="H321" i="1"/>
  <c r="K321" i="1" s="1"/>
  <c r="L321" i="1" s="1"/>
  <c r="F469" i="1"/>
  <c r="H314" i="1"/>
  <c r="K314" i="1" s="1"/>
  <c r="L314" i="1" s="1"/>
  <c r="F511" i="1"/>
  <c r="H380" i="1"/>
  <c r="F435" i="1"/>
  <c r="H378" i="1"/>
  <c r="F417" i="1"/>
  <c r="H312" i="1"/>
  <c r="F502" i="1"/>
  <c r="H361" i="1"/>
  <c r="F360" i="1"/>
  <c r="F320" i="1"/>
  <c r="F475" i="1" s="1"/>
  <c r="F384" i="1"/>
  <c r="F396" i="1"/>
  <c r="F299" i="1"/>
  <c r="F322" i="1"/>
  <c r="F398" i="1"/>
  <c r="F397" i="1"/>
  <c r="F124" i="1"/>
  <c r="F318" i="1"/>
  <c r="F473" i="1" s="1"/>
  <c r="F382" i="1"/>
  <c r="F781" i="1"/>
  <c r="F315" i="1"/>
  <c r="F470" i="1" s="1"/>
  <c r="F724" i="1" a="1"/>
  <c r="F724" i="1" s="1"/>
  <c r="F726" i="1" s="1" a="1"/>
  <c r="F726" i="1" s="1"/>
  <c r="F362" i="1"/>
  <c r="H362" i="1" s="1"/>
  <c r="F319" i="1"/>
  <c r="F740" i="1" a="1"/>
  <c r="F740" i="1" s="1"/>
  <c r="F742" i="1" s="1" a="1"/>
  <c r="F742" i="1" s="1"/>
  <c r="F923" i="1"/>
  <c r="F922" i="1" s="1"/>
  <c r="F893" i="1"/>
  <c r="F317" i="1"/>
  <c r="F121" i="1"/>
  <c r="F127" i="1"/>
  <c r="F381" i="1"/>
  <c r="F117" i="1"/>
  <c r="F472" i="1" l="1"/>
  <c r="H317" i="1"/>
  <c r="K317" i="1" s="1"/>
  <c r="L317" i="1" s="1"/>
  <c r="F437" i="1"/>
  <c r="H396" i="1"/>
  <c r="F513" i="1"/>
  <c r="H382" i="1"/>
  <c r="F515" i="1"/>
  <c r="H384" i="1"/>
  <c r="F427" i="1"/>
  <c r="H360" i="1"/>
  <c r="F512" i="1"/>
  <c r="H381" i="1"/>
  <c r="F518" i="1"/>
  <c r="H398" i="1"/>
  <c r="F477" i="1"/>
  <c r="H322" i="1"/>
  <c r="K322" i="1" s="1"/>
  <c r="L322" i="1" s="1"/>
  <c r="I312" i="1"/>
  <c r="K312" i="1"/>
  <c r="L312" i="1" s="1"/>
  <c r="F463" i="1"/>
  <c r="H299" i="1"/>
  <c r="F474" i="1"/>
  <c r="H319" i="1"/>
  <c r="K319" i="1" s="1"/>
  <c r="L319" i="1" s="1"/>
  <c r="F517" i="1"/>
  <c r="H397" i="1"/>
  <c r="F900" i="1"/>
  <c r="F897" i="1"/>
  <c r="F901" i="1"/>
  <c r="F1736" i="1" l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G12" i="4"/>
  <c r="F12" i="4"/>
  <c r="E12" i="4"/>
  <c r="F1702" i="1"/>
  <c r="C12" i="4" s="1"/>
  <c r="D12" i="4" l="1"/>
  <c r="H12" i="4"/>
  <c r="F1705" i="1" l="1"/>
  <c r="H6" i="4"/>
  <c r="G6" i="4"/>
  <c r="F6" i="4"/>
  <c r="E6" i="4"/>
  <c r="D6" i="4"/>
  <c r="C6" i="4"/>
  <c r="F1697" i="1"/>
  <c r="E1698" i="1"/>
  <c r="E1699" i="1" s="1"/>
  <c r="E1700" i="1" s="1"/>
  <c r="F1687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E1670" i="1"/>
  <c r="E1663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F1651" i="1" l="1"/>
  <c r="F1674" i="1"/>
  <c r="F1678" i="1"/>
  <c r="F1682" i="1"/>
  <c r="F1673" i="1"/>
  <c r="F1677" i="1"/>
  <c r="F1681" i="1"/>
  <c r="F1676" i="1"/>
  <c r="F1680" i="1"/>
  <c r="F1675" i="1"/>
  <c r="F1679" i="1"/>
  <c r="F1643" i="1"/>
  <c r="F1639" i="1"/>
  <c r="F1653" i="1"/>
  <c r="F1657" i="1" l="1"/>
  <c r="F1638" i="1"/>
  <c r="E1640" i="1" l="1"/>
  <c r="E1641" i="1" s="1"/>
  <c r="E1642" i="1" s="1"/>
  <c r="F1612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F1565" i="1"/>
  <c r="F1548" i="1"/>
  <c r="F1616" i="1" l="1"/>
  <c r="F1569" i="1"/>
  <c r="F1584" i="1"/>
  <c r="F1588" i="1"/>
  <c r="F1590" i="1"/>
  <c r="F1583" i="1"/>
  <c r="F1587" i="1"/>
  <c r="F1582" i="1"/>
  <c r="F1586" i="1"/>
  <c r="F1571" i="1"/>
  <c r="F1604" i="1"/>
  <c r="F1585" i="1"/>
  <c r="F1589" i="1"/>
  <c r="F1592" i="1"/>
  <c r="F1637" i="1"/>
  <c r="F1597" i="1"/>
  <c r="F1635" i="1"/>
  <c r="F1631" i="1"/>
  <c r="F1632" i="1"/>
  <c r="F1630" i="1"/>
  <c r="F1636" i="1"/>
  <c r="F1633" i="1"/>
  <c r="F1634" i="1"/>
  <c r="F1629" i="1"/>
  <c r="F1618" i="1"/>
  <c r="F1550" i="1"/>
  <c r="F1545" i="1"/>
  <c r="F1557" i="1"/>
  <c r="E1549" i="1"/>
  <c r="F1601" i="1" l="1"/>
  <c r="F1561" i="1"/>
  <c r="F1608" i="1"/>
  <c r="F1554" i="1"/>
  <c r="F1591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F1516" i="1" l="1"/>
  <c r="F1539" i="1" l="1"/>
  <c r="F1543" i="1"/>
  <c r="F1542" i="1"/>
  <c r="F1541" i="1"/>
  <c r="F1540" i="1"/>
  <c r="F1538" i="1"/>
  <c r="F1537" i="1"/>
  <c r="F1536" i="1"/>
  <c r="F1535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F1491" i="1"/>
  <c r="F1489" i="1"/>
  <c r="F1488" i="1" s="1"/>
  <c r="E1487" i="1"/>
  <c r="F1484" i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F1501" i="1" l="1"/>
  <c r="F1506" i="1"/>
  <c r="E1507" i="1"/>
  <c r="E1508" i="1" s="1"/>
  <c r="E1509" i="1" s="1"/>
  <c r="E1510" i="1" s="1"/>
  <c r="F1496" i="1"/>
  <c r="E1511" i="1"/>
  <c r="F1487" i="1"/>
  <c r="F1494" i="1"/>
  <c r="F1469" i="1"/>
  <c r="F1461" i="1"/>
  <c r="F1462" i="1"/>
  <c r="F1473" i="1"/>
  <c r="F1460" i="1"/>
  <c r="F1476" i="1"/>
  <c r="F1467" i="1"/>
  <c r="F1463" i="1"/>
  <c r="F1468" i="1"/>
  <c r="F1475" i="1"/>
  <c r="F1478" i="1"/>
  <c r="F1479" i="1"/>
  <c r="F1465" i="1"/>
  <c r="F1472" i="1"/>
  <c r="F1458" i="1"/>
  <c r="F1433" i="1"/>
  <c r="F1404" i="1"/>
  <c r="F1477" i="1"/>
  <c r="F1470" i="1"/>
  <c r="F1480" i="1"/>
  <c r="F1474" i="1"/>
  <c r="F1466" i="1"/>
  <c r="F1459" i="1"/>
  <c r="F1464" i="1"/>
  <c r="F1423" i="1"/>
  <c r="F1471" i="1"/>
  <c r="F1409" i="1"/>
  <c r="F1398" i="1"/>
  <c r="F1510" i="1" l="1"/>
  <c r="F1413" i="1"/>
  <c r="F1427" i="1"/>
  <c r="F1495" i="1"/>
  <c r="F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F1394" i="1" l="1"/>
  <c r="F1381" i="1"/>
  <c r="F1391" i="1"/>
  <c r="F1385" i="1"/>
  <c r="F1395" i="1"/>
  <c r="F1379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F1349" i="1"/>
  <c r="F1320" i="1"/>
  <c r="F1339" i="1"/>
  <c r="F1325" i="1"/>
  <c r="F1329" i="1" l="1"/>
  <c r="F1343" i="1"/>
  <c r="F1378" i="1"/>
  <c r="F1377" i="1"/>
  <c r="F1376" i="1"/>
  <c r="F1375" i="1"/>
  <c r="F1314" i="1" l="1"/>
  <c r="F1313" i="1" s="1"/>
  <c r="F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F1297" i="1" l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F1307" i="1"/>
  <c r="F1306" i="1"/>
  <c r="F1305" i="1"/>
  <c r="F1304" i="1"/>
  <c r="F1303" i="1"/>
  <c r="F1302" i="1"/>
  <c r="F1301" i="1"/>
  <c r="F1300" i="1"/>
  <c r="F1299" i="1"/>
  <c r="F1298" i="1"/>
  <c r="F1296" i="1"/>
  <c r="F1295" i="1"/>
  <c r="F1294" i="1"/>
  <c r="F1293" i="1"/>
  <c r="F1292" i="1"/>
  <c r="F1291" i="1"/>
  <c r="F1290" i="1"/>
  <c r="F1289" i="1"/>
  <c r="F1288" i="1"/>
  <c r="F1287" i="1"/>
  <c r="F1286" i="1"/>
  <c r="F1275" i="1" l="1"/>
  <c r="F1271" i="1"/>
  <c r="F1272" i="1"/>
  <c r="F1268" i="1"/>
  <c r="F1273" i="1"/>
  <c r="F1269" i="1"/>
  <c r="F1274" i="1"/>
  <c r="F1270" i="1"/>
  <c r="F1178" i="1"/>
  <c r="F1201" i="1"/>
  <c r="F1205" i="1" l="1"/>
  <c r="F1182" i="1"/>
  <c r="F1285" i="1" l="1"/>
  <c r="F1284" i="1"/>
  <c r="F1283" i="1"/>
  <c r="F1282" i="1"/>
  <c r="F1281" i="1"/>
  <c r="F1280" i="1"/>
  <c r="F1279" i="1"/>
  <c r="F1155" i="1" l="1"/>
  <c r="F1278" i="1"/>
  <c r="F1277" i="1"/>
  <c r="F1276" i="1"/>
  <c r="F1267" i="1"/>
  <c r="F1266" i="1"/>
  <c r="F1265" i="1"/>
  <c r="F1264" i="1"/>
  <c r="F1263" i="1"/>
  <c r="F1159" i="1" l="1"/>
  <c r="F1135" i="1"/>
  <c r="F1150" i="1"/>
  <c r="H7" i="4" l="1"/>
  <c r="F1134" i="1"/>
  <c r="C7" i="4" s="1"/>
  <c r="E7" i="4"/>
  <c r="D7" i="4"/>
  <c r="F7" i="4"/>
  <c r="G7" i="4"/>
  <c r="F1077" i="1"/>
  <c r="F1075" i="1"/>
  <c r="F1073" i="1"/>
  <c r="F1071" i="1"/>
  <c r="F1063" i="1"/>
  <c r="F1058" i="1"/>
  <c r="F451" i="1"/>
  <c r="F221" i="1"/>
  <c r="C213" i="1"/>
  <c r="B213" i="1"/>
  <c r="C211" i="1"/>
  <c r="B211" i="1"/>
  <c r="C189" i="1"/>
  <c r="B189" i="1"/>
  <c r="E1034" i="1"/>
  <c r="E1035" i="1" s="1"/>
  <c r="F1038" i="1"/>
  <c r="F1036" i="1"/>
  <c r="F1029" i="1"/>
  <c r="F1024" i="1"/>
  <c r="F1026" i="1"/>
  <c r="F1021" i="1"/>
  <c r="F1118" i="1" l="1"/>
  <c r="F1120" i="1"/>
  <c r="F1086" i="1"/>
  <c r="F1101" i="1"/>
  <c r="F1060" i="1"/>
  <c r="F1070" i="1"/>
  <c r="F1096" i="1" s="1"/>
  <c r="F1035" i="1"/>
  <c r="F1023" i="1"/>
  <c r="F1020" i="1" s="1"/>
  <c r="F1091" i="1" l="1"/>
  <c r="F1099" i="1"/>
  <c r="F1131" i="1"/>
  <c r="F1103" i="1"/>
  <c r="F1133" i="1"/>
  <c r="F1084" i="1"/>
  <c r="F1097" i="1"/>
  <c r="F1130" i="1"/>
  <c r="F1014" i="1" l="1"/>
  <c r="F1015" i="1" s="1"/>
  <c r="F1112" i="1" s="1"/>
  <c r="F1019" i="1" l="1"/>
  <c r="F1018" i="1" s="1"/>
  <c r="F1117" i="1"/>
  <c r="F1031" i="1" l="1"/>
  <c r="F1032" i="1" s="1"/>
  <c r="F1034" i="1" l="1"/>
  <c r="F1055" i="1" l="1"/>
  <c r="F1081" i="1" l="1"/>
  <c r="F1110" i="1" l="1"/>
  <c r="F1109" i="1"/>
  <c r="F1121" i="1"/>
  <c r="F1108" i="1"/>
  <c r="F1107" i="1"/>
  <c r="F1122" i="1" l="1"/>
  <c r="F1111" i="1"/>
  <c r="F1125" i="1"/>
  <c r="F988" i="1"/>
  <c r="F1123" i="1"/>
  <c r="F995" i="1"/>
  <c r="F992" i="1"/>
  <c r="F1005" i="1" s="1"/>
  <c r="F1124" i="1" s="1"/>
  <c r="F990" i="1"/>
  <c r="F991" i="1" s="1"/>
  <c r="F985" i="1"/>
  <c r="F987" i="1" s="1"/>
  <c r="F986" i="1" s="1"/>
  <c r="F975" i="1"/>
  <c r="F972" i="1"/>
  <c r="F1050" i="1" l="1"/>
  <c r="F1047" i="1" s="1"/>
  <c r="F1048" i="1" s="1"/>
  <c r="F1003" i="1"/>
  <c r="F1000" i="1" s="1"/>
  <c r="F1002" i="1"/>
  <c r="F999" i="1" s="1"/>
  <c r="F1012" i="1"/>
  <c r="F1009" i="1" s="1"/>
  <c r="F1011" i="1"/>
  <c r="F1008" i="1" s="1"/>
  <c r="F1004" i="1"/>
  <c r="F984" i="1"/>
  <c r="F982" i="1" s="1"/>
  <c r="F998" i="1" l="1"/>
  <c r="F1007" i="1"/>
  <c r="F1001" i="1"/>
  <c r="F1010" i="1"/>
  <c r="F945" i="1" l="1"/>
  <c r="F943" i="1"/>
  <c r="F929" i="1"/>
  <c r="F925" i="1"/>
  <c r="F913" i="1"/>
  <c r="F911" i="1"/>
  <c r="F966" i="1" s="1"/>
  <c r="F954" i="1"/>
  <c r="F803" i="1"/>
  <c r="F801" i="1"/>
  <c r="B708" i="1"/>
  <c r="E710" i="1"/>
  <c r="B710" i="1"/>
  <c r="F957" i="1" l="1"/>
  <c r="F947" i="1"/>
  <c r="F967" i="1"/>
  <c r="F949" i="1"/>
  <c r="F958" i="1"/>
  <c r="F953" i="1"/>
  <c r="F935" i="1"/>
  <c r="F931" i="1"/>
  <c r="F898" i="1"/>
  <c r="F710" i="1"/>
  <c r="F708" i="1"/>
  <c r="F711" i="1" l="1"/>
  <c r="F737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B743" i="1"/>
  <c r="B744" i="1" s="1"/>
  <c r="B745" i="1" s="1"/>
  <c r="C743" i="1"/>
  <c r="C744" i="1" s="1"/>
  <c r="C745" i="1" s="1"/>
  <c r="F731" i="1"/>
  <c r="F730" i="1"/>
  <c r="B734" i="1"/>
  <c r="B735" i="1" s="1"/>
  <c r="B736" i="1" s="1"/>
  <c r="C734" i="1"/>
  <c r="C735" i="1" s="1"/>
  <c r="C736" i="1" s="1"/>
  <c r="F715" i="1"/>
  <c r="F728" i="1"/>
  <c r="F698" i="1"/>
  <c r="F697" i="1"/>
  <c r="F699" i="1"/>
  <c r="B703" i="1"/>
  <c r="F678" i="1"/>
  <c r="F693" i="1"/>
  <c r="B680" i="1"/>
  <c r="F684" i="1"/>
  <c r="C680" i="1"/>
  <c r="B663" i="1"/>
  <c r="C663" i="1"/>
  <c r="C682" i="1"/>
  <c r="C683" i="1" s="1"/>
  <c r="B682" i="1"/>
  <c r="B683" i="1" s="1"/>
  <c r="C703" i="1" l="1"/>
  <c r="C709" i="1" s="1"/>
  <c r="F712" i="1"/>
  <c r="F739" i="1"/>
  <c r="F733" i="1" s="1"/>
  <c r="F732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E11" i="4"/>
  <c r="H11" i="4"/>
  <c r="F11" i="4"/>
  <c r="F677" i="1"/>
  <c r="C11" i="4" s="1"/>
  <c r="G11" i="4"/>
  <c r="D11" i="4"/>
  <c r="F753" i="1" l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E599" i="1"/>
  <c r="E600" i="1" s="1"/>
  <c r="E601" i="1" s="1"/>
  <c r="B779" i="1" l="1"/>
  <c r="B780" i="1" s="1"/>
  <c r="B781" i="1" s="1"/>
  <c r="B778" i="1"/>
  <c r="C779" i="1"/>
  <c r="C780" i="1" s="1"/>
  <c r="C781" i="1" s="1"/>
  <c r="C778" i="1"/>
  <c r="F657" i="1"/>
  <c r="F654" i="1"/>
  <c r="F649" i="1"/>
  <c r="F658" i="1"/>
  <c r="F655" i="1"/>
  <c r="F659" i="1"/>
  <c r="F656" i="1"/>
  <c r="F644" i="1"/>
  <c r="F639" i="1"/>
  <c r="F634" i="1"/>
  <c r="F624" i="1"/>
  <c r="F629" i="1"/>
  <c r="F585" i="1"/>
  <c r="F584" i="1" s="1"/>
  <c r="F599" i="1"/>
  <c r="F603" i="1"/>
  <c r="F597" i="1"/>
  <c r="F606" i="1"/>
  <c r="F611" i="1"/>
  <c r="F596" i="1"/>
  <c r="F610" i="1"/>
  <c r="F592" i="1"/>
  <c r="F589" i="1"/>
  <c r="C783" i="1" l="1"/>
  <c r="C784" i="1" s="1"/>
  <c r="C782" i="1"/>
  <c r="B783" i="1"/>
  <c r="B784" i="1" s="1"/>
  <c r="B782" i="1"/>
  <c r="F622" i="1"/>
  <c r="F642" i="1"/>
  <c r="F632" i="1"/>
  <c r="F602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F919" i="1"/>
  <c r="F918" i="1" s="1"/>
  <c r="F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F892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F581" i="1" l="1"/>
  <c r="F441" i="1" l="1"/>
  <c r="F890" i="1" l="1"/>
  <c r="F889" i="1" l="1"/>
  <c r="F886" i="1" s="1"/>
  <c r="F887" i="1"/>
  <c r="F885" i="1" l="1"/>
  <c r="F956" i="1"/>
  <c r="F509" i="1"/>
  <c r="F921" i="1" l="1"/>
  <c r="F815" i="1"/>
  <c r="F810" i="1"/>
  <c r="F788" i="1"/>
  <c r="H5" i="4" l="1"/>
  <c r="G5" i="4"/>
  <c r="F915" i="1"/>
  <c r="F968" i="1"/>
  <c r="E5" i="4"/>
  <c r="F5" i="4"/>
  <c r="F806" i="1"/>
  <c r="F808" i="1" s="1"/>
  <c r="D5" i="4" l="1"/>
  <c r="F880" i="1"/>
  <c r="C5" i="4" s="1"/>
  <c r="F844" i="1" l="1"/>
  <c r="F876" i="1"/>
  <c r="F846" i="1"/>
  <c r="F877" i="1"/>
  <c r="F842" i="1"/>
  <c r="F875" i="1"/>
  <c r="F828" i="1"/>
  <c r="F864" i="1"/>
  <c r="F706" i="1" l="1"/>
  <c r="F701" i="1"/>
  <c r="F703" i="1"/>
  <c r="F700" i="1" l="1"/>
  <c r="F692" i="1"/>
  <c r="F689" i="1" s="1"/>
  <c r="F674" i="1" l="1"/>
  <c r="F660" i="1" s="1"/>
  <c r="F702" i="1"/>
  <c r="F670" i="1"/>
  <c r="F671" i="1" l="1"/>
  <c r="F668" i="1" s="1"/>
  <c r="F691" i="1"/>
  <c r="F669" i="1"/>
  <c r="F690" i="1" l="1"/>
  <c r="F687" i="1" s="1"/>
  <c r="F688" i="1"/>
  <c r="F775" i="1" l="1"/>
  <c r="F857" i="1" l="1"/>
  <c r="F848" i="1" l="1"/>
  <c r="F878" i="1"/>
  <c r="F862" i="1"/>
  <c r="F955" i="1" l="1"/>
  <c r="F874" i="1"/>
  <c r="F763" i="1"/>
  <c r="F856" i="1" s="1"/>
  <c r="F830" i="1" l="1"/>
  <c r="F850" i="1"/>
  <c r="F879" i="1"/>
  <c r="F824" i="1"/>
  <c r="F852" i="1"/>
  <c r="F821" i="1"/>
  <c r="F73" i="1"/>
  <c r="F858" i="1" l="1"/>
  <c r="F817" i="1"/>
  <c r="D4" i="4" l="1"/>
  <c r="D3" i="4" s="1"/>
  <c r="F861" i="1" l="1"/>
  <c r="F782" i="1"/>
  <c r="F773" i="1"/>
  <c r="F768" i="1" s="1"/>
  <c r="F860" i="1" s="1"/>
  <c r="F779" i="1" l="1"/>
  <c r="F863" i="1" s="1"/>
  <c r="E4" i="4"/>
  <c r="E3" i="4" s="1"/>
  <c r="F769" i="1"/>
  <c r="F766" i="1" s="1"/>
  <c r="F771" i="1"/>
  <c r="F767" i="1" s="1"/>
  <c r="F859" i="1" s="1"/>
  <c r="F783" i="1"/>
  <c r="H4" i="4" l="1"/>
  <c r="H3" i="4" s="1"/>
  <c r="F761" i="1"/>
  <c r="C4" i="4" s="1"/>
  <c r="C3" i="4" s="1"/>
  <c r="G4" i="4"/>
  <c r="G3" i="4" s="1"/>
  <c r="F4" i="4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F459" i="1"/>
  <c r="F457" i="1" l="1"/>
  <c r="F455" i="1" l="1"/>
  <c r="F453" i="1"/>
  <c r="F445" i="1"/>
  <c r="F443" i="1" l="1"/>
  <c r="F440" i="1" s="1"/>
  <c r="F439" i="1" s="1"/>
  <c r="F450" i="1"/>
  <c r="F449" i="1" s="1"/>
  <c r="F447" i="1"/>
  <c r="F438" i="1" l="1"/>
  <c r="F385" i="1" l="1"/>
  <c r="F399" i="1" l="1"/>
  <c r="F524" i="1" l="1"/>
  <c r="F290" i="1"/>
  <c r="F909" i="1"/>
  <c r="E286" i="1"/>
  <c r="F908" i="1"/>
  <c r="E280" i="1"/>
  <c r="E277" i="1"/>
  <c r="F274" i="1"/>
  <c r="F907" i="1"/>
  <c r="F906" i="1"/>
  <c r="F1043" i="1"/>
  <c r="E256" i="1"/>
  <c r="E255" i="1"/>
  <c r="E254" i="1"/>
  <c r="E253" i="1"/>
  <c r="E107" i="1"/>
  <c r="E108" i="1"/>
  <c r="E109" i="1"/>
  <c r="E110" i="1"/>
  <c r="E111" i="1"/>
  <c r="F76" i="1"/>
  <c r="H304" i="1" s="1"/>
  <c r="F799" i="1"/>
  <c r="F292" i="1" l="1"/>
  <c r="F1044" i="1"/>
  <c r="F1042" i="1"/>
  <c r="F905" i="1"/>
  <c r="F910" i="1"/>
  <c r="F965" i="1" s="1"/>
  <c r="F279" i="1"/>
  <c r="F796" i="1"/>
  <c r="F797" i="1"/>
  <c r="F798" i="1"/>
  <c r="F286" i="1"/>
  <c r="F301" i="1"/>
  <c r="H301" i="1" s="1"/>
  <c r="F68" i="1"/>
  <c r="F793" i="1"/>
  <c r="F1041" i="1" l="1"/>
  <c r="F1093" i="1" s="1"/>
  <c r="F938" i="1"/>
  <c r="F961" i="1" s="1"/>
  <c r="F941" i="1"/>
  <c r="F964" i="1" s="1"/>
  <c r="F937" i="1"/>
  <c r="F960" i="1" s="1"/>
  <c r="F939" i="1"/>
  <c r="F962" i="1" s="1"/>
  <c r="F940" i="1"/>
  <c r="F963" i="1" s="1"/>
  <c r="F280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F1095" i="1" l="1"/>
  <c r="F1045" i="1"/>
  <c r="F1094" i="1"/>
  <c r="F1069" i="1"/>
  <c r="F1068" i="1"/>
  <c r="F1067" i="1"/>
  <c r="E63" i="1"/>
  <c r="E65" i="1" s="1"/>
  <c r="E66" i="1" s="1"/>
  <c r="E67" i="1" s="1"/>
  <c r="E73" i="1" s="1"/>
  <c r="F46" i="1"/>
  <c r="F1732" i="1" s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F44" i="1"/>
  <c r="F1730" i="1" s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E151" i="1" l="1"/>
  <c r="E165" i="1" s="1"/>
  <c r="E181" i="1" s="1"/>
  <c r="E106" i="1" s="1"/>
  <c r="E209" i="1"/>
  <c r="E80" i="1"/>
  <c r="E180" i="1"/>
  <c r="E77" i="1"/>
  <c r="E208" i="1" l="1"/>
  <c r="E267" i="1" s="1"/>
  <c r="E158" i="1"/>
  <c r="E160" i="1" s="1"/>
  <c r="E276" i="1"/>
  <c r="E275" i="1"/>
  <c r="E105" i="1"/>
  <c r="E172" i="1" l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F35" i="1"/>
  <c r="F1721" i="1" s="1"/>
  <c r="F3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F1720" i="1" l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E403" i="1"/>
  <c r="E459" i="1"/>
  <c r="E482" i="1"/>
  <c r="E457" i="1"/>
  <c r="E456" i="1"/>
  <c r="E476" i="1" s="1"/>
  <c r="E471" i="1"/>
  <c r="E60" i="1"/>
  <c r="E62" i="1" s="1"/>
  <c r="E69" i="1"/>
  <c r="E68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F40" i="1"/>
  <c r="F23" i="1"/>
  <c r="F1709" i="1" s="1"/>
  <c r="F56" i="1"/>
  <c r="F49" i="1"/>
  <c r="F32" i="1"/>
  <c r="F1718" i="1" s="1"/>
  <c r="F29" i="1"/>
  <c r="F1715" i="1" s="1"/>
  <c r="F8" i="1"/>
  <c r="F1742" i="1" s="1"/>
  <c r="F3" i="1"/>
  <c r="F1737" i="1" s="1"/>
  <c r="F16" i="4" l="1"/>
  <c r="D16" i="4"/>
  <c r="G16" i="4"/>
  <c r="F39" i="1"/>
  <c r="F1725" i="1" s="1"/>
  <c r="F1726" i="1"/>
  <c r="H16" i="4"/>
  <c r="E16" i="4"/>
  <c r="F55" i="1"/>
  <c r="C16" i="4" s="1"/>
  <c r="F1735" i="1"/>
  <c r="F1655" i="1"/>
  <c r="F1648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E15" i="4" l="1"/>
  <c r="F15" i="4"/>
  <c r="G15" i="4"/>
  <c r="F20" i="1"/>
  <c r="C15" i="4" s="1"/>
  <c r="F1708" i="1"/>
  <c r="H15" i="4"/>
  <c r="D15" i="4"/>
  <c r="F1654" i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C54" i="1" l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B169" i="1" l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F551" i="1" l="1"/>
  <c r="F550" i="1"/>
  <c r="F204" i="1"/>
  <c r="F229" i="1" l="1"/>
  <c r="F579" i="1"/>
  <c r="F227" i="1" l="1"/>
  <c r="F578" i="1"/>
  <c r="F794" i="1" l="1"/>
  <c r="F206" i="1" l="1"/>
  <c r="F436" i="1" l="1"/>
  <c r="F223" i="1" l="1"/>
  <c r="F576" i="1"/>
  <c r="F562" i="1"/>
  <c r="F531" i="1"/>
  <c r="F792" i="1"/>
  <c r="F238" i="1" l="1"/>
  <c r="F195" i="1" l="1"/>
  <c r="F194" i="1"/>
  <c r="F191" i="1" s="1"/>
  <c r="F101" i="1"/>
  <c r="F329" i="1" s="1"/>
  <c r="F345" i="1" s="1"/>
  <c r="F424" i="1" s="1"/>
  <c r="F421" i="1" s="1"/>
  <c r="F538" i="1" l="1"/>
  <c r="F537" i="1"/>
  <c r="F536" i="1"/>
  <c r="F107" i="1" l="1"/>
  <c r="F335" i="1" s="1"/>
  <c r="F266" i="1"/>
  <c r="F255" i="1" s="1"/>
  <c r="F106" i="1"/>
  <c r="F334" i="1" s="1"/>
  <c r="F350" i="1" s="1"/>
  <c r="F495" i="1" s="1"/>
  <c r="F484" i="1" s="1"/>
  <c r="F265" i="1"/>
  <c r="F254" i="1" s="1"/>
  <c r="F108" i="1"/>
  <c r="F336" i="1" s="1"/>
  <c r="F352" i="1" s="1"/>
  <c r="F497" i="1" s="1"/>
  <c r="F486" i="1" s="1"/>
  <c r="F267" i="1"/>
  <c r="F256" i="1" s="1"/>
  <c r="F351" i="1" l="1"/>
  <c r="H335" i="1"/>
  <c r="K335" i="1" s="1"/>
  <c r="L335" i="1" s="1"/>
  <c r="F549" i="1"/>
  <c r="F496" i="1" l="1"/>
  <c r="F485" i="1" s="1"/>
  <c r="H351" i="1"/>
  <c r="K351" i="1" s="1"/>
  <c r="L351" i="1" s="1"/>
  <c r="F367" i="1"/>
  <c r="H367" i="1" s="1"/>
  <c r="F545" i="1" l="1"/>
  <c r="F200" i="1"/>
  <c r="F203" i="1" s="1"/>
  <c r="F146" i="1"/>
  <c r="F374" i="1" s="1"/>
  <c r="H374" i="1" s="1"/>
  <c r="F430" i="1" l="1"/>
  <c r="F433" i="1" s="1"/>
  <c r="F425" i="1"/>
  <c r="F434" i="1"/>
  <c r="F548" i="1" l="1"/>
  <c r="F544" i="1"/>
  <c r="F199" i="1"/>
  <c r="F202" i="1" s="1"/>
  <c r="F201" i="1" s="1"/>
  <c r="F366" i="1"/>
  <c r="F145" i="1"/>
  <c r="F429" i="1" l="1"/>
  <c r="H366" i="1"/>
  <c r="F198" i="1"/>
  <c r="F428" i="1"/>
  <c r="F432" i="1"/>
  <c r="F431" i="1" s="1"/>
  <c r="F373" i="1"/>
  <c r="H373" i="1" s="1"/>
  <c r="F564" i="1" l="1"/>
  <c r="F541" i="1"/>
  <c r="F534" i="1"/>
  <c r="F263" i="1"/>
  <c r="F252" i="1" s="1"/>
  <c r="F516" i="1" l="1"/>
  <c r="F111" i="1"/>
  <c r="F339" i="1" s="1"/>
  <c r="F355" i="1" s="1"/>
  <c r="F500" i="1" s="1"/>
  <c r="F489" i="1" s="1"/>
  <c r="F270" i="1"/>
  <c r="F259" i="1" s="1"/>
  <c r="F104" i="1"/>
  <c r="F332" i="1" s="1"/>
  <c r="F348" i="1" s="1"/>
  <c r="F493" i="1" s="1"/>
  <c r="F482" i="1" s="1"/>
  <c r="F563" i="1" l="1"/>
  <c r="F365" i="1" l="1"/>
  <c r="H365" i="1" s="1"/>
  <c r="F543" i="1"/>
  <c r="F547" i="1"/>
  <c r="F147" i="1"/>
  <c r="F542" i="1"/>
  <c r="F144" i="1" l="1"/>
  <c r="F372" i="1" s="1"/>
  <c r="H372" i="1" s="1"/>
  <c r="F148" i="1"/>
  <c r="F128" i="1"/>
  <c r="F376" i="1" l="1"/>
  <c r="H376" i="1" s="1"/>
  <c r="F369" i="1"/>
  <c r="H369" i="1" s="1"/>
  <c r="F135" i="1"/>
  <c r="F364" i="1"/>
  <c r="H364" i="1" s="1"/>
  <c r="F143" i="1"/>
  <c r="F142" i="1" s="1"/>
  <c r="F363" i="1" l="1"/>
  <c r="H363" i="1" s="1"/>
  <c r="F371" i="1"/>
  <c r="H371" i="1" s="1"/>
  <c r="F157" i="1"/>
  <c r="H385" i="1" s="1"/>
  <c r="F523" i="1"/>
  <c r="F522" i="1"/>
  <c r="F521" i="1"/>
  <c r="F64" i="1" l="1"/>
  <c r="H292" i="1" s="1"/>
  <c r="F159" i="1"/>
  <c r="H387" i="1" s="1"/>
  <c r="F12" i="1"/>
  <c r="F1746" i="1" s="1"/>
  <c r="F1706" i="1" s="1"/>
  <c r="F575" i="1"/>
  <c r="F213" i="1"/>
  <c r="F186" i="1"/>
  <c r="F571" i="1"/>
  <c r="F570" i="1"/>
  <c r="F569" i="1"/>
  <c r="F568" i="1"/>
  <c r="F567" i="1"/>
  <c r="F566" i="1"/>
  <c r="F565" i="1"/>
  <c r="F529" i="1"/>
  <c r="F528" i="1"/>
  <c r="F527" i="1"/>
  <c r="F791" i="1" l="1"/>
  <c r="F375" i="1"/>
  <c r="F795" i="1"/>
  <c r="F215" i="1"/>
  <c r="F574" i="1"/>
  <c r="F554" i="1"/>
  <c r="F553" i="1"/>
  <c r="F510" i="1"/>
  <c r="F540" i="1"/>
  <c r="F498" i="1"/>
  <c r="F535" i="1"/>
  <c r="F62" i="1"/>
  <c r="H290" i="1" s="1"/>
  <c r="F520" i="1"/>
  <c r="F377" i="1"/>
  <c r="H377" i="1" s="1"/>
  <c r="F182" i="1"/>
  <c r="F232" i="1"/>
  <c r="F368" i="1"/>
  <c r="H368" i="1" s="1"/>
  <c r="F278" i="1"/>
  <c r="F277" i="1" s="1"/>
  <c r="F271" i="1"/>
  <c r="F220" i="1"/>
  <c r="F219" i="1" s="1"/>
  <c r="F217" i="1"/>
  <c r="F167" i="1"/>
  <c r="F166" i="1"/>
  <c r="F98" i="1"/>
  <c r="F326" i="1" s="1"/>
  <c r="F342" i="1" s="1"/>
  <c r="F99" i="1"/>
  <c r="F327" i="1" s="1"/>
  <c r="F343" i="1" s="1"/>
  <c r="F72" i="1"/>
  <c r="F193" i="1"/>
  <c r="F125" i="1"/>
  <c r="F573" i="1"/>
  <c r="F181" i="1"/>
  <c r="F237" i="1"/>
  <c r="F236" i="1" s="1"/>
  <c r="F185" i="1"/>
  <c r="F184" i="1" s="1"/>
  <c r="F97" i="1"/>
  <c r="F325" i="1" s="1"/>
  <c r="F341" i="1" s="1"/>
  <c r="F171" i="1"/>
  <c r="H399" i="1" s="1"/>
  <c r="F149" i="1"/>
  <c r="F370" i="1" l="1"/>
  <c r="H370" i="1" s="1"/>
  <c r="H375" i="1"/>
  <c r="F561" i="1"/>
  <c r="H394" i="1"/>
  <c r="F356" i="1"/>
  <c r="H356" i="1" s="1"/>
  <c r="F190" i="1"/>
  <c r="F189" i="1" s="1"/>
  <c r="F192" i="1"/>
  <c r="F508" i="1"/>
  <c r="F507" i="1" s="1"/>
  <c r="F790" i="1"/>
  <c r="F832" i="1" s="1"/>
  <c r="F865" i="1" s="1"/>
  <c r="F552" i="1"/>
  <c r="F225" i="1"/>
  <c r="F577" i="1"/>
  <c r="F539" i="1"/>
  <c r="F532" i="1"/>
  <c r="F533" i="1"/>
  <c r="F416" i="1"/>
  <c r="F231" i="1"/>
  <c r="F303" i="1"/>
  <c r="H303" i="1" s="1"/>
  <c r="F415" i="1"/>
  <c r="F302" i="1"/>
  <c r="H302" i="1" s="1"/>
  <c r="F296" i="1"/>
  <c r="H296" i="1" s="1"/>
  <c r="F308" i="1"/>
  <c r="H308" i="1" s="1"/>
  <c r="K308" i="1" s="1"/>
  <c r="L308" i="1" s="1"/>
  <c r="F110" i="1"/>
  <c r="F269" i="1"/>
  <c r="F258" i="1" s="1"/>
  <c r="F109" i="1"/>
  <c r="F268" i="1"/>
  <c r="F257" i="1" s="1"/>
  <c r="F105" i="1"/>
  <c r="F333" i="1" s="1"/>
  <c r="F264" i="1"/>
  <c r="F253" i="1" s="1"/>
  <c r="F212" i="1"/>
  <c r="F211" i="1" s="1"/>
  <c r="F209" i="1"/>
  <c r="F100" i="1"/>
  <c r="F328" i="1" s="1"/>
  <c r="F235" i="1"/>
  <c r="F234" i="1" s="1"/>
  <c r="F262" i="1"/>
  <c r="F251" i="1" s="1"/>
  <c r="F261" i="1"/>
  <c r="F80" i="1"/>
  <c r="F61" i="1" s="1"/>
  <c r="F344" i="1" l="1"/>
  <c r="H344" i="1" s="1"/>
  <c r="K344" i="1" s="1"/>
  <c r="L344" i="1" s="1"/>
  <c r="H328" i="1"/>
  <c r="K328" i="1" s="1"/>
  <c r="L328" i="1" s="1"/>
  <c r="F349" i="1"/>
  <c r="H333" i="1"/>
  <c r="K333" i="1" s="1"/>
  <c r="L333" i="1" s="1"/>
  <c r="F337" i="1"/>
  <c r="F353" i="1" s="1"/>
  <c r="H353" i="1" s="1"/>
  <c r="K353" i="1" s="1"/>
  <c r="L353" i="1" s="1"/>
  <c r="F338" i="1"/>
  <c r="F413" i="1"/>
  <c r="F412" i="1" s="1"/>
  <c r="F414" i="1"/>
  <c r="F836" i="1"/>
  <c r="F869" i="1" s="1"/>
  <c r="F546" i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F501" i="1"/>
  <c r="F208" i="1"/>
  <c r="F180" i="1" s="1"/>
  <c r="F179" i="1" s="1"/>
  <c r="F468" i="1"/>
  <c r="F423" i="1"/>
  <c r="F530" i="1"/>
  <c r="F462" i="1"/>
  <c r="F526" i="1"/>
  <c r="F525" i="1"/>
  <c r="F300" i="1"/>
  <c r="H300" i="1" s="1"/>
  <c r="F410" i="1"/>
  <c r="F409" i="1" s="1"/>
  <c r="F408" i="1" s="1"/>
  <c r="F467" i="1"/>
  <c r="F395" i="1"/>
  <c r="F250" i="1"/>
  <c r="F249" i="1" s="1"/>
  <c r="F260" i="1"/>
  <c r="F102" i="1"/>
  <c r="F330" i="1" s="1"/>
  <c r="F112" i="1"/>
  <c r="F96" i="1" s="1"/>
  <c r="F103" i="1"/>
  <c r="F331" i="1" s="1"/>
  <c r="F347" i="1" s="1"/>
  <c r="F492" i="1" s="1"/>
  <c r="F481" i="1" s="1"/>
  <c r="F354" i="1" l="1"/>
  <c r="H338" i="1"/>
  <c r="K338" i="1" s="1"/>
  <c r="L338" i="1" s="1"/>
  <c r="F346" i="1"/>
  <c r="H330" i="1"/>
  <c r="K330" i="1" s="1"/>
  <c r="L330" i="1" s="1"/>
  <c r="F289" i="1"/>
  <c r="H289" i="1" s="1"/>
  <c r="H395" i="1"/>
  <c r="F494" i="1"/>
  <c r="F483" i="1" s="1"/>
  <c r="H349" i="1"/>
  <c r="K349" i="1" s="1"/>
  <c r="L349" i="1" s="1"/>
  <c r="F9" i="4"/>
  <c r="F8" i="4" s="1"/>
  <c r="G9" i="4"/>
  <c r="G8" i="4" s="1"/>
  <c r="F465" i="1"/>
  <c r="F464" i="1" s="1"/>
  <c r="F466" i="1"/>
  <c r="F420" i="1"/>
  <c r="F419" i="1" s="1"/>
  <c r="F422" i="1"/>
  <c r="E9" i="4"/>
  <c r="E8" i="4" s="1"/>
  <c r="D9" i="4"/>
  <c r="D8" i="4" s="1"/>
  <c r="F461" i="1"/>
  <c r="F407" i="1" s="1"/>
  <c r="H9" i="4"/>
  <c r="H8" i="4" s="1"/>
  <c r="F340" i="1"/>
  <c r="F324" i="1" l="1"/>
  <c r="H324" i="1" s="1"/>
  <c r="K324" i="1" s="1"/>
  <c r="L324" i="1" s="1"/>
  <c r="H340" i="1"/>
  <c r="K340" i="1" s="1"/>
  <c r="L340" i="1" s="1"/>
  <c r="F491" i="1"/>
  <c r="H346" i="1"/>
  <c r="K346" i="1" s="1"/>
  <c r="L346" i="1" s="1"/>
  <c r="C9" i="4"/>
  <c r="C8" i="4" s="1"/>
  <c r="F499" i="1"/>
  <c r="F488" i="1" s="1"/>
  <c r="H354" i="1"/>
  <c r="K354" i="1" s="1"/>
  <c r="L354" i="1" s="1"/>
  <c r="G14" i="4"/>
  <c r="G13" i="4"/>
  <c r="F2" i="1"/>
  <c r="F1202" i="1"/>
  <c r="F480" i="1" l="1"/>
  <c r="F479" i="1" s="1"/>
  <c r="F490" i="1"/>
  <c r="F14" i="4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<sst xmlns="http://schemas.openxmlformats.org/spreadsheetml/2006/main" count="4228" uniqueCount="1870">
  <si>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</si>
  <si>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</si>
  <si>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</si>
  <si>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</si>
  <si>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</si>
  <si>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</si>
  <si>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</si>
  <si>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</si>
  <si>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</si>
  <si>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</si>
  <si>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</si>
  <si>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</si>
  <si>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</si>
  <si>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</si>
  <si>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</si>
  <si>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</si>
  <si>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</si>
  <si>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</si>
  <si>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</si>
  <si>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</si>
  <si>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</si>
  <si>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</si>
  <si>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</si>
  <si>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</si>
  <si>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</si>
  <si>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</si>
  <si>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</si>
  <si>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</si>
  <si>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</si>
  <si>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</si>
  <si>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</si>
  <si>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</si>
  <si>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</si>
  <si>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</si>
  <si>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</si>
  <si>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</si>
  <si>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</si>
  <si>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</si>
  <si>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</si>
  <si>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</si>
  <si>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</si>
  <si>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</si>
  <si>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</si>
  <si>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</si>
  <si>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</si>
  <si>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</si>
  <si>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</si>
  <si>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</si>
  <si>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</si>
  <si>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</si>
  <si>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</si>
  <si>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</si>
  <si>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</si>
  <si>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</si>
  <si>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</si>
  <si>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</si>
  <si>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</si>
  <si>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</si>
  <si>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</si>
  <si>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</si>
  <si>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</si>
  <si>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</si>
  <si>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</si>
  <si>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</si>
  <si>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</si>
  <si>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</si>
  <si>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</si>
  <si>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</si>
  <si>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</si>
  <si>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</si>
  <si>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</si>
  <si>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</si>
  <si>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</si>
  <si>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</si>
  <si>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</si>
  <si>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</si>
  <si>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</si>
  <si>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</si>
  <si>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</si>
  <si>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</si>
  <si>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</si>
  <si>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</si>
  <si>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</si>
  <si>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</si>
  <si>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</si>
  <si>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</si>
  <si>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</si>
  <si>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</si>
  <si>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</si>
  <si>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</si>
  <si>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</si>
  <si>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</si>
  <si>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</si>
  <si>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</si>
  <si>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</si>
  <si>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</si>
  <si>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</si>
  <si>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</si>
  <si>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</si>
  <si>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</si>
  <si>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</si>
  <si>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</si>
  <si>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</si>
  <si>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</si>
  <si>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</si>
  <si>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</si>
  <si>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</si>
  <si>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</si>
  <si>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</si>
  <si>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</si>
  <si>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</si>
  <si>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</si>
  <si>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</si>
  <si>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</si>
  <si>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</si>
  <si>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</si>
  <si>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</si>
  <si>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</si>
  <si>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</si>
  <si>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</si>
  <si>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</si>
  <si>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</si>
  <si>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</si>
  <si>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</si>
  <si>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</si>
  <si>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</si>
  <si>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</si>
  <si>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</si>
  <si>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</si>
  <si>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</si>
  <si>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</si>
  <si>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</si>
  <si>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</si>
  <si>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</si>
  <si>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</si>
  <si>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</si>
  <si>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</si>
  <si>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</si>
  <si>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</si>
  <si>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</si>
  <si>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</si>
  <si>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</si>
  <si>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</si>
  <si>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</si>
  <si>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</si>
  <si>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</si>
  <si>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</si>
  <si>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</si>
  <si>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</si>
  <si>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</si>
  <si>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</si>
  <si>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</si>
  <si>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</si>
  <si>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</si>
  <si>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</si>
  <si>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</si>
  <si>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</si>
  <si>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</si>
  <si>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</si>
  <si>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</si>
  <si>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</si>
  <si>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</si>
  <si>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</si>
  <si>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</si>
  <si>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</si>
  <si>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</si>
  <si>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</si>
  <si>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</si>
  <si>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</si>
  <si>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</si>
  <si>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</si>
  <si>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</si>
  <si>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</si>
  <si>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</si>
  <si>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</si>
  <si>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</si>
  <si>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</si>
  <si>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</si>
  <si>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</si>
  <si>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</si>
  <si>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</si>
  <si>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</si>
  <si>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</si>
  <si>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</si>
  <si>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</si>
  <si>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</si>
  <si>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</si>
  <si>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</si>
  <si>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</si>
  <si>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</si>
  <si>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</si>
  <si>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</si>
  <si>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</si>
  <si>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</si>
  <si>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</si>
  <si>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</si>
  <si>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</si>
  <si>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</si>
  <si>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</si>
  <si>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</si>
  <si>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</si>
  <si>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</si>
  <si>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</si>
  <si>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</si>
  <si>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</si>
  <si>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</si>
  <si>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</si>
  <si>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</si>
  <si>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</si>
  <si>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</si>
  <si>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</si>
  <si>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</si>
  <si>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</si>
  <si>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</si>
  <si>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</si>
  <si>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</si>
  <si>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</si>
  <si>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</si>
  <si>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</si>
  <si>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</si>
  <si>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</si>
  <si>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</si>
  <si>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</si>
  <si>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</si>
  <si>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</si>
  <si>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</si>
  <si>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</si>
  <si>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</si>
  <si>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</si>
  <si>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</si>
  <si>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</si>
  <si>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</si>
  <si>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</si>
  <si>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</si>
  <si>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</si>
  <si>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</si>
  <si>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</si>
  <si>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</si>
  <si>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</si>
  <si>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</si>
  <si>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</si>
  <si>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</si>
  <si>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</si>
  <si>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</si>
  <si>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</si>
  <si>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</si>
  <si>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</si>
  <si>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</si>
  <si>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</si>
  <si>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</si>
  <si>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</si>
  <si>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</si>
  <si>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</si>
  <si>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</si>
  <si>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</si>
  <si>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</si>
  <si>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</si>
  <si>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</si>
  <si>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</si>
  <si>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</si>
  <si>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</si>
  <si>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</si>
  <si>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</si>
  <si>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</si>
  <si>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</si>
  <si>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</si>
  <si>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</si>
  <si>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</si>
  <si>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</si>
  <si>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</si>
  <si>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</si>
  <si>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</si>
  <si>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</si>
  <si>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</si>
  <si>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</si>
  <si>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</si>
  <si>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</si>
  <si>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</si>
  <si>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</si>
  <si>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</si>
  <si>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</si>
  <si>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</si>
  <si>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</si>
  <si>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</si>
  <si>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</si>
  <si>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</si>
  <si>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</si>
  <si>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</si>
  <si>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</si>
  <si>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</si>
  <si>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</si>
  <si>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</si>
  <si>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</si>
  <si>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</si>
  <si>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</si>
  <si>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</si>
  <si>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</si>
  <si>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</si>
  <si>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</si>
  <si>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</si>
  <si>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</si>
  <si>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</si>
  <si>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</si>
  <si>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</si>
  <si>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</si>
  <si>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</si>
  <si>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</si>
  <si>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</si>
  <si>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</si>
  <si>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</si>
  <si>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</si>
  <si>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</si>
  <si>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</si>
  <si>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</si>
  <si>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</si>
  <si>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</si>
  <si>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</si>
  <si>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</si>
  <si>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</si>
  <si>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</si>
  <si>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</si>
  <si>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</si>
  <si>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</si>
  <si>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</si>
  <si>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</si>
  <si>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</si>
  <si>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</si>
  <si>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</si>
  <si>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</si>
  <si>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</si>
  <si>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</si>
  <si>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</si>
  <si>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</si>
  <si>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</si>
  <si>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</si>
  <si>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</si>
  <si>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</si>
  <si>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</si>
  <si>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</si>
  <si>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</si>
  <si>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</si>
  <si>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</si>
  <si>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</si>
  <si>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</si>
  <si>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</si>
  <si>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</si>
  <si>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</si>
  <si>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</si>
  <si>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</si>
  <si>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</si>
  <si>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</si>
  <si>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</si>
  <si>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</si>
  <si>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</si>
  <si>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</si>
  <si>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</si>
  <si>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</si>
  <si>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</si>
  <si>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</si>
  <si>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</si>
  <si>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</si>
  <si>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</si>
  <si>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</si>
  <si>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</si>
  <si>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</si>
  <si>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</si>
  <si>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</si>
  <si>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</si>
  <si>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</si>
  <si>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</si>
  <si>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</si>
  <si>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</si>
  <si>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</si>
  <si>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</si>
  <si>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</si>
  <si>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</si>
  <si>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</si>
  <si>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</si>
  <si>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</si>
  <si>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</si>
  <si>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</si>
  <si>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</si>
  <si>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</si>
  <si>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</si>
  <si>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</si>
  <si>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</si>
  <si>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</si>
  <si>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</si>
  <si>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</si>
  <si>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</si>
  <si>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</si>
  <si>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</si>
  <si>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</si>
  <si>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</si>
  <si>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</si>
  <si>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</si>
  <si>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</si>
  <si>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</si>
  <si>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</si>
  <si>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</si>
  <si>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</si>
  <si>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</si>
  <si>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</si>
  <si>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</si>
  <si>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</si>
  <si>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</si>
  <si>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</si>
  <si>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</si>
  <si>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</si>
  <si>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</si>
  <si>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</si>
  <si>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</si>
  <si>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</si>
  <si>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</si>
  <si>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</si>
  <si>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</si>
  <si>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</si>
  <si>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</si>
  <si>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</si>
  <si>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</si>
  <si>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</si>
  <si>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</si>
  <si>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</si>
  <si>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</si>
  <si>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</si>
  <si>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</si>
  <si>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</si>
  <si>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</si>
  <si>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</si>
  <si>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</si>
  <si>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</si>
  <si>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</si>
  <si>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</si>
  <si>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</si>
  <si>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</si>
  <si>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</si>
  <si>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</si>
  <si>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</si>
  <si>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</si>
  <si>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</si>
  <si>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</si>
  <si>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</si>
  <si>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</si>
  <si>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</si>
  <si>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</si>
  <si>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</si>
  <si>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</si>
  <si>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</si>
  <si>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</si>
  <si>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</si>
  <si>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</si>
  <si>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</si>
  <si>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</si>
  <si>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</si>
  <si>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</si>
  <si>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</si>
  <si>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</si>
  <si>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</si>
  <si>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</si>
  <si>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</si>
  <si>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</si>
  <si>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</si>
  <si>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</si>
  <si>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</si>
  <si>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</si>
  <si>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</si>
  <si>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</si>
  <si>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</si>
  <si>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</si>
  <si>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</si>
  <si>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</si>
  <si>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</si>
  <si>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</si>
  <si>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</si>
  <si>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</si>
  <si>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</si>
  <si>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</si>
  <si>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</si>
  <si>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</si>
  <si>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</si>
  <si>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</si>
  <si>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</si>
  <si>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</si>
  <si>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</si>
  <si>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</si>
  <si>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</si>
  <si>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</si>
  <si>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</si>
  <si>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</si>
  <si>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</si>
  <si>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</si>
  <si>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</si>
  <si>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</si>
  <si>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</si>
  <si>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</si>
  <si>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</si>
  <si>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</si>
  <si>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</si>
  <si>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</si>
  <si>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</si>
  <si>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</si>
  <si>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</si>
  <si>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</si>
  <si>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</si>
  <si>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</si>
  <si>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</si>
  <si>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</si>
  <si>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</si>
  <si>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</si>
  <si>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</si>
  <si>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</si>
  <si>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</si>
  <si>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</si>
  <si>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</si>
  <si>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</si>
  <si>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</si>
  <si>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</si>
  <si>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</si>
  <si>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</si>
  <si>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</si>
  <si>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</si>
  <si>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</si>
  <si>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</si>
  <si>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</si>
  <si>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</si>
  <si>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</si>
  <si>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</si>
  <si>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</si>
  <si>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</si>
  <si>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</si>
  <si>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</si>
  <si>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</si>
  <si>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</si>
  <si>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</si>
  <si>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</si>
  <si>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</si>
  <si>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</si>
  <si>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</si>
  <si>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</si>
  <si>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</si>
  <si>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</si>
  <si>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</si>
  <si>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</si>
  <si>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</si>
  <si>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</si>
  <si>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</si>
  <si>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</si>
  <si>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</si>
  <si>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</si>
  <si>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</si>
  <si>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</si>
  <si>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</si>
  <si>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</si>
  <si>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</si>
  <si>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</si>
  <si>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</si>
  <si>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</si>
  <si>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</si>
  <si>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</si>
  <si>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</si>
  <si>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</si>
  <si>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</si>
  <si>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</si>
  <si>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</si>
  <si>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</si>
  <si>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</si>
  <si>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</si>
  <si>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</si>
  <si>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</si>
  <si>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</si>
  <si>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</si>
  <si>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</si>
  <si>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</si>
  <si>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</si>
  <si>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</si>
  <si>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</si>
  <si>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</si>
  <si>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</si>
  <si>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</si>
  <si>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</si>
  <si>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</si>
  <si>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</si>
  <si>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</si>
  <si>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</si>
  <si>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</si>
  <si>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</si>
  <si>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</si>
  <si>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</si>
  <si>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</si>
  <si>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</si>
  <si>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</si>
  <si>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</si>
  <si>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</si>
  <si>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</si>
  <si>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</si>
  <si>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</si>
  <si>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</si>
  <si>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</si>
  <si>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</si>
  <si>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</si>
  <si>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</si>
  <si>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</si>
  <si>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</si>
  <si>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</si>
  <si>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</si>
  <si>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</si>
  <si>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</si>
  <si>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</si>
  <si>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</si>
  <si>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</si>
  <si>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</si>
  <si>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</si>
  <si>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</si>
  <si>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</si>
  <si>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</si>
  <si>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</si>
  <si>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</si>
  <si>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</si>
  <si>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</si>
  <si>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</si>
  <si>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</si>
  <si>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</si>
  <si>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</si>
  <si>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</si>
  <si>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</si>
  <si>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</si>
  <si>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</si>
  <si>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</si>
  <si>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</si>
  <si>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</si>
  <si>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</si>
  <si>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</si>
  <si>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</si>
  <si>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</si>
  <si>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</si>
  <si>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</si>
  <si>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</si>
  <si>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</si>
  <si>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</si>
  <si>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</si>
  <si>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</si>
  <si>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</si>
  <si>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</si>
  <si>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</si>
  <si>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</si>
  <si>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</si>
  <si>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</si>
  <si>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</si>
  <si>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</si>
  <si>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</si>
  <si>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</si>
  <si>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</si>
  <si>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</si>
  <si>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</si>
  <si>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</si>
  <si>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</si>
  <si>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</si>
  <si>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</si>
  <si>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</si>
  <si>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</si>
  <si>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</si>
  <si>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</si>
  <si>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</si>
  <si>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</si>
  <si>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</si>
  <si>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</si>
  <si>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</si>
  <si>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</si>
  <si>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</si>
  <si>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</si>
  <si>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</si>
  <si>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</si>
  <si>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</si>
  <si>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</si>
  <si>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</si>
  <si>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</si>
  <si>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</si>
  <si>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</si>
  <si>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</si>
  <si>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</si>
  <si>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</si>
  <si>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</si>
  <si>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</si>
  <si>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</si>
  <si>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</si>
  <si>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</si>
  <si>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</si>
  <si>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</si>
  <si>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</si>
  <si>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</si>
  <si>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</si>
  <si>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</si>
  <si>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</si>
  <si>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</si>
  <si>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</si>
  <si>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</si>
  <si>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</si>
  <si>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</si>
  <si>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</si>
  <si>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</si>
  <si>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</si>
  <si>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</si>
  <si>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</si>
  <si>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</si>
  <si>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</si>
  <si>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</si>
  <si>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</si>
  <si>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</si>
  <si>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</si>
  <si>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</si>
  <si>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</si>
  <si>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</si>
  <si>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</si>
  <si>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</si>
  <si>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</si>
  <si>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</si>
  <si>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</si>
  <si>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</si>
  <si>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</si>
  <si>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</si>
  <si>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</si>
  <si>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</si>
  <si>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</si>
  <si>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</si>
  <si>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</si>
  <si>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</si>
  <si>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</si>
  <si>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</si>
  <si>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</si>
  <si>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</si>
  <si>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</si>
  <si>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</si>
  <si>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</si>
  <si>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</si>
  <si>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</si>
  <si>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</si>
  <si>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</si>
  <si>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</si>
  <si>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</si>
  <si>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</si>
  <si>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</si>
  <si>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</si>
  <si>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</si>
  <si>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</si>
  <si>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</si>
  <si>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</si>
  <si>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</si>
  <si>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</si>
  <si>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</si>
  <si>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</si>
  <si>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</si>
  <si>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</si>
  <si>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</si>
  <si>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</si>
  <si>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</si>
  <si>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</si>
  <si>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</si>
  <si>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</si>
  <si>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</si>
  <si>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</si>
  <si>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</si>
  <si>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</si>
  <si>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</si>
  <si>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</si>
  <si>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</si>
  <si>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</si>
  <si>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</si>
  <si>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</si>
  <si>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</si>
  <si>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</si>
  <si>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</si>
  <si>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</si>
  <si>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</si>
  <si>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</si>
  <si>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</si>
  <si>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</si>
  <si>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</si>
  <si>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</si>
  <si>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</si>
  <si>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</si>
  <si>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</si>
  <si>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</si>
  <si>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</si>
  <si>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</si>
  <si>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</si>
  <si>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</si>
  <si>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</si>
  <si>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</si>
  <si>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</si>
  <si>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</si>
  <si>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</si>
  <si>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</si>
  <si>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</si>
  <si>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</si>
  <si>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</si>
  <si>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</si>
  <si>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</si>
  <si>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</si>
  <si>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</si>
  <si>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</si>
  <si>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</si>
  <si>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</si>
  <si>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</si>
  <si>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</si>
  <si>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</si>
  <si>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</si>
  <si>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</si>
  <si>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</si>
  <si>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</si>
  <si>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</si>
  <si>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</si>
  <si>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</si>
  <si>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</si>
  <si>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</si>
  <si>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</si>
  <si>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</si>
  <si>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</si>
  <si>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</si>
  <si>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</si>
  <si>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</si>
  <si>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</si>
  <si>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</si>
  <si>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</si>
  <si>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</si>
  <si>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</si>
  <si>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</si>
  <si>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</si>
  <si>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</si>
  <si>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</si>
  <si>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</si>
  <si>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</si>
  <si>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</si>
  <si>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</si>
  <si>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</si>
  <si>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</si>
  <si>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</si>
  <si>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</si>
  <si>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</si>
  <si>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</si>
  <si>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</si>
  <si>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</si>
  <si>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</si>
  <si>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</si>
  <si>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</si>
  <si>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</si>
  <si>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</si>
  <si>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</si>
  <si>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</si>
  <si>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</si>
  <si>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</si>
  <si>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</si>
  <si>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</si>
  <si>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</si>
  <si>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</si>
  <si>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</si>
  <si>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</si>
  <si>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</si>
  <si>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</si>
  <si>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</si>
  <si>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</si>
  <si>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</si>
  <si>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</si>
  <si>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</si>
  <si>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</si>
  <si>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</si>
  <si>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</si>
  <si>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</si>
  <si>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</si>
  <si>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</si>
  <si>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</si>
  <si>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</si>
  <si>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</si>
  <si>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</si>
  <si>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</si>
  <si>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</si>
  <si>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</si>
  <si>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</si>
  <si>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</si>
  <si>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</si>
  <si>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</si>
  <si>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</si>
  <si>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</si>
  <si>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</si>
  <si>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</si>
  <si>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</si>
  <si>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</si>
  <si>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</si>
  <si>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</si>
  <si>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</si>
  <si>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</si>
  <si>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</si>
  <si>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</si>
  <si>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</si>
  <si>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</si>
  <si>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</si>
  <si>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</si>
  <si>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</si>
  <si>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</si>
  <si>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</si>
  <si>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</si>
  <si>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</si>
  <si>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</si>
  <si>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</si>
  <si>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</si>
  <si>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</si>
  <si>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</si>
  <si>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</si>
  <si>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</si>
  <si>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</si>
  <si>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</si>
  <si>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</si>
  <si>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</si>
  <si>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</si>
  <si>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</si>
  <si>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</si>
  <si>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</si>
  <si>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</si>
  <si>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</si>
  <si>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</si>
  <si>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</si>
  <si>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</si>
  <si>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</si>
  <si>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</si>
  <si>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</si>
  <si>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</si>
  <si>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</si>
  <si>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</si>
  <si>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</si>
  <si>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</si>
  <si>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</si>
  <si>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</si>
  <si>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</si>
  <si>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</si>
  <si>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</si>
  <si>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</si>
  <si>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</si>
  <si>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</si>
  <si>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</si>
  <si>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</si>
  <si>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</si>
  <si>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</si>
  <si>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</si>
  <si>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</si>
  <si>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</si>
  <si>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</si>
  <si>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</si>
  <si>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</si>
  <si>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</si>
  <si>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</si>
  <si>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</si>
  <si>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</si>
  <si>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</si>
  <si>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</si>
  <si>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</si>
  <si>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</si>
  <si>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</si>
  <si>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</si>
  <si>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</si>
  <si>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</si>
  <si>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</si>
  <si>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</si>
  <si>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</si>
  <si>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</si>
  <si>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</si>
  <si>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</si>
  <si>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</si>
  <si>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</si>
  <si>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</si>
  <si>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</si>
  <si>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</si>
  <si>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</si>
  <si>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</si>
  <si>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</si>
  <si>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</si>
  <si>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</si>
  <si>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</si>
  <si>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</si>
  <si>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</si>
  <si>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</si>
  <si>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</si>
  <si>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</si>
  <si>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</si>
  <si>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</si>
  <si>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</si>
  <si>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</si>
  <si>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</si>
  <si>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</si>
  <si>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</si>
  <si>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</si>
  <si>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</si>
  <si>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</si>
  <si>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</si>
  <si>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</si>
  <si>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</si>
  <si>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</si>
  <si>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</si>
  <si>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</si>
  <si>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</si>
  <si>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</si>
  <si>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</si>
  <si>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</si>
  <si>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</si>
  <si>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</si>
  <si>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</si>
  <si>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</si>
  <si>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</si>
  <si>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</si>
  <si>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</si>
  <si>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</si>
  <si>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</si>
  <si>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</si>
  <si>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</si>
  <si>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</si>
  <si>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</si>
  <si>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</si>
  <si>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</si>
  <si>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</si>
  <si>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</si>
  <si>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</si>
  <si>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</si>
  <si>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</si>
  <si>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</si>
  <si>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</si>
  <si>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</si>
  <si>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</si>
  <si>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</si>
  <si>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</si>
  <si>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</si>
  <si>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</si>
  <si>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</si>
  <si>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</si>
  <si>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</si>
  <si>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</si>
  <si>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</si>
  <si>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</si>
  <si>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</si>
  <si>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</si>
  <si>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</si>
  <si>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</si>
  <si>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</si>
  <si>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</si>
  <si>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</si>
  <si>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</si>
  <si>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</si>
  <si>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</si>
  <si>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</si>
  <si>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</si>
  <si>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</si>
  <si>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</si>
  <si>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</si>
  <si>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</si>
  <si>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</si>
  <si>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</si>
  <si>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</si>
  <si>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</si>
  <si>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</si>
  <si>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</si>
  <si>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</si>
  <si>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</si>
  <si>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</si>
  <si>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</si>
  <si>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</si>
  <si>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</si>
  <si>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</si>
  <si>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</si>
  <si>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</si>
  <si>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</si>
  <si>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</si>
  <si>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</si>
  <si>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</si>
  <si>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</si>
  <si>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</si>
  <si>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</si>
  <si>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</si>
  <si>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</si>
  <si>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</si>
  <si>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</si>
  <si>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</si>
  <si>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</si>
  <si>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</si>
  <si>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</si>
  <si>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</si>
  <si>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</si>
  <si>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</si>
  <si>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</si>
  <si>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</si>
  <si>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</si>
  <si>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</si>
  <si>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</si>
  <si>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</si>
  <si>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</si>
  <si>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</si>
  <si>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</si>
  <si>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</si>
  <si>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</si>
  <si>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</si>
  <si>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</si>
  <si>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</si>
  <si>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</si>
  <si>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</si>
  <si>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</si>
  <si>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</si>
  <si>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</si>
  <si>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</si>
  <si>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</si>
  <si>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</si>
  <si>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</si>
  <si>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</si>
  <si>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</si>
  <si>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</si>
  <si>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</si>
  <si>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</si>
  <si>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</si>
  <si>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</si>
  <si>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</si>
  <si>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</si>
  <si>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</si>
  <si>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</si>
  <si>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</si>
  <si>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</si>
  <si>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</si>
  <si>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</si>
  <si>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</si>
  <si>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</si>
  <si>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</si>
  <si>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</si>
  <si>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</si>
  <si>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</si>
  <si>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</si>
  <si>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</si>
  <si>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</si>
  <si>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</si>
  <si>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</si>
  <si>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</si>
  <si>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</si>
  <si>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</si>
  <si>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</si>
  <si>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</si>
  <si>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</si>
  <si>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</si>
  <si>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</si>
  <si>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</si>
  <si>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</si>
  <si>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</si>
  <si>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</si>
  <si>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</si>
  <si>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</si>
  <si>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</si>
  <si>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</si>
  <si>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</si>
  <si>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</si>
  <si>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</si>
  <si>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</si>
  <si>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</si>
  <si>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</si>
  <si>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</si>
  <si>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</si>
  <si>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</si>
  <si>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</si>
  <si>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</si>
  <si>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</si>
  <si>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</si>
  <si>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</si>
  <si>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</si>
  <si>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</si>
  <si>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</si>
  <si>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</si>
  <si>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</si>
  <si>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</si>
  <si>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</si>
  <si>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</si>
  <si>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</si>
  <si>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</si>
  <si>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</si>
  <si>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</si>
  <si>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</si>
  <si>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</si>
  <si>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</si>
  <si>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</si>
  <si>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</si>
  <si>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</si>
  <si>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</si>
  <si>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</si>
  <si>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</si>
  <si>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</si>
  <si>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</si>
  <si>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</si>
  <si>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</si>
  <si>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</si>
  <si>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</si>
  <si>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</si>
  <si>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</si>
  <si>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</si>
  <si>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</si>
  <si>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</si>
  <si>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</si>
  <si>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</si>
  <si>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</si>
  <si>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</si>
  <si>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</si>
  <si>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</si>
  <si>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</si>
  <si>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</si>
  <si>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</si>
  <si>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</si>
  <si>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</si>
  <si>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</si>
  <si>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</si>
  <si>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</si>
  <si>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</si>
  <si>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</si>
  <si>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</si>
  <si>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</si>
  <si>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</si>
  <si>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</si>
  <si>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</si>
  <si>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</si>
  <si>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</si>
  <si>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</si>
  <si>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</si>
  <si>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</si>
  <si>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</si>
  <si>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</si>
  <si>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</si>
  <si>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</si>
  <si>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</si>
  <si>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</si>
  <si>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</si>
  <si>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</si>
  <si>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</si>
  <si>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</si>
  <si>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</si>
  <si>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</si>
  <si>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</si>
  <si>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</si>
  <si>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</si>
  <si>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</si>
  <si>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</si>
  <si>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</si>
  <si>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</si>
  <si>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</si>
  <si>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</si>
  <si>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</si>
  <si>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</si>
  <si>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</si>
  <si>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</si>
  <si>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</si>
  <si>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</si>
  <si>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</si>
  <si>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</si>
  <si>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</si>
  <si>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</si>
  <si>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</si>
  <si>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</si>
  <si>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</si>
  <si>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</si>
  <si>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</si>
  <si>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</si>
  <si>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</si>
  <si>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</si>
  <si>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</si>
  <si>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</si>
  <si>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</si>
  <si>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</si>
  <si>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</si>
  <si>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</si>
  <si>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</si>
  <si>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</si>
  <si>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</si>
  <si>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</si>
  <si>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</si>
  <si>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</si>
  <si>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</si>
  <si>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</si>
  <si>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</si>
  <si>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</si>
  <si>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</si>
  <si>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</si>
  <si>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</si>
  <si>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</si>
  <si>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</si>
  <si>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</si>
  <si>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</si>
  <si>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</si>
  <si>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</si>
  <si>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</si>
  <si>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</si>
  <si>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</si>
  <si>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</si>
  <si>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</si>
  <si>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</si>
  <si>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</si>
  <si>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</si>
  <si>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</si>
  <si>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</si>
  <si>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</si>
  <si>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</si>
  <si>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</si>
  <si>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</si>
  <si>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</si>
  <si>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</si>
  <si>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</si>
  <si>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</si>
  <si>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</si>
  <si>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</si>
  <si>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</si>
  <si>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</si>
  <si>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</si>
  <si>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</si>
  <si>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</si>
  <si>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</si>
  <si>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</si>
  <si>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</si>
  <si>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</si>
  <si>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</si>
  <si>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</si>
  <si>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</si>
  <si>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</si>
  <si>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</si>
  <si>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</si>
  <si>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</si>
  <si>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</si>
  <si>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</si>
  <si>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</si>
  <si>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</si>
  <si>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</si>
  <si>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</si>
  <si>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</si>
  <si>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</si>
  <si>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</si>
  <si>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</si>
  <si>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</si>
  <si>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</si>
  <si>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</si>
  <si>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</si>
  <si>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</si>
  <si>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</si>
  <si>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</si>
  <si>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</si>
  <si>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</si>
  <si>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</si>
  <si>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</si>
  <si>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</si>
  <si>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</si>
  <si>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</si>
  <si>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</si>
  <si>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</si>
  <si>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</si>
  <si>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</si>
  <si>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</si>
  <si>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</si>
  <si>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</si>
  <si>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</si>
  <si>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</si>
  <si>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</si>
  <si>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</si>
  <si>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</si>
  <si>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</si>
  <si>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</si>
  <si>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</si>
  <si>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</si>
  <si>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</si>
  <si>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</si>
  <si>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</si>
  <si>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</si>
  <si>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</si>
  <si>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</si>
  <si>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</si>
  <si>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</si>
  <si>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</si>
  <si>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</si>
  <si>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</si>
  <si>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</si>
  <si>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</si>
  <si>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</si>
  <si>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</si>
  <si>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</si>
  <si>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</si>
  <si>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</si>
  <si>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</si>
  <si>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</si>
  <si>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</si>
  <si>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</si>
  <si>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</si>
  <si>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</si>
  <si>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</si>
  <si>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</si>
  <si>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</si>
  <si>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</si>
  <si>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</si>
  <si>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</si>
  <si>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</si>
  <si>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</si>
  <si>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</si>
  <si>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</si>
  <si>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</si>
  <si>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</si>
  <si>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</si>
  <si>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</si>
  <si>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</si>
  <si>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</si>
  <si>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</si>
  <si>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</si>
  <si>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</si>
  <si>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</si>
  <si>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</si>
  <si>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</si>
  <si>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</si>
  <si>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</si>
  <si>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</si>
  <si>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</si>
  <si>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</si>
  <si>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</si>
  <si>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</si>
  <si>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</si>
  <si>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</si>
  <si>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</si>
  <si>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</si>
  <si>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</si>
  <si>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</si>
  <si>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</si>
  <si>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</si>
  <si>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</si>
  <si>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</si>
  <si>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</si>
  <si>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</si>
  <si>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</si>
  <si>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</si>
  <si>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</si>
  <si>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</si>
  <si>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</si>
  <si>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</si>
  <si>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</si>
  <si>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</si>
  <si>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</si>
  <si>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</si>
  <si>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</si>
  <si>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</si>
  <si>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</si>
  <si>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</si>
  <si>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</si>
  <si>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</si>
  <si>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</si>
  <si>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</si>
  <si>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</si>
  <si>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</si>
  <si>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</si>
  <si>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</si>
  <si>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</si>
  <si>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</si>
  <si>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</si>
  <si>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</si>
  <si>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</si>
  <si>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</si>
  <si>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</si>
  <si>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</si>
  <si>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</si>
  <si>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</si>
  <si>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</si>
  <si>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</si>
  <si>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</si>
  <si>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</si>
  <si>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</si>
  <si>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</si>
  <si>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</si>
  <si>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</si>
  <si>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</si>
  <si>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</si>
  <si>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</si>
  <si>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</si>
  <si>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</si>
  <si>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</si>
  <si>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</si>
  <si>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</si>
  <si>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</si>
  <si>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</si>
  <si>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</si>
  <si>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</si>
  <si>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</si>
  <si>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</si>
  <si>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</si>
  <si>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</si>
  <si>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</si>
  <si>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</si>
  <si>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</si>
  <si>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</si>
  <si>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</si>
  <si>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</si>
  <si>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</si>
  <si>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</si>
  <si>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</si>
  <si>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</si>
  <si>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</si>
  <si>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</si>
  <si>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</si>
  <si>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</si>
  <si>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</si>
  <si>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</si>
  <si>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</si>
  <si>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</si>
  <si>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</si>
  <si>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</si>
  <si>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</si>
  <si>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</si>
  <si>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</si>
  <si>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</si>
  <si>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</si>
  <si>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</si>
  <si>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</si>
  <si>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</si>
  <si>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</si>
  <si>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</si>
  <si>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</si>
  <si>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</si>
  <si>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</si>
  <si>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</si>
  <si>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</si>
  <si>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</si>
  <si>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</si>
  <si>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</si>
  <si>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</si>
  <si>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</si>
  <si>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</si>
  <si>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</si>
  <si>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</si>
  <si>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</si>
  <si>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</si>
  <si>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</si>
  <si>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</si>
  <si>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</si>
  <si>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</si>
  <si>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</si>
  <si>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</si>
  <si>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</si>
  <si>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</si>
  <si>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</si>
  <si>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</si>
  <si>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</si>
  <si>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</si>
  <si>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</si>
  <si>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</si>
  <si>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</si>
  <si>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</si>
  <si>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</si>
  <si>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</si>
  <si>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</si>
  <si>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</si>
  <si>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</si>
  <si>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</si>
  <si>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</si>
  <si>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</si>
  <si>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</si>
  <si>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</si>
  <si>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</si>
  <si>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</si>
  <si>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</si>
  <si>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</si>
  <si>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</si>
  <si>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</si>
  <si>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</si>
  <si>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</si>
  <si>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</si>
  <si>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</si>
  <si>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</si>
  <si>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</si>
  <si>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</si>
  <si>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</si>
  <si>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</si>
  <si>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</si>
  <si>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</si>
  <si>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</si>
  <si>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</si>
  <si>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</si>
  <si>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</si>
  <si>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</si>
  <si>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</si>
  <si>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</si>
  <si>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</si>
  <si>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</si>
  <si>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</si>
  <si>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</si>
  <si>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</si>
  <si>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</si>
  <si>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</si>
  <si>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</si>
  <si>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</si>
  <si>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</si>
  <si>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</si>
  <si>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</si>
  <si>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</si>
  <si>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</si>
  <si>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</si>
  <si>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</si>
  <si>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</si>
  <si>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</si>
  <si>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</si>
  <si>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</si>
  <si>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</si>
  <si>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</si>
  <si>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</si>
  <si>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</si>
  <si>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</si>
  <si>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</si>
  <si>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</si>
  <si>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</si>
  <si>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</si>
  <si>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</si>
  <si>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</si>
  <si>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</si>
  <si>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</si>
  <si>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</si>
  <si>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</si>
  <si>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</si>
  <si>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</si>
  <si>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</si>
  <si>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</si>
  <si>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</si>
  <si>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</si>
  <si>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</si>
  <si>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</si>
  <si>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</si>
  <si>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</si>
  <si>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</si>
  <si>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</si>
  <si>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</si>
  <si>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</si>
  <si>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</si>
  <si>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</si>
  <si>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</si>
  <si>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</si>
  <si>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</si>
  <si>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</si>
  <si>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</si>
  <si>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</si>
  <si>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</si>
  <si>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</si>
  <si>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</si>
  <si>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</si>
  <si>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</si>
  <si>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</si>
  <si>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</si>
  <si>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</si>
  <si>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</si>
  <si>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</si>
  <si>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</si>
  <si>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</si>
  <si>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</si>
  <si>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</si>
  <si>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</si>
  <si>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</si>
  <si>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</si>
  <si>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</si>
  <si>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</si>
  <si>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</si>
  <si>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</si>
  <si>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</si>
  <si>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</si>
  <si>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</si>
  <si>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</si>
  <si>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</si>
  <si>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</si>
  <si>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</si>
  <si>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</si>
  <si>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</si>
  <si>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</si>
  <si>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</si>
  <si>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</si>
  <si>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</si>
  <si>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</si>
  <si>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</si>
  <si>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</si>
  <si>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</si>
  <si>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</si>
  <si>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</si>
  <si>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</si>
  <si>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</si>
  <si>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</si>
  <si>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</si>
  <si>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</si>
  <si>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</si>
  <si>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</si>
  <si>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</si>
  <si>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</si>
  <si>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</si>
  <si>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</si>
  <si>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</si>
  <si>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</si>
  <si>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</si>
  <si>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</si>
  <si>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</si>
  <si>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</si>
  <si>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</si>
  <si>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</si>
  <si>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</si>
  <si>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</si>
  <si>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</si>
  <si>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</si>
  <si>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</si>
  <si>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</si>
  <si>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</si>
  <si>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</si>
  <si>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</si>
  <si>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</si>
  <si>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</si>
  <si>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</si>
  <si>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</si>
  <si>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</si>
  <si>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</si>
  <si>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</si>
  <si>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</si>
  <si>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</si>
  <si>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</si>
  <si>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</si>
  <si>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</si>
  <si>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</si>
  <si>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</si>
  <si>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</si>
  <si>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</si>
  <si>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</si>
  <si>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</si>
  <si>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</si>
  <si>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</si>
  <si>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</si>
  <si>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</si>
  <si>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</si>
  <si>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</si>
  <si>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</si>
  <si>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</si>
  <si>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</si>
  <si>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</si>
  <si>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</si>
  <si>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</si>
  <si>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</si>
  <si>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</si>
  <si>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</si>
  <si>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</si>
  <si>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</si>
  <si>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</si>
  <si>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</si>
  <si>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</si>
  <si>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</si>
  <si>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</si>
  <si>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</si>
  <si>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</si>
  <si>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</si>
  <si>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</si>
  <si>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</si>
  <si>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</si>
  <si>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</si>
  <si>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</si>
  <si>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</si>
  <si>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</si>
  <si>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</si>
  <si>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</si>
  <si>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</si>
  <si>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</si>
  <si>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</si>
  <si>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</si>
  <si>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</si>
  <si>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</si>
  <si>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</si>
  <si>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</si>
  <si>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</si>
  <si>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</si>
  <si>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</si>
  <si>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</si>
  <si>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</si>
  <si>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</si>
  <si>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</si>
  <si>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</si>
  <si>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</si>
  <si>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</si>
  <si>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</si>
  <si>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</si>
  <si>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</si>
  <si>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</si>
  <si>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</si>
  <si>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</si>
  <si>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</si>
  <si>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</si>
  <si>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</si>
  <si>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</si>
  <si>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</si>
  <si>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</si>
  <si>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</si>
  <si>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</si>
  <si>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</si>
  <si>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</si>
  <si>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</si>
  <si>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</si>
  <si>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</si>
  <si>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</si>
  <si>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</si>
  <si>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</si>
  <si>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</si>
  <si>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</si>
  <si>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</si>
  <si>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</si>
  <si>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</si>
  <si>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</si>
  <si>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</si>
  <si>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</si>
  <si>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</si>
  <si>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</si>
  <si>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</si>
  <si>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</si>
  <si>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</si>
  <si>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</si>
  <si>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</si>
  <si>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</si>
  <si>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</si>
  <si>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</si>
  <si>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</si>
  <si>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</si>
  <si>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</si>
  <si>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</si>
  <si>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</si>
  <si>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</si>
  <si>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</si>
  <si>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</si>
  <si>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</si>
  <si>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</si>
  <si>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</si>
  <si>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</si>
  <si>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</si>
  <si>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</si>
  <si>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</si>
  <si>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</si>
  <si>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</si>
  <si>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</si>
  <si>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</si>
  <si>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</si>
  <si>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</si>
  <si>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</si>
  <si>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</si>
  <si>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</si>
  <si>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</si>
  <si>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</si>
  <si>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</si>
  <si>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</si>
  <si>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</si>
  <si>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</si>
  <si>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</si>
  <si>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</si>
  <si>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</si>
  <si>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</si>
  <si>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</si>
  <si>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</si>
  <si>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</si>
  <si>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</si>
  <si>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</si>
  <si>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</si>
  <si>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</si>
  <si>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</si>
  <si>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</si>
  <si>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</si>
  <si>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</si>
  <si>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</si>
  <si>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</si>
  <si>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</si>
  <si>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</si>
  <si>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</si>
  <si>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</si>
  <si>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</si>
  <si>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</si>
  <si>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</si>
  <si>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</si>
  <si>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PJ/PJ</t>
  </si>
  <si>
    <t>kt CO2/PJ</t>
  </si>
  <si>
    <t>kg CO2/kWh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</si>
</sst>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  <numFmt numFmtId="170" formatCode="0.000000"/>
    <numFmt numFmtId="171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1" fillId="25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5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4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4" fontId="1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7" fontId="1" fillId="0" borderId="0" xfId="0" applyNumberFormat="1" applyFont="1"/>
    <xf numFmtId="167" fontId="4" fillId="0" borderId="0" xfId="0" applyNumberFormat="1" applyFont="1"/>
    <xf numFmtId="167" fontId="4" fillId="0" borderId="0" xfId="0" quotePrefix="1" applyNumberFormat="1" applyFont="1"/>
    <xf numFmtId="167" fontId="0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0" fillId="0" borderId="0" xfId="1" applyNumberFormat="1" applyFont="1"/>
    <xf numFmtId="167" fontId="1" fillId="0" borderId="0" xfId="1" applyNumberFormat="1" applyFont="1"/>
    <xf numFmtId="167" fontId="2" fillId="0" borderId="0" xfId="1" applyNumberFormat="1" applyFont="1"/>
    <xf numFmtId="167" fontId="4" fillId="0" borderId="0" xfId="1" applyNumberFormat="1" applyFont="1"/>
    <xf numFmtId="167" fontId="0" fillId="0" borderId="0" xfId="0" quotePrefix="1" applyNumberFormat="1"/>
    <xf numFmtId="167" fontId="1" fillId="0" borderId="0" xfId="0" quotePrefix="1" applyNumberFormat="1" applyFont="1"/>
    <xf numFmtId="170" fontId="1" fillId="0" borderId="0" xfId="0" applyNumberFormat="1" applyFont="1"/>
    <xf numFmtId="170" fontId="0" fillId="0" borderId="0" xfId="0" applyNumberFormat="1"/>
    <xf numFmtId="171" fontId="1" fillId="0" borderId="0" xfId="0" applyNumberFormat="1" applyFont="1"/>
    <xf numFmtId="171" fontId="0" fillId="0" borderId="0" xfId="0" applyNumberFormat="1"/>
    <xf numFmtId="0" fontId="0" fillId="52" borderId="0" xfId="0" applyFill="1"/>
    <xf numFmtId="0" fontId="0" fillId="53" borderId="0" xfId="0" applyFill="1"/>
    <xf numFmtId="11" fontId="0" fillId="0" borderId="0" xfId="0" applyNumberFormat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</row>
      </sheetData>
      <sheetData sheetId="8">
        <row r="3">
          <cell r="D3" t="str">
            <v>2020</v>
          </cell>
        </row>
        <row r="4">
          <cell r="A4" t="str">
            <v>IMPBDS1</v>
          </cell>
          <cell r="C4" t="str">
            <v>BDS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</row>
        <row r="7">
          <cell r="A7" t="str">
            <v>IMPH2</v>
          </cell>
          <cell r="C7" t="str">
            <v>H2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</row>
        <row r="14">
          <cell r="A14" t="str">
            <v>IMPLNG</v>
          </cell>
          <cell r="C14" t="str">
            <v>LBIO</v>
          </cell>
        </row>
        <row r="15">
          <cell r="A15" t="str">
            <v>IMPLNG</v>
          </cell>
          <cell r="C15" t="str">
            <v>LNGA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</row>
        <row r="28">
          <cell r="A28" t="str">
            <v>IMPBNGA</v>
          </cell>
          <cell r="C28" t="str">
            <v>BIO</v>
          </cell>
        </row>
        <row r="29">
          <cell r="A29" t="str">
            <v>RNWGEO1</v>
          </cell>
          <cell r="C29" t="str">
            <v>GEO</v>
          </cell>
        </row>
        <row r="30">
          <cell r="A30" t="str">
            <v>RNWGEO2</v>
          </cell>
          <cell r="C30" t="str">
            <v>GEO</v>
          </cell>
        </row>
        <row r="31">
          <cell r="A31" t="str">
            <v>RNWGEO3</v>
          </cell>
          <cell r="C31" t="str">
            <v>GEO</v>
          </cell>
        </row>
        <row r="32">
          <cell r="A32" t="str">
            <v>RNWGEO4</v>
          </cell>
          <cell r="C32" t="str">
            <v>GEO</v>
          </cell>
        </row>
        <row r="33">
          <cell r="A33" t="str">
            <v>RNWGEO5</v>
          </cell>
          <cell r="C33" t="str">
            <v>GEO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H4">
            <v>4.0183109412713289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H5">
            <v>4.0183109412713289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H6">
            <v>2.4716180845825247E-3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H7">
            <v>2.4715558338133849E-3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H8">
            <v>3.41540544545692E-4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H9">
            <v>3.41540544545692E-4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H10">
            <v>9.7288230281319596E-4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H11">
            <v>1.1825514196338602E-5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H12">
            <v>1.3200573986610526E-5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H14">
            <v>1.4298765764927684E-6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H15">
            <v>3.4320201997877802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H16">
            <v>0.1350901568001574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H17">
            <v>6.0851421982052865E-2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H18">
            <v>0.1350901568001574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H19">
            <v>9.3380660200280006E-8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H20">
            <v>9.8693208115635794E-3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H21">
            <v>0.54457518913732006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H22">
            <v>0.54457518913732006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H23">
            <v>0.73015667817294327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H24">
            <v>1.3225547793922999E-2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H25">
            <v>4.0540033069752603E-2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H26">
            <v>1.4237260659656327E-5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H27">
            <v>1.4239560535046022E-5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H28">
            <v>2.8725162485393142E-5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H29">
            <v>0.33877964060664473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H30">
            <v>0.67755928121328968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H31">
            <v>1.0033138121916901E-2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H32">
            <v>2.3155623705449799E-2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H33">
            <v>4.3250633824085991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H34">
            <v>6.0070324755674989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H36">
            <v>0.35002460885932402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H39">
            <v>8.6730400689891997E-6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H40">
            <v>8.7188581528845195E-6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H41">
            <v>1.7809255335345777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H42">
            <v>2.47350768546469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H44">
            <v>0.13828359462852505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H45">
            <v>10.344565170207691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H46">
            <v>10.344565170207691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H47">
            <v>10.955008014496187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H48">
            <v>0.42235946273057901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H49">
            <v>0.66690749999991583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H50">
            <v>1.5457353076525147E-3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H51">
            <v>1.5459067361806829E-3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H52">
            <v>9.6206152590067591E-7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H53">
            <v>4.3825804771617787E-4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H54">
            <v>0.30274686497260678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H55">
            <v>3.4661341151390714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H56">
            <v>2.7127779519420772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H57">
            <v>1.8955478073633201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H58">
            <v>0.59598974396547755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H59">
            <v>9.787856509519985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H60">
            <v>1.48142438128234E-2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H61">
            <v>0.69828301318184804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H62">
            <v>0.19394343549046661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H63">
            <v>0.19231602055730576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H64">
            <v>0.38625945604777251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H65">
            <v>73.989581252979519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H66">
            <v>17.709477792080019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H67">
            <v>1.7809255335345777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H68">
            <v>1.8341465004206045E-5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H69">
            <v>8.4057501887726502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H70">
            <v>1.1580591952871526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H71">
            <v>4.270168853514078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H72">
            <v>5.8711704080454643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H73">
            <v>2.7653017782032632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H74">
            <v>0.27349807533373055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H75">
            <v>4.2204774631481401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H76">
            <v>1.233108848003169E-4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H77">
            <v>19.367572978661716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H78">
            <v>6.5073639052848028E-4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H79">
            <v>1.0500833073122982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H80">
            <v>2.0421901425223148E-5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H81">
            <v>7.1162880755066844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H82">
            <v>1.8077401630817542E-5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H83">
            <v>2.1264489025600554E-5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H84">
            <v>1.5134515041769501E-6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H85">
            <v>3.0462359836748878E-6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H86">
            <v>0.67115967575338331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H87">
            <v>0.67115971690178278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H88">
            <v>3.0870955035434398E-3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H89">
            <v>2.8539090691892161E-2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H90">
            <v>1.871772482195481E-6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H92">
            <v>1.4210619318141338E-3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H93">
            <v>1.4255036973217731E-3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H94">
            <v>8.7158069587001419E-6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H95">
            <v>8.0795530507150296E-4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H96">
            <v>8.7158069587001419E-6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H97">
            <v>3.3605651110975696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H98">
            <v>3.3605651110975696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H99">
            <v>0.100706557361395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H100">
            <v>0.23731591386935899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H101">
            <v>0.91758681161413369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H102">
            <v>0.96588085433066739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H103">
            <v>6.2892684698218097E-3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H104">
            <v>6.5472876160470303E-2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H105">
            <v>3.3904179256843254E-4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H106">
            <v>3.3904179256843254E-4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H107">
            <v>3.4246645713983096E-4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H108">
            <v>1.9163311897853501E-5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H109">
            <v>3.558967373429203E-5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H110">
            <v>5.2341326542331146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H111">
            <v>5.2341326542331146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H112">
            <v>0.15685269217332301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H113">
            <v>0.36962329224970503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H114">
            <v>1.8345904857098176E-4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H117">
            <v>1.8063793659502358E-4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H121">
            <v>3.5720990208129001E-8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H122">
            <v>2.5196120284798902E-8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H123">
            <v>2.6856501724226578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H124">
            <v>2.6856501724226578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H125">
            <v>2.7127779519420772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H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H127">
            <v>2.9274553110387846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H128">
            <v>2.9274553110387846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H129">
            <v>0.12603684995606801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H130">
            <v>0.20673061003641999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H131">
            <v>69.545327523517244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H132">
            <v>17.770455564050138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H133">
            <v>17.23344075815351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H134">
            <v>17.977577267181545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H135">
            <v>16.56385441429995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H136">
            <v>8.4057501887726502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H137">
            <v>8.4057501887726502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H138">
            <v>8.490656756336012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H140">
            <v>0.84970026332654602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H141">
            <v>0.22030682221487555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H142">
            <v>0.25920234198331943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H143">
            <v>9.2774960671679396E-2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H144">
            <v>0.19991480687073054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H145">
            <v>3.1965254683147055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H146">
            <v>3.1355641970174779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H147">
            <v>6.3320894779210102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H148">
            <v>219.807407313564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H149">
            <v>3.1714773006048742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H150">
            <v>2.9824614289493097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H151">
            <v>0.24288669368494625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H152">
            <v>7.6998932687933473E-7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H153">
            <v>7.2122621737814123E-7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H154">
            <v>3.9212172331981502E-7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H155">
            <v>5.2059161380432111E-7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H156">
            <v>1.0738332024086203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H157">
            <v>1.0738332024086203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H159">
            <v>7.5831745744915802E-2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H160">
            <v>2.3378147291066565E-6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H161">
            <v>2.3378147291066565E-6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H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H164">
            <v>0.59568231998483012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H165">
            <v>0.59568231998483012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H167">
            <v>4.2065750593421998E-2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H168">
            <v>10.940665648303554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H169">
            <v>759.87176903458999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H170">
            <v>13.472903706287045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H171">
            <v>0.30201911502621898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H172">
            <v>0.649380577053561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H173">
            <v>2.7953051924658188E-5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H174">
            <v>2.7953051924658188E-5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H175">
            <v>4.02243064057094E-6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H176">
            <v>4.0782963212351601E-6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H177">
            <v>1.6077979244968497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H178">
            <v>1.6077979244968497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H179">
            <v>1.7864421383298328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H180">
            <v>3.3405417175719397E-2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H181">
            <v>0.113758171407117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H182">
            <v>0.14969202697363243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H183">
            <v>0.14969202697363243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H185">
            <v>1.05708833010702E-2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H186">
            <v>3.8214856191640459E-6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H187">
            <v>3.8214856191640459E-6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H189">
            <v>3.0348053017843398E-7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H191">
            <v>2.06370168921059E-8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H192">
            <v>13.588806639195186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H193">
            <v>3.6726504430257232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H194">
            <v>13.588806639195186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H195">
            <v>0.50770408139068701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H196">
            <v>1.0997255185739401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H197">
            <v>16.190507310255544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H198">
            <v>5.3789060831413789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H199">
            <v>0.42316880926196299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H200">
            <v>1.1066090599823393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H201">
            <v>10.955008014496187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H202">
            <v>2.0399164095812922E-3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H203">
            <v>10.957047930905771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H204">
            <v>6.036161065539436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H205">
            <v>6.036161065539436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H206">
            <v>1.6767114070942855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H208">
            <v>0.46858837659651964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H209">
            <v>6.6054450862275569E-3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H210">
            <v>2.103473611138927E-5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H211">
            <v>6.6262915770496028E-3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H212">
            <v>1.2986197638002839E-5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H213">
            <v>1.3669681724213519E-5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H215">
            <v>1.80315117402407E-6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H216">
            <v>1.1990450812355288E-6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H217">
            <v>9.5400286870894256E-7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H218">
            <v>2.54112153318517E-8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H219">
            <v>1.87573698407748E-7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H220">
            <v>1.4063383785949376E-3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H221">
            <v>1.4063383785949376E-3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H222">
            <v>1.4205438167625632E-3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H223">
            <v>8.3556547366410604E-5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H224">
            <v>1.278794027913058E-4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H225">
            <v>0.19974328275218808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H226">
            <v>0.19975376300039621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H227">
            <v>2.6788014227953499E-2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H228">
            <v>2.679187587182447E-2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H229">
            <v>2.485713688078671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H230">
            <v>231.88341880255999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H231">
            <v>3.1463150448108554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H232">
            <v>2.55999825195815E-2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H233">
            <v>0.18166920267501593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H235">
            <v>0.27626068215528343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H236">
            <v>0.27650127481348769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H237">
            <v>22.155347025528403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H238">
            <v>22.155347025528403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H239">
            <v>60.838638625494383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H240">
            <v>60.838638625494383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H241">
            <v>1.51255215214032E-2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H242">
            <v>6.4306019270680075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H243">
            <v>0.27980221257691151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H244">
            <v>3.3966388309955166E-2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H245">
            <v>0.3137686008868667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H246">
            <v>0.39126726332049883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H247">
            <v>0.38134717146165964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H248">
            <v>0.77261421978962219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H249">
            <v>0.54962924758577536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H250">
            <v>0.5496482720711291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H251">
            <v>5.7187376152416702E-2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H252">
            <v>0.11278460928677496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H253">
            <v>8.490656756336012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H254">
            <v>9.2062106173562253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H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H257">
            <v>3.069027421476124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H258">
            <v>4.3164942636794938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H259">
            <v>0.14513130407019301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H260">
            <v>0.22919331917046418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H261">
            <v>1.7759958794615925E-4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H262">
            <v>1.9733287549573262E-4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H263">
            <v>1.07139823846328E-5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H264">
            <v>1.3292705427734502E-5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H265">
            <v>0.27349807533373055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H266">
            <v>0.27349807533373055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H267">
            <v>0.27626068215528343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H268">
            <v>4.0838035719363699E-4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H269">
            <v>2.113331903878999E-2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H270">
            <v>1907.70572852284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H271">
            <v>1907.7057285228352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H272">
            <v>8.1138280579804253E-2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H273">
            <v>8.1138280579804253E-2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H274">
            <v>0.11269205636083932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H276">
            <v>6.4146226479571983E-3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H277">
            <v>2.5788967122966504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H278">
            <v>1.9324433069063069E-4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H279">
            <v>1.5663895366640842E-4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H280">
            <v>0.13487235350416818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H281">
            <v>1.6472252439755792E-6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H282">
            <v>0.11824303118748403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H283">
            <v>7.7937920191576728E-5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H284">
            <v>2.9207654069453439E-4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H285">
            <v>0.2994856009920227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H286">
            <v>1.5766042755703053E-4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H287">
            <v>1.9887067203371338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H288">
            <v>1.3165519368625967E-2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H289">
            <v>5.3974317057240893E-4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H290">
            <v>2.3009392791035092E-2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H291">
            <v>44.325528677686826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H292">
            <v>44.325528677686826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H293">
            <v>1.9965262741581099E-8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H294">
            <v>4.6851777638662293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H295">
            <v>2.61779100229798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H296">
            <v>2.61779100229798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H297">
            <v>3.0532941352056499E-7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H298">
            <v>0.20229604303287399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H299">
            <v>0.58927045748044615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H300">
            <v>0.5893045995126821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H301">
            <v>8.0242991149453394E-2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H302">
            <v>9.1555138219009902E-2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H303">
            <v>4.077267228869812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H304">
            <v>4.077267228869812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H305">
            <v>4.4040194314721597E-7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H306">
            <v>0.31508043601174501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H307">
            <v>3.2762327465665142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H308">
            <v>3.2762327465665142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H309">
            <v>0.10620994858001501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H310">
            <v>0.25317844228979802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H311">
            <v>3.4639563623187652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H312">
            <v>3.4639563623187652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H313">
            <v>0.22726004764385599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H314">
            <v>0.26766196814281801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H315">
            <v>924.80783127283098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H316">
            <v>15.577436874276403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H317">
            <v>16.397301972922531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H318">
            <v>0.21997404614451599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H319">
            <v>1.1096884256621899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H320">
            <v>3.9155362256486028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H321">
            <v>3.9155362256486028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H322">
            <v>0.25212976762791001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H323">
            <v>0.302555744169831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H324">
            <v>1.0245913388315238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H325">
            <v>1.024629100109065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H326">
            <v>0.12260144287458399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H327">
            <v>0.19406971744198412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H332">
            <v>7.1573263586166096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H333">
            <v>8.6038906717975311E-4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H334">
            <v>0.58747993418066347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H335">
            <v>2.3378147291066565E-6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H336">
            <v>8.6032455168895492E-4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H337">
            <v>7.9309330209255055E-2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H338">
            <v>6.1642793660131625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H339">
            <v>4.2664881031797945E-4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H340">
            <v>0.31926276029843709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H341">
            <v>1.0728956589261211E-3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H342">
            <v>8.7250682273124229E-4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H343">
            <v>8.5684542815333707E-4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H344">
            <v>1.1755473007354885E-3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H345">
            <v>8.7321320544204528E-4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H346">
            <v>4.3322076909905349E-4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H347">
            <v>4.3327858373803788E-4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H348">
            <v>6.5056948611423398E-6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H349">
            <v>1.6221814074293551E-5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H358">
            <v>53.83682221906043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H359">
            <v>53.83682221906043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H360">
            <v>4.9250080387790302E-2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H361">
            <v>2.9277992798060808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H362">
            <v>0.59002984652582302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H363">
            <v>0.59002984652582302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H364">
            <v>0.59598974396547755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H365">
            <v>6.0105459849607397E-3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H366">
            <v>4.7385145295555903E-2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H369">
            <v>5.1051822530972645E-6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H370">
            <v>7.01111696092024E-4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H371">
            <v>7.5632329675514995E-6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H372">
            <v>2.1699946160747199E-7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H373">
            <v>5.6895088633549208E-7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H374">
            <v>0.60182789406483306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H375">
            <v>25.33969431720001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H376">
            <v>3.9005026184179292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H377">
            <v>0.13123882087635294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H378">
            <v>0.36356800207689255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H379">
            <v>0.14445680503181324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H380">
            <v>7.663374551132679E-2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H381">
            <v>0.21448769559092132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H382">
            <v>1.2589108531386808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H383">
            <v>1.4998888049551538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H384">
            <v>2.4571333487145339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H385">
            <v>15.894701516951214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H386">
            <v>2.7249023130541433E-2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H387">
            <v>0.85096617085411796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H388">
            <v>1.5088052674718402E-2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H389">
            <v>8.3231089526314898E-8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H390">
            <v>1.8626014293362052E-3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H391">
            <v>0.93486630682940119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H392">
            <v>1.0998572635524666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H393">
            <v>5.9769050491288001E-2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H394">
            <v>0.11025609685801432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H395">
            <v>817.77696087467496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H396">
            <v>9.9401880703332903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H397">
            <v>11.096023892465066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H398">
            <v>0.70316618313739132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H399">
            <v>1.4336819963242406E-4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H400">
            <v>3.6423272339048299E-3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H401">
            <v>1.4336819963242406E-4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H402">
            <v>6.458027010469559E-5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H404">
            <v>1.18077694367009E-5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H405">
            <v>6.9780896045805763E-5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H406">
            <v>1.7049309565163564E-6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H407">
            <v>7.299755554030162E-5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H408">
            <v>9.269225881338794E-2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H409">
            <v>9.269225881338794E-2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H410">
            <v>4.9097622197648199E-3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H411">
            <v>1.34616093449595E-2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H412">
            <v>6.7808825085842017E-4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H413">
            <v>1.7705637661303199E-2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H414">
            <v>6.7808825085842017E-4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H415">
            <v>3.1392974576778689E-4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H417">
            <v>5.2807779698211178E-5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H418">
            <v>1.3719211209767499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H419">
            <v>2.3108600441984262E-2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H420">
            <v>2.4324842570509746E-2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H421">
            <v>1.3411636757145E-8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H422">
            <v>2.0905971638889112E-3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H423">
            <v>5.3837193121728764E-6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H425">
            <v>3.4246645713983096E-4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H426">
            <v>3.4876441789813612E-4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H427">
            <v>6.1671187924060868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H428">
            <v>1.6667888628124565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H429">
            <v>6.1671187924060868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H430">
            <v>0.24304321895743999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H431">
            <v>0.47933433045674373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H432">
            <v>7.0349915667968386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H433">
            <v>7.0349915667968386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H434">
            <v>0.21426822912636401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H435">
            <v>0.24786486427049201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H436">
            <v>7.9334216245131248E-2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H437">
            <v>7.9338432540638354E-2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H438">
            <v>1.54015900148354E-2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H439">
            <v>1.5405386695537026E-2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H440">
            <v>3.5675048645588702E-8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H441">
            <v>2.42236476526911E-8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H442">
            <v>79.604647766114525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H443">
            <v>1.5111930115665657E-4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H444">
            <v>51.866523285944986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H445">
            <v>6.1647553993558049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H446">
            <v>11.18350831517686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H447">
            <v>10.297020072252616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H448">
            <v>9.2692106273071742E-2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H449">
            <v>1.0470338500260542E-4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H450">
            <v>1.0479133016547796E-4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H451">
            <v>2.0949471516808327E-4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H452">
            <v>2.2556281777761855E-5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H453">
            <v>2.2684491807859389E-5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H454">
            <v>9.8451541712412101E-7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H455">
            <v>9.2159162875877803E-6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H456">
            <v>4.3164942636794938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H457">
            <v>4.3164942636794938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H458">
            <v>1.4816429692320086E-5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H459">
            <v>1.4818699798995352E-5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H460">
            <v>2.9516727966701175E-5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H461">
            <v>8.4832121719181095E-4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H462">
            <v>1.0311457581198528E-5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H463">
            <v>1.151046427668671E-5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H465">
            <v>1.1333378668303286E-6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H466">
            <v>1186.4666737984701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H467">
            <v>20.969658370161532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H468">
            <v>21.036643152455184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H469">
            <v>1.3248224571163072E-5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H470">
            <v>9.9213490435530163E-6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H471">
            <v>2.2350522016251402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H472">
            <v>0.73015667817294327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H473">
            <v>0.73015667817294327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H474">
            <v>5.5133427676385969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H475">
            <v>9.2402392753719518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H476">
            <v>5.5133427676385969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H477">
            <v>2.6319353029683999E-2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H478">
            <v>0.3838485976046031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H479">
            <v>4.0096103188235075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H480">
            <v>0.40676198802097674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H481">
            <v>4.4163723068444769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H482">
            <v>0.28789348989467956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H483">
            <v>0.28793454963064119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H484">
            <v>4.4793492399810099E-2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H485">
            <v>5.7542528104197903E-2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H486">
            <v>1.8792832386637584E-6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H487">
            <v>2.1844556068001345E-6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H488">
            <v>3.6692590996009901E-8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H489">
            <v>1.5078615354610399E-7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H490">
            <v>0.90391067047219364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H491">
            <v>0.9039106704721922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H492">
            <v>0.97221036949039408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H493">
            <v>0.97221036949039408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H494">
            <v>7.8089147699506194E-8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H495">
            <v>0.28076143557600763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H496">
            <v>3.911004880386225E-4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H497">
            <v>9.2430063982566364E-5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H498">
            <v>4.8333280924813882E-4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H499">
            <v>2269.1310972072301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H500">
            <v>40.288041763988545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H501">
            <v>40.23282087246865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H502">
            <v>0.18391568250544443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H503">
            <v>1.0176398375273864E-5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H505">
            <v>3.0972400073959201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H506">
            <v>4.4336975313518051E-4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H507">
            <v>4.4336975313518051E-4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H508">
            <v>4.4784823549008168E-4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H509">
            <v>2.5737252215705099E-5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H510">
            <v>4.1168025676077403E-5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H511">
            <v>1.2455644929324939E-4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H512">
            <v>1.24778176948851E-4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H513">
            <v>0.75450277699718915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H514">
            <v>0.75561219495955356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H515">
            <v>1.5101147532576003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H516">
            <v>6.7149613117989488E-5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H517">
            <v>6.7149613117989488E-5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H518">
            <v>6.7827892038373248E-5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H519">
            <v>5.4388177054398901E-6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H520">
            <v>6.7863258529176593E-6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H521">
            <v>6.1734102358760718E-6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H522">
            <v>6.1380180939356917E-6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H523">
            <v>4.1479889734465798E-7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H524">
            <v>2.0836307195177408E-6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H525">
            <v>2.1703135333072516E-5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H526">
            <v>2.1751361145404671E-5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H527">
            <v>4.3495830048560914E-5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H531">
            <v>7.466462918028257E-6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H532">
            <v>7.466462918028257E-6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H533">
            <v>7.5703930686588904E-8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H534">
            <v>5.6239697450010005E-7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H535">
            <v>1.6839446968061103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H536">
            <v>1.6839446968061103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H537">
            <v>0.17553119779877899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H538">
            <v>0.24455753824564799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H539">
            <v>1.8341465004206045E-5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H540">
            <v>1.9371884386464802E-5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H541">
            <v>6.5893345109274498E-7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H542">
            <v>2.3759145065756248E-6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H543">
            <v>2.1191072610817277E-2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H544">
            <v>5.5603179516779688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H545">
            <v>5.5815090242887839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H546">
            <v>8.6785162721140494E-2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H547">
            <v>0.30353853750626503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H548">
            <v>1.233108848003169E-4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H549">
            <v>1.2455644929324939E-4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H550">
            <v>1.233108848003169E-4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H551">
            <v>7.8830258726074408E-6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H552">
            <v>9.5225743006746393E-6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H553">
            <v>1.5617082126080881E-4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H554">
            <v>1.8373596944564244E-4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H555">
            <v>7.4484581917548705E-7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H556">
            <v>1.2414495824341479E-5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H557">
            <v>0.48735407624693966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H558">
            <v>0.75335613626405207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H559">
            <v>1.240710212510993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H560">
            <v>3.45696799087125E-2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H561">
            <v>6.7473554674628705E-2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H562">
            <v>6.1310871528219248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H563">
            <v>6.1310871528219248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H564">
            <v>0.166493430650344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H565">
            <v>0.49534660661817498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H566">
            <v>0.27093292526343321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H567">
            <v>0.53768175928697348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H568">
            <v>0.80861468455040642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H569">
            <v>4.39748926507861E-2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H570">
            <v>4.3974928486626E-2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H571">
            <v>3.497796499781412E-5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H572">
            <v>2.8651810397200058E-5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H573">
            <v>2.9394178209440802E-7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H574">
            <v>1.9122506256150101E-6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H575">
            <v>1.2078753740659314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H576">
            <v>1.2714477621746652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H578">
            <v>9.8433250818711016E-2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H579">
            <v>1.6243874004835361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H580">
            <v>2.0054165438068345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H582">
            <v>0.11386549415123444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H583">
            <v>9.0795554626629276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H584">
            <v>9.6153488546815424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H585">
            <v>9.0795554626629276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H586">
            <v>0.181954629497216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H587">
            <v>0.74825210712791013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H588">
            <v>4.4619976250604392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H589">
            <v>4.4619976250604392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H590">
            <v>0.12116826738810101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H591">
            <v>0.36049643493069999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H592">
            <v>0.40219606271519098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H593">
            <v>4.3222154460741908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H594">
            <v>4.7244115087893803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H595">
            <v>2.5344848287219199E-8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H596">
            <v>0.25692710891117798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H597">
            <v>1.3435918304327402E-2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H598">
            <v>2.8972690531863367E-4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H599">
            <v>1.3725645209646031E-2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H600">
            <v>1.1853090805606403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H601">
            <v>1.2643296859313489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H602">
            <v>6.3225249773195798E-3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H603">
            <v>0.11793074947911429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H604">
            <v>3.8325873863717477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H605">
            <v>3.8325873863717477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H606">
            <v>0.20013665681123199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H607">
            <v>0.30964471406119998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H608">
            <v>3.9257606749818095E-6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H609">
            <v>2.4608000943422456E-5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H610">
            <v>2.9636495992984137E-5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H611">
            <v>1.58498104232485E-6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H612">
            <v>1.6017768327791101E-6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H613">
            <v>9.2748083294307601E-2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H614">
            <v>9.275221306608826E-2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H615">
            <v>1.54069872528565E-2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H616">
            <v>1.7370497766298024E-2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H617">
            <v>0.42665615226130865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H618">
            <v>0.42665615226130865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H620">
            <v>3.44705502602628E-2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H621">
            <v>1.3963763505058244E-5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H622">
            <v>1.3963763505058244E-5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H623">
            <v>1.1431133788195901E-8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H624">
            <v>7.5288274319251799E-7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H625">
            <v>1.2546282694043899E-2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H626">
            <v>4.9384304221236728E-4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H627">
            <v>2.2245182081638166E-4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H628">
            <v>4.9384304221236728E-4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H630">
            <v>3.9221649873832045E-5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H631">
            <v>4.4999996568582289E-5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H632">
            <v>4.4993752586405576E-5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H633">
            <v>8.9744806506716188E-5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H634">
            <v>8.5006373894292838E-5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H635">
            <v>8.5006373894292838E-5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H637">
            <v>6.8381858739306697E-6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H638">
            <v>1.6472252439755792E-6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H639">
            <v>1.6472252439755792E-6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H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H642">
            <v>0.98351797770068217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H643">
            <v>0.92832283023368656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H644">
            <v>1.9118406200141063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H645">
            <v>5.667638510119017E-2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H646">
            <v>9.8830949085329904E-3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H647">
            <v>6.6559480009723199E-2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H648">
            <v>3.61978145009217E-3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H649">
            <v>3.6197987614204402E-3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H650">
            <v>0.14933417152019007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H651">
            <v>0.14934033485017309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H652">
            <v>1.37144345069135E-2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H653">
            <v>2.5569383656154247E-2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H654">
            <v>1.3402106974127212E-2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H655">
            <v>1.3402106974127212E-2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H656">
            <v>9.9703176003914902E-4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H657">
            <v>1.9463778910048799E-3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H658">
            <v>1.4868836196194299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H659">
            <v>1.6520929106882551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H660">
            <v>3.5268843721378902E-2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H661">
            <v>0.120332695715075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H662">
            <v>1.9972315223155904E-6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H663">
            <v>1.9972315223155904E-6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H665">
            <v>2.14627469407221E-7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H666">
            <v>0.13887505892616731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H667">
            <v>0.22220009428186771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H668">
            <v>4.1469722859842203E-3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H669">
            <v>9.4922078735229995E-3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H670">
            <v>1.8096754934018555E-6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H671">
            <v>8.8968490028171485E-6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H672">
            <v>1.1673097012725052E-5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H673">
            <v>6.28681318800901E-7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H674">
            <v>6.28681318800901E-7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H675">
            <v>2.1951506643297205E-5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H676">
            <v>2.1944036594245506E-5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H677">
            <v>4.4390313043686256E-5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H682">
            <v>9.0545246014386479E-6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H683">
            <v>7.4169129660177749E-6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H684">
            <v>2.27961142930663E-8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H685">
            <v>9.5492786675719497E-7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H686">
            <v>1.3560214130706405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H687">
            <v>1.7164828013552389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H688">
            <v>4.7013733055921702E-4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H689">
            <v>0.11984031042901888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H690">
            <v>1.8032484417219978E-6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H691">
            <v>1.8032484417219978E-6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H693">
            <v>1.9886106171002E-7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H694">
            <v>1.9302275719464106E-6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H695">
            <v>2.2627964132156404E-6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H696">
            <v>4.1615714454825599E-8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H697">
            <v>1.5652778003136701E-7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H698">
            <v>2.7653017782032632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H699">
            <v>2.7653017782032632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H700">
            <v>3.0725575313369591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H701">
            <v>8.3354521211748897E-2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H702">
            <v>0.22741881853183213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H703">
            <v>6.1647666301991491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H704">
            <v>1.8531995077871197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H705">
            <v>6.1647666301991491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H706">
            <v>0.12018945183068901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H707">
            <v>0.33861567049922836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H708">
            <v>3.8097406080288274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H709">
            <v>3.8097406080288274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H710">
            <v>5.2913064000400363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H712">
            <v>0.26950034880855556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H713">
            <v>5.0255031404737112E-6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H715">
            <v>4.4784823549008168E-4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H716">
            <v>4.5372687845612343E-4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H717">
            <v>636.86916967478396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H718">
            <v>8.4970603886646945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H719">
            <v>8.6413727228600337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H720">
            <v>9.5551302657041658E-6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H724">
            <v>7.0232444737418964E-2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H725">
            <v>7.0238182670349134E-2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H726">
            <v>5.3473932833202203E-3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H727">
            <v>1.04503619440658E-2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H728">
            <v>9.615350101523866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H729">
            <v>10.425687992650165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H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H732">
            <v>1.6343399420532494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H733">
            <v>1.6467909778857031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H734">
            <v>1.09060241088677E-2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H735">
            <v>0.117280341115008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H736">
            <v>0.11846122583085421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H737">
            <v>0.11846122583085421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H738">
            <v>0.16452948032063078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H740">
            <v>8.6328128449656913E-3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H741">
            <v>9.5310176417415108E-5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H742">
            <v>9.5247297311956431E-5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H743">
            <v>1.9055747372937167E-4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H744">
            <v>1505.71992282121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H745">
            <v>20.089190190068056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H746">
            <v>20.430392439907873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H747">
            <v>9.2679894997502774E-6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H748">
            <v>1.0606902094063622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H749">
            <v>0.3106780417831862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H750">
            <v>1.3713682511895471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H751">
            <v>2.0648293822926448E-5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H752">
            <v>2.0732253139172537E-5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H753">
            <v>9.245194009824291E-2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H754">
            <v>9.2448101999569696E-2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H755">
            <v>0.18490004209781269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H756">
            <v>3.4314727739876831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H757">
            <v>3.4314727739876831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H758">
            <v>3.4661341151390714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H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H760">
            <v>27.719566843876191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H761">
            <v>7.8050287660805893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H762">
            <v>35.524595502046708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H763">
            <v>2.4737721418081606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H764">
            <v>2.4737721418081606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H771">
            <v>4.0527928537496458E-5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H772">
            <v>4.0527928537496458E-5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H773">
            <v>2.0018611363277199E-6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H774">
            <v>2.4387752151111602E-6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H775">
            <v>1.0500833073122982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H776">
            <v>1.0606902094063622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H777">
            <v>1.0500833073122982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H778">
            <v>4.0504267304713203E-2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H779">
            <v>0.10524852914354065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H780">
            <v>6.1270138903275154E-5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H781">
            <v>6.1736918595378711E-5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H782">
            <v>3.7447780217754299E-8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H783">
            <v>4.3686836607306902E-6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H784">
            <v>977.14853912496994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H785">
            <v>16.459062272495061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H786">
            <v>17.325328707889536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H788">
            <v>1.3320209954025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H789">
            <v>2.0421901425223148E-5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H790">
            <v>2.0648293822926448E-5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H791">
            <v>2.0421901425223148E-5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H792">
            <v>1.18724300760826E-6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H793">
            <v>1.8525534655506399E-6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H794">
            <v>4.1016602602368621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H795">
            <v>292.827390730834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H796">
            <v>5.1919750129580571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H798">
            <v>0.28208125990045968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H799">
            <v>2.8804087723393592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H800">
            <v>506.25366301721999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H801">
            <v>5.4553196445821177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H802">
            <v>4.10205445334825E-2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H803">
            <v>0.17212035880233309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H804">
            <v>0.15439054404960451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H805">
            <v>0.18164061399419074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H806">
            <v>1.24482802289143E-2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H807">
            <v>2.7748402400849439E-2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H808">
            <v>1153.69803262554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H809">
            <v>19.367572978661716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H810">
            <v>20.455638876339322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H811">
            <v>0.35532173693214097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H812">
            <v>1.7521490758731113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H813">
            <v>14.044335679194969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H814">
            <v>14.044335679194969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H815">
            <v>3.7957663997824218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H816">
            <v>0.41375450849859102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H817">
            <v>0.99348589307327895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H818">
            <v>8.0201121175577787E-7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H819">
            <v>7.9499182095764601E-7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H820">
            <v>2.65215903968452E-7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H821">
            <v>4.9196534124043291E-7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H822">
            <v>12.253391100390797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H823">
            <v>12.253391100390797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H824">
            <v>6.367775902558485E-5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H825">
            <v>6.4320968712711942E-5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H826">
            <v>6.367775902558485E-5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H827">
            <v>5.2462660049685296E-6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H828">
            <v>6.6034544289107703E-6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H829">
            <v>1.4106252658727516E-5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H830">
            <v>1.4848687009186847E-5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H832">
            <v>2.1295470566786501E-6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H833">
            <v>6.0332229595136556E-3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H834">
            <v>6.033859568802296E-3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H835">
            <v>7.1573988852115803E-7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H836">
            <v>1.7416421528351905E-3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H837">
            <v>0.29971939632288075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H838">
            <v>0.30274686497260678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H839">
            <v>0.29971939632288075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H840">
            <v>8.8029248522708999E-3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H841">
            <v>2.32255971382185E-2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H842">
            <v>1.5422524370052473E-4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H843">
            <v>4.3580163384486902E-3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H844">
            <v>1.5422524370052473E-4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H845">
            <v>7.7269793234905829E-5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H846">
            <v>1.00871804140781E-5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H847">
            <v>1.2763480959475694E-5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H848">
            <v>6.9119572582955599E-4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H849">
            <v>7.0827241806087169E-6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H850">
            <v>9.3785037425991313E-6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H851">
            <v>7.6961755616353745E-7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H852">
            <v>996.69823811663298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H853">
            <v>10.74028273832579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H854">
            <v>10.74028273832579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H855">
            <v>662.79365245910299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H856">
            <v>8.0563452780815918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H857">
            <v>8.9931296127422353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H858">
            <v>0.65199487431682002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H859">
            <v>2.0469162116774613E-4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H860">
            <v>2.0469162116774653E-4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H861">
            <v>2.2009845441873068E-4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H862">
            <v>2.2009845441873068E-4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H863">
            <v>4.06315728857686E-5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H864">
            <v>5.9140568945121626E-5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H865">
            <v>626.23335064458797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H866">
            <v>7.1162880755066844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H867">
            <v>8.4970603886646945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H868">
            <v>0.10973491021732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H869">
            <v>0.55960654606600035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H870">
            <v>0.32164081282910911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H871">
            <v>0.35737868092123254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H872">
            <v>0.32164081282910911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H873">
            <v>1.06596962458311E-2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H874">
            <v>2.496752357441373E-2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H875">
            <v>3.2204683934488514E-4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H876">
            <v>3.2220151440981947E-4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H877">
            <v>6.4424835375470515E-4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H878">
            <v>6.7731316172639131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H879">
            <v>7.968410860120354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H880">
            <v>4.7116231578180297E-2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H881">
            <v>0.18506459145029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H882">
            <v>1.4136180630014098E-5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H883">
            <v>1.4136180630014098E-5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H885">
            <v>2.0946306351658699E-6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H886">
            <v>7.5636954290615475E-6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H887">
            <v>7.2547439612359638E-6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H889">
            <v>1.4795553253369E-6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H890">
            <v>1.988989372576111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H891">
            <v>0.53756469529084105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H892">
            <v>1.988989372576111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H893">
            <v>7.7711170909734506E-2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H894">
            <v>0.14489318668902601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H895">
            <v>4.270168853514078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H896">
            <v>4.8958597265696797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H897">
            <v>0.157879573021206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H898">
            <v>0.43725595969169173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H899">
            <v>63.061647228615477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H900">
            <v>1.4848455397805627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H901">
            <v>3.7972058808494924E-3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H902">
            <v>0.40522562189155692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H903">
            <v>2.5670363453896834E-3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H904">
            <v>16.45652664652189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H905">
            <v>2.6423871001276847E-3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H906">
            <v>5.32368832542948E-5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H907">
            <v>8.0538905799878755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H908">
            <v>14.852423507220742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H909">
            <v>4.3226883094058657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H910">
            <v>2.6835091108924547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H911">
            <v>1.2059330141104321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H912">
            <v>13.586217138829671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H913">
            <v>1.336804440974925E-3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H914">
            <v>1.0890600805071556E-4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H915">
            <v>0.77305912928553733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H916">
            <v>4.0052074816133705E-4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H917">
            <v>0.77356856584960465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H918">
            <v>0.76514965806066859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H919">
            <v>0.77287844248552362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H920">
            <v>0.76514965806066859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H921">
            <v>1.30813913120121E-2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H922">
            <v>5.7790925723520237E-2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H923">
            <v>2.5464149568986341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H924">
            <v>3.0784518233412905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H925">
            <v>5.6248665952744323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H926">
            <v>1.5070392377425777E-4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H927">
            <v>1.5222618563056326E-4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H928">
            <v>1.5292935674692201E-5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H929">
            <v>2.05137396920549E-5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H933">
            <v>4.5441451643343102E-7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H934">
            <v>7.4266262694688993E-7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H935">
            <v>2.1509453962626015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H936">
            <v>2.1510471368585118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H937">
            <v>0.112235316531806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H938">
            <v>0.26037900628918165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H939">
            <v>4.9786734548233248E-5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H940">
            <v>6.1050404391409539E-5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H941">
            <v>3.1752611736995499E-2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H942">
            <v>7.9674214787430184E-2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H943">
            <v>6.4320968712711942E-5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H944">
            <v>4.706948642055843E-6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H945">
            <v>6.9559884042473072E-5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H946">
            <v>8.926487335120143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H947">
            <v>8.926487335120143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H948">
            <v>64.703140471295811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H949">
            <v>4.4613253922928822E-2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H950">
            <v>1.6184887730254376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H951">
            <v>7.0247368415828557E-2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H952">
            <v>6.9964329781490989E-2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H953">
            <v>1.4841304024493065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H954">
            <v>3.429616062262554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H955">
            <v>15.408622484371561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H956">
            <v>0.94993711867928154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H957">
            <v>13.889520121224908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H958">
            <v>9.8215399327968456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H959">
            <v>13.341374201178766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H960">
            <v>3.7726323260152337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H961">
            <v>0.80246334686574416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H962">
            <v>7.0086733488585677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H963">
            <v>8.6684527739423896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H964">
            <v>5.8695022516537798E-2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H965">
            <v>0.57110921511781987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H966">
            <v>5.4140293693085763E-7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H967">
            <v>5.2308663387059129E-7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H968">
            <v>2.2418204504364101E-7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H969">
            <v>3.1775699893616011E-7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H974">
            <v>532.10378577854704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H975">
            <v>13.511715009013798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H976">
            <v>9.434464286853661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H977">
            <v>4.1204158576262282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H978">
            <v>9.764797050921971E-6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H980">
            <v>1.9844834115404799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H981">
            <v>5.6388344890331203E-4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H982">
            <v>2.2533165683364414E-5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H983">
            <v>2.2533165683364414E-5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H984">
            <v>9.9979334911934793E-6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H985">
            <v>1.7417356908823401E-6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H986">
            <v>2.2631272420128799E-6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H987">
            <v>3.0725575313369591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H988">
            <v>3.0725575313369591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H989">
            <v>2.6847394791355694E-6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H990">
            <v>2.6847394791355694E-6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H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H993">
            <v>2.6792702172495848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H994">
            <v>2.6792702172495848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H995">
            <v>2.6792702172495848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H996">
            <v>0.27791164748861102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H997">
            <v>0.38910761345912098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H998">
            <v>2.3840762181839398E-3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H999">
            <v>4.0157312185722384E-5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H1000">
            <v>4.22708549323394E-5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H1001">
            <v>1.2100493162679099E-7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H1002">
            <v>4.8923735873840032E-6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H1003">
            <v>0.4077660567185391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H1004">
            <v>0.4077660567185391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H1005">
            <v>1.6558781529422199E-2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H1006">
            <v>5.9219437541341603E-2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H1007">
            <v>5.4157566707081859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H1008">
            <v>5.4157566707081859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H1009">
            <v>0.177433723688386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H1010">
            <v>0.78652471514144695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H1011">
            <v>1.1472953436779176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H1012">
            <v>1.147349720593728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H1013">
            <v>0.138943378307441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H1014">
            <v>0.23376177879759066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H1015">
            <v>10.335915700640054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H1016">
            <v>12.201748707071404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H1017">
            <v>0.25354153587954198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H1018">
            <v>0.84963796399614955</v>
          </cell>
        </row>
      </sheetData>
      <sheetData sheetId="11">
        <row r="3">
          <cell r="E3" t="str">
            <v>2020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</row>
      </sheetData>
      <sheetData sheetId="12">
        <row r="3">
          <cell r="E3" t="str">
            <v>2020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</row>
      </sheetData>
      <sheetData sheetId="29">
        <row r="9">
          <cell r="B9">
            <v>18.87300686293344</v>
          </cell>
        </row>
        <row r="28">
          <cell r="B28">
            <v>0</v>
          </cell>
        </row>
      </sheetData>
      <sheetData sheetId="30"/>
      <sheetData sheetId="31"/>
      <sheetData sheetId="32">
        <row r="14">
          <cell r="B14">
            <v>82.760000015833299</v>
          </cell>
        </row>
        <row r="15">
          <cell r="B15">
            <v>66.745680000968164</v>
          </cell>
        </row>
        <row r="16">
          <cell r="B16">
            <v>66.632400083472731</v>
          </cell>
        </row>
        <row r="17">
          <cell r="B17">
            <v>12.841920049738343</v>
          </cell>
        </row>
        <row r="18">
          <cell r="B18">
            <v>3.9600053344282612E-2</v>
          </cell>
        </row>
        <row r="19">
          <cell r="B19">
            <v>6.5070000228152001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0.96588003501536424</v>
          </cell>
        </row>
        <row r="25">
          <cell r="B25">
            <v>0.4120288480451112</v>
          </cell>
        </row>
        <row r="26">
          <cell r="B26">
            <v>1.5176404908630983</v>
          </cell>
        </row>
        <row r="27">
          <cell r="B27">
            <v>0</v>
          </cell>
        </row>
        <row r="28">
          <cell r="B28">
            <v>1.8000533663101483E-3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0.52400000000000047</v>
          </cell>
        </row>
        <row r="34">
          <cell r="B34">
            <v>0</v>
          </cell>
        </row>
        <row r="35">
          <cell r="B35">
            <v>3.517953999707534</v>
          </cell>
        </row>
        <row r="36">
          <cell r="B36">
            <v>2.1349390887346629</v>
          </cell>
        </row>
        <row r="37">
          <cell r="B37">
            <v>0.86248322578584768</v>
          </cell>
        </row>
        <row r="38">
          <cell r="B38">
            <v>2.8396236857719668</v>
          </cell>
        </row>
        <row r="39">
          <cell r="B39">
            <v>0.66996026644738682</v>
          </cell>
        </row>
        <row r="40">
          <cell r="B40">
            <v>0</v>
          </cell>
        </row>
        <row r="41">
          <cell r="B41">
            <v>7.0500054520267086E-2</v>
          </cell>
        </row>
        <row r="42">
          <cell r="B42">
            <v>0.17245257776911257</v>
          </cell>
        </row>
        <row r="43">
          <cell r="B43">
            <v>0</v>
          </cell>
        </row>
        <row r="44">
          <cell r="B44">
            <v>0.23004007986946667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1.2587273303933739E-2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2.7621812261934216E-2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0.95936405744582232</v>
          </cell>
        </row>
        <row r="55">
          <cell r="B55">
            <v>0.59439626630979303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70">
          <cell r="B70">
            <v>9.4500252975572588E-2</v>
          </cell>
        </row>
        <row r="71">
          <cell r="B71">
            <v>7.0665640978477844E-5</v>
          </cell>
        </row>
        <row r="72">
          <cell r="B72">
            <v>6.4438962310693163E-5</v>
          </cell>
        </row>
        <row r="73">
          <cell r="B73">
            <v>2.2358256730935395E-5</v>
          </cell>
        </row>
        <row r="74">
          <cell r="B74">
            <v>5.2850176234752415E-5</v>
          </cell>
        </row>
        <row r="75">
          <cell r="B75">
            <v>4.7368539022613963E-5</v>
          </cell>
        </row>
        <row r="76">
          <cell r="B76">
            <v>2.2448451377422343E-5</v>
          </cell>
        </row>
        <row r="90">
          <cell r="B90">
            <v>0</v>
          </cell>
        </row>
        <row r="91">
          <cell r="B91">
            <v>1.8035498856199199</v>
          </cell>
        </row>
        <row r="92">
          <cell r="B92">
            <v>1.2335942029956095</v>
          </cell>
        </row>
        <row r="93">
          <cell r="B93">
            <v>14.159860289110192</v>
          </cell>
        </row>
        <row r="94">
          <cell r="B94">
            <v>9.2574173124521826E-3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1.732897689002755</v>
          </cell>
        </row>
        <row r="98">
          <cell r="B98">
            <v>0.90177365284241062</v>
          </cell>
        </row>
        <row r="99">
          <cell r="B99">
            <v>1.4500001058889773</v>
          </cell>
        </row>
        <row r="100">
          <cell r="B100">
            <v>0.18406364536559505</v>
          </cell>
        </row>
        <row r="101">
          <cell r="B101">
            <v>1.5828446442514124</v>
          </cell>
        </row>
        <row r="102">
          <cell r="B102">
            <v>0</v>
          </cell>
        </row>
        <row r="103">
          <cell r="B103">
            <v>2.085011001407342</v>
          </cell>
        </row>
        <row r="104">
          <cell r="B104">
            <v>0.92931890049443122</v>
          </cell>
        </row>
        <row r="105">
          <cell r="B105">
            <v>0.65953251346108632</v>
          </cell>
        </row>
        <row r="106">
          <cell r="B106">
            <v>1.9347802049834564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3.0396918636573206E-2</v>
          </cell>
        </row>
        <row r="110">
          <cell r="B110">
            <v>6.0585036649286609E-6</v>
          </cell>
        </row>
        <row r="111">
          <cell r="B111">
            <v>0</v>
          </cell>
        </row>
        <row r="112">
          <cell r="B112">
            <v>0.10587416375017747</v>
          </cell>
        </row>
        <row r="113">
          <cell r="B113">
            <v>7.4659653532743372E-6</v>
          </cell>
        </row>
        <row r="114">
          <cell r="B114">
            <v>0</v>
          </cell>
        </row>
        <row r="115">
          <cell r="B115">
            <v>1.4243075484212893</v>
          </cell>
        </row>
        <row r="116">
          <cell r="B116">
            <v>0.69257438477950906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3">
          <cell r="B123">
            <v>0</v>
          </cell>
        </row>
      </sheetData>
      <sheetData sheetId="33">
        <row r="13">
          <cell r="B13">
            <v>16.052400097380474</v>
          </cell>
        </row>
        <row r="14">
          <cell r="B14">
            <v>250.94816993910663</v>
          </cell>
        </row>
        <row r="15">
          <cell r="B15">
            <v>66.745680000968164</v>
          </cell>
        </row>
        <row r="16">
          <cell r="B16">
            <v>66.632400083472731</v>
          </cell>
        </row>
        <row r="18">
          <cell r="B18">
            <v>0.1131784745791958</v>
          </cell>
        </row>
        <row r="19">
          <cell r="B19">
            <v>18.203590542488215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  <cell r="L22">
            <v>2.5469740315334159</v>
          </cell>
        </row>
        <row r="23">
          <cell r="B23">
            <v>0</v>
          </cell>
          <cell r="L23">
            <v>6.4955989836019773E-2</v>
          </cell>
        </row>
        <row r="24">
          <cell r="B24">
            <v>3.6656609809723784</v>
          </cell>
        </row>
        <row r="25">
          <cell r="B25">
            <v>1.6891401167523541</v>
          </cell>
        </row>
        <row r="26">
          <cell r="B26">
            <v>39.679287965280224</v>
          </cell>
        </row>
        <row r="27">
          <cell r="B27">
            <v>0</v>
          </cell>
        </row>
        <row r="28">
          <cell r="B28">
            <v>1.5596405460123412E-2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0.52400000000000047</v>
          </cell>
        </row>
        <row r="34">
          <cell r="B34">
            <v>0</v>
          </cell>
        </row>
        <row r="35">
          <cell r="B35">
            <v>3.517953999707534</v>
          </cell>
        </row>
        <row r="36">
          <cell r="B36">
            <v>2.1349390887346629</v>
          </cell>
        </row>
        <row r="37">
          <cell r="B37">
            <v>0.86248322578584768</v>
          </cell>
        </row>
        <row r="38">
          <cell r="B38">
            <v>2.8396236857719668</v>
          </cell>
        </row>
        <row r="39">
          <cell r="B39">
            <v>1.9142836457888599</v>
          </cell>
        </row>
        <row r="40">
          <cell r="B40">
            <v>0</v>
          </cell>
        </row>
        <row r="41">
          <cell r="B41">
            <v>0.29101775011146758</v>
          </cell>
        </row>
        <row r="42">
          <cell r="B42">
            <v>0.87254264193433051</v>
          </cell>
        </row>
        <row r="43">
          <cell r="B43">
            <v>0</v>
          </cell>
        </row>
        <row r="44">
          <cell r="B44">
            <v>3.7119600509034982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4.7488523779489783E-2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9.5629688329413071E-2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2.6453644485151671</v>
          </cell>
        </row>
        <row r="55">
          <cell r="B55">
            <v>1.6518115929080361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63">
          <cell r="B63">
            <v>0.13500064509452001</v>
          </cell>
        </row>
        <row r="64">
          <cell r="B64">
            <v>8.1691981135596488E-5</v>
          </cell>
        </row>
        <row r="65">
          <cell r="B65">
            <v>7.2075429127109854E-5</v>
          </cell>
        </row>
        <row r="66">
          <cell r="B66">
            <v>2.4843803158007023E-5</v>
          </cell>
        </row>
        <row r="67">
          <cell r="B67">
            <v>5.8682337642022771E-5</v>
          </cell>
        </row>
        <row r="68">
          <cell r="B68">
            <v>5.2620388022699089E-5</v>
          </cell>
        </row>
        <row r="69">
          <cell r="B69">
            <v>2.4943546242377721E-5</v>
          </cell>
        </row>
        <row r="90">
          <cell r="B90">
            <v>2.0280736451517871</v>
          </cell>
        </row>
        <row r="91">
          <cell r="B91">
            <v>1.1839491554680894</v>
          </cell>
        </row>
        <row r="92">
          <cell r="B92">
            <v>1.4500001058889773</v>
          </cell>
        </row>
        <row r="93">
          <cell r="B93">
            <v>0.21541642681245143</v>
          </cell>
        </row>
        <row r="94">
          <cell r="B94">
            <v>2.2612066346448727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</row>
        <row r="157">
          <cell r="B157">
            <v>0</v>
          </cell>
        </row>
      </sheetData>
      <sheetData sheetId="42">
        <row r="5">
          <cell r="B5">
            <v>0.40016063849049871</v>
          </cell>
        </row>
        <row r="12">
          <cell r="B12">
            <v>0.18613047060395566</v>
          </cell>
        </row>
        <row r="19">
          <cell r="B19">
            <v>1.3280001296878132</v>
          </cell>
        </row>
        <row r="20">
          <cell r="B20">
            <v>5.6293835223649946</v>
          </cell>
        </row>
        <row r="21">
          <cell r="B21">
            <v>0</v>
          </cell>
        </row>
        <row r="28">
          <cell r="B28">
            <v>4.045821599421036E-3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8">
          <cell r="B38">
            <v>1.2890702096719113</v>
          </cell>
        </row>
        <row r="39">
          <cell r="B39">
            <v>1.1764706341947189</v>
          </cell>
        </row>
      </sheetData>
      <sheetData sheetId="43">
        <row r="3">
          <cell r="B3">
            <v>48.063397652170998</v>
          </cell>
        </row>
        <row r="6">
          <cell r="B6">
            <v>0</v>
          </cell>
        </row>
        <row r="11">
          <cell r="B11">
            <v>60.070000963690269</v>
          </cell>
        </row>
        <row r="18">
          <cell r="B18">
            <v>3.5600000800603699</v>
          </cell>
        </row>
        <row r="19">
          <cell r="B19">
            <v>12.728639516558868</v>
          </cell>
        </row>
        <row r="21">
          <cell r="B21">
            <v>7.7980400509333849</v>
          </cell>
        </row>
        <row r="22">
          <cell r="B22">
            <v>6.762755789151853E-2</v>
          </cell>
        </row>
        <row r="23">
          <cell r="B23">
            <v>0</v>
          </cell>
        </row>
        <row r="24">
          <cell r="B24">
            <v>0.74846128865781891</v>
          </cell>
        </row>
        <row r="33">
          <cell r="B33">
            <v>12.006603311519271</v>
          </cell>
        </row>
        <row r="34">
          <cell r="B34">
            <v>8.8978001346038784</v>
          </cell>
        </row>
        <row r="35">
          <cell r="B35">
            <v>2.7300000809565779</v>
          </cell>
        </row>
        <row r="36">
          <cell r="B36">
            <v>0</v>
          </cell>
        </row>
        <row r="37">
          <cell r="B37">
            <v>35.236593897388644</v>
          </cell>
        </row>
        <row r="38">
          <cell r="B38">
            <v>0.31576626800347091</v>
          </cell>
        </row>
        <row r="39">
          <cell r="B39">
            <v>0.43672378987796473</v>
          </cell>
        </row>
        <row r="55">
          <cell r="B55">
            <v>9.8138876788747442</v>
          </cell>
        </row>
        <row r="56">
          <cell r="B56">
            <v>1.1081289563470369</v>
          </cell>
        </row>
        <row r="57">
          <cell r="B57">
            <v>6.9177026649268329</v>
          </cell>
        </row>
        <row r="58">
          <cell r="B58">
            <v>1.8458213047367653</v>
          </cell>
        </row>
        <row r="59">
          <cell r="B59">
            <v>28.619768361419222</v>
          </cell>
        </row>
        <row r="60">
          <cell r="B60">
            <v>0</v>
          </cell>
        </row>
        <row r="61">
          <cell r="B61">
            <v>2.3674000532401456</v>
          </cell>
        </row>
        <row r="62">
          <cell r="B62">
            <v>5.1850537025303405</v>
          </cell>
        </row>
        <row r="63">
          <cell r="B63">
            <v>6.5822713827390062</v>
          </cell>
        </row>
        <row r="64">
          <cell r="B64">
            <v>5.3111174105647763</v>
          </cell>
        </row>
        <row r="65">
          <cell r="B65">
            <v>0.46151736409547767</v>
          </cell>
        </row>
        <row r="66">
          <cell r="B66">
            <v>4.1173651468928307</v>
          </cell>
        </row>
        <row r="67">
          <cell r="B67">
            <v>6.762755789151853E-2</v>
          </cell>
        </row>
        <row r="68">
          <cell r="B68">
            <v>0.31051061460323287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72.708172198861917</v>
          </cell>
        </row>
      </sheetData>
      <sheetData sheetId="44">
        <row r="3">
          <cell r="B3">
            <v>56.994774574912441</v>
          </cell>
        </row>
        <row r="6">
          <cell r="B6">
            <v>0</v>
          </cell>
        </row>
        <row r="11">
          <cell r="B11">
            <v>60.95000046172283</v>
          </cell>
        </row>
        <row r="12">
          <cell r="B12">
            <v>30.256633757919012</v>
          </cell>
        </row>
        <row r="13">
          <cell r="B13">
            <v>0</v>
          </cell>
        </row>
        <row r="14">
          <cell r="B14">
            <v>25.256150542753684</v>
          </cell>
        </row>
        <row r="15">
          <cell r="B15">
            <v>0.29253619342094245</v>
          </cell>
        </row>
        <row r="16">
          <cell r="B16">
            <v>1.4022764178106648</v>
          </cell>
        </row>
        <row r="17">
          <cell r="B17">
            <v>7.7268819670037203</v>
          </cell>
        </row>
        <row r="19">
          <cell r="B19">
            <v>0.62699335417326996</v>
          </cell>
        </row>
        <row r="20">
          <cell r="B20">
            <v>0</v>
          </cell>
        </row>
        <row r="21">
          <cell r="B21">
            <v>2.9295784847759081</v>
          </cell>
        </row>
        <row r="28">
          <cell r="B28">
            <v>3.9552258868103918</v>
          </cell>
        </row>
        <row r="47">
          <cell r="B47">
            <v>4.2612050687649576</v>
          </cell>
        </row>
        <row r="48">
          <cell r="B48">
            <v>24.843069384565862</v>
          </cell>
        </row>
        <row r="49">
          <cell r="B49">
            <v>24.189714037441973</v>
          </cell>
        </row>
        <row r="50">
          <cell r="B50">
            <v>0</v>
          </cell>
        </row>
        <row r="51">
          <cell r="B51">
            <v>2.0957130229938481</v>
          </cell>
        </row>
        <row r="52">
          <cell r="B52">
            <v>5.553900124339834</v>
          </cell>
        </row>
        <row r="53">
          <cell r="B53">
            <v>6.173544318174911</v>
          </cell>
        </row>
        <row r="54">
          <cell r="B54">
            <v>1.877069786533383</v>
          </cell>
        </row>
        <row r="55">
          <cell r="B55">
            <v>0.62699335417326996</v>
          </cell>
        </row>
        <row r="56">
          <cell r="B56">
            <v>1.2230654916144612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73.238308952426962</v>
          </cell>
        </row>
      </sheetData>
      <sheetData sheetId="45">
        <row r="3">
          <cell r="B3">
            <v>44.57690562589147</v>
          </cell>
        </row>
        <row r="10">
          <cell r="B10">
            <v>3.6713940816539186</v>
          </cell>
        </row>
        <row r="15">
          <cell r="B15">
            <v>69.470001454864018</v>
          </cell>
        </row>
        <row r="16">
          <cell r="B16">
            <v>60.231815226718872</v>
          </cell>
        </row>
        <row r="17">
          <cell r="B17">
            <v>0</v>
          </cell>
        </row>
        <row r="18">
          <cell r="B18">
            <v>46.685646232541217</v>
          </cell>
        </row>
        <row r="19">
          <cell r="B19">
            <v>0.31626555198217343</v>
          </cell>
        </row>
        <row r="20">
          <cell r="B20">
            <v>0.10000001753849549</v>
          </cell>
        </row>
        <row r="21">
          <cell r="B21">
            <v>5.6034406187841297</v>
          </cell>
        </row>
        <row r="22">
          <cell r="B22">
            <v>16.99118562803115</v>
          </cell>
        </row>
        <row r="23">
          <cell r="B23">
            <v>2.5068244970084019</v>
          </cell>
        </row>
        <row r="24">
          <cell r="B24">
            <v>0</v>
          </cell>
        </row>
        <row r="25">
          <cell r="B25">
            <v>15.194967089499714</v>
          </cell>
        </row>
        <row r="26">
          <cell r="B26">
            <v>217.10014631696822</v>
          </cell>
        </row>
        <row r="102">
          <cell r="B102">
            <v>8.9079990046414892</v>
          </cell>
        </row>
        <row r="104">
          <cell r="B104">
            <v>19.060326420148215</v>
          </cell>
        </row>
        <row r="105">
          <cell r="B105">
            <v>45.12438581305689</v>
          </cell>
        </row>
        <row r="106">
          <cell r="B106">
            <v>36.569914563000083</v>
          </cell>
        </row>
        <row r="107">
          <cell r="B107">
            <v>0</v>
          </cell>
        </row>
        <row r="108">
          <cell r="B108">
            <v>7.2000012627716756E-2</v>
          </cell>
        </row>
        <row r="109">
          <cell r="B109">
            <v>7.3272035311738648E-2</v>
          </cell>
        </row>
        <row r="110">
          <cell r="B110">
            <v>3.7807989970487181</v>
          </cell>
        </row>
        <row r="111">
          <cell r="B111">
            <v>9.1310717700783943</v>
          </cell>
        </row>
        <row r="112">
          <cell r="B112">
            <v>2.6968829410990436</v>
          </cell>
        </row>
        <row r="113">
          <cell r="B113">
            <v>0.78533647234855097</v>
          </cell>
        </row>
        <row r="114">
          <cell r="B114">
            <v>0</v>
          </cell>
        </row>
        <row r="116">
          <cell r="B116">
            <v>129.87338211101476</v>
          </cell>
        </row>
        <row r="223">
          <cell r="B223">
            <v>0</v>
          </cell>
        </row>
        <row r="224">
          <cell r="B224">
            <v>26.978275619390377</v>
          </cell>
        </row>
        <row r="231">
          <cell r="B231">
            <v>15.552693545694598</v>
          </cell>
        </row>
        <row r="233">
          <cell r="B233">
            <v>22.300216112786444</v>
          </cell>
        </row>
        <row r="234">
          <cell r="B234">
            <v>52.108841343364119</v>
          </cell>
        </row>
        <row r="235">
          <cell r="B235">
            <v>42.95036322007676</v>
          </cell>
        </row>
        <row r="236">
          <cell r="B236">
            <v>0</v>
          </cell>
        </row>
        <row r="238">
          <cell r="B238">
            <v>9.8311036598472762E-2</v>
          </cell>
        </row>
        <row r="239">
          <cell r="B239">
            <v>5.0727984692787409</v>
          </cell>
        </row>
        <row r="240">
          <cell r="B240">
            <v>9.6515412237771105</v>
          </cell>
        </row>
        <row r="241">
          <cell r="B241">
            <v>2.8666741875388464</v>
          </cell>
        </row>
        <row r="242">
          <cell r="B242">
            <v>2.5068244970084019</v>
          </cell>
        </row>
        <row r="243">
          <cell r="B243">
            <v>0</v>
          </cell>
        </row>
        <row r="244">
          <cell r="B244">
            <v>3.6713940816539186</v>
          </cell>
        </row>
        <row r="245">
          <cell r="B245">
            <v>156.85165773040512</v>
          </cell>
        </row>
      </sheetData>
      <sheetData sheetId="46">
        <row r="21">
          <cell r="B21">
            <v>78.611303026643469</v>
          </cell>
        </row>
        <row r="22">
          <cell r="B22">
            <v>117.80215120850195</v>
          </cell>
        </row>
        <row r="24">
          <cell r="B24">
            <v>0.1755627775235028</v>
          </cell>
        </row>
        <row r="25">
          <cell r="B25">
            <v>4.5523803526525146</v>
          </cell>
        </row>
        <row r="26">
          <cell r="B26">
            <v>2.9709285743637874</v>
          </cell>
        </row>
        <row r="27">
          <cell r="B27">
            <v>1.4315204658546667E-2</v>
          </cell>
        </row>
        <row r="32">
          <cell r="B32">
            <v>0</v>
          </cell>
        </row>
      </sheetData>
      <sheetData sheetId="47">
        <row r="53">
          <cell r="B53">
            <v>2.573451046603382</v>
          </cell>
        </row>
        <row r="54">
          <cell r="B54">
            <v>0</v>
          </cell>
        </row>
        <row r="55">
          <cell r="B55">
            <v>6.5222544245433927</v>
          </cell>
        </row>
        <row r="56">
          <cell r="B56">
            <v>3.7891757406330302</v>
          </cell>
        </row>
        <row r="57">
          <cell r="B57">
            <v>7.1732771112867795</v>
          </cell>
        </row>
        <row r="58">
          <cell r="B58">
            <v>14.624712641593101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O1753"/>
  <sheetViews>
    <sheetView tabSelected="1" topLeftCell="B1" zoomScaleNormal="100" workbookViewId="0">
      <pane xSplit="4" ySplit="1" topLeftCell="F1099" activePane="bottomRight" state="frozen"/>
      <selection activeCell="B1" sqref="B1"/>
      <selection pane="topRight" activeCell="F1" sqref="F1"/>
      <selection pane="bottomLeft" activeCell="B2" sqref="B2"/>
      <selection pane="bottomRight" activeCell="D852" sqref="D852:D854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105.33203125" customWidth="1"/>
    <col min="5" max="5" width="12.5" bestFit="1" customWidth="1"/>
    <col min="6" max="6" width="10.6640625" style="13" bestFit="1" customWidth="1"/>
    <col min="8" max="8" width="16.33203125" bestFit="1" customWidth="1"/>
    <col min="9" max="13" width="15.33203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</row>
    <row r="2" spans="1:6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</row>
    <row r="3" spans="1:6">
      <c r="A3" s="5" t="str">
        <f>A2</f>
        <v>STEM</v>
      </c>
      <c r="B3" s="5" t="str">
        <f t="shared" ref="B3" si="0">B2</f>
        <v>SPS1</v>
      </c>
      <c r="C3" s="5" t="str">
        <f t="shared" ref="C3" si="1">C2</f>
        <v>CH</v>
      </c>
      <c r="D3" t="s">
        <v>802</v>
      </c>
      <c r="E3" t="s">
        <v>8</v>
      </c>
      <c r="F3" s="13">
        <f>SUM(F4:F7)</f>
        <v>44.770000213158205</v>
      </c>
    </row>
    <row r="4" spans="1:6">
      <c r="A4" s="5" t="str">
        <f t="shared" ref="A4:A53" si="2">A3</f>
        <v>STEM</v>
      </c>
      <c r="B4" s="5" t="str">
        <f t="shared" ref="B4:B60" si="3">B3</f>
        <v>SPS1</v>
      </c>
      <c r="C4" s="5" t="str">
        <f t="shared" ref="C4:C60" si="4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</row>
    <row r="5" spans="1:6">
      <c r="A5" s="5" t="str">
        <f t="shared" si="2"/>
        <v>STEM</v>
      </c>
      <c r="B5" s="5" t="str">
        <f t="shared" si="3"/>
        <v>SPS1</v>
      </c>
      <c r="C5" s="5" t="str">
        <f t="shared" si="4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</row>
    <row r="6" spans="1:6">
      <c r="A6" s="5" t="str">
        <f t="shared" si="2"/>
        <v>STEM</v>
      </c>
      <c r="B6" s="5" t="str">
        <f t="shared" si="3"/>
        <v>SPS1</v>
      </c>
      <c r="C6" s="5" t="str">
        <f t="shared" si="4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</row>
    <row r="7" spans="1:6">
      <c r="A7" s="5" t="str">
        <f t="shared" si="2"/>
        <v>STEM</v>
      </c>
      <c r="B7" s="5" t="str">
        <f t="shared" si="3"/>
        <v>SPS1</v>
      </c>
      <c r="C7" s="5" t="str">
        <f t="shared" si="4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</row>
    <row r="8" spans="1:6">
      <c r="A8" s="5" t="str">
        <f t="shared" si="2"/>
        <v>STEM</v>
      </c>
      <c r="B8" s="5" t="str">
        <f t="shared" si="3"/>
        <v>SPS1</v>
      </c>
      <c r="C8" s="5" t="str">
        <f t="shared" si="4"/>
        <v>CH</v>
      </c>
      <c r="D8" t="s">
        <v>803</v>
      </c>
      <c r="E8" t="s">
        <v>8</v>
      </c>
      <c r="F8" s="13">
        <f>SUM(F9:F10)</f>
        <v>69.39287860960529</v>
      </c>
    </row>
    <row r="9" spans="1:6">
      <c r="A9" s="5" t="str">
        <f t="shared" si="2"/>
        <v>STEM</v>
      </c>
      <c r="B9" s="5" t="str">
        <f t="shared" si="3"/>
        <v>SPS1</v>
      </c>
      <c r="C9" s="5" t="str">
        <f t="shared" si="4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</row>
    <row r="10" spans="1:6">
      <c r="A10" s="5" t="str">
        <f t="shared" si="2"/>
        <v>STEM</v>
      </c>
      <c r="B10" s="5" t="str">
        <f t="shared" si="3"/>
        <v>SPS1</v>
      </c>
      <c r="C10" s="5" t="str">
        <f t="shared" si="4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</row>
    <row r="11" spans="1:6">
      <c r="A11" s="5" t="str">
        <f t="shared" si="2"/>
        <v>STEM</v>
      </c>
      <c r="B11" s="5" t="str">
        <f t="shared" si="3"/>
        <v>SPS1</v>
      </c>
      <c r="C11" s="5" t="str">
        <f t="shared" si="4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</row>
    <row r="12" spans="1:6">
      <c r="A12" s="5" t="str">
        <f t="shared" si="2"/>
        <v>STEM</v>
      </c>
      <c r="B12" s="5" t="str">
        <f t="shared" si="3"/>
        <v>SPS1</v>
      </c>
      <c r="C12" s="5" t="str">
        <f t="shared" si="4"/>
        <v>CH</v>
      </c>
      <c r="D12" t="s">
        <v>805</v>
      </c>
      <c r="E12" t="s">
        <v>8</v>
      </c>
      <c r="F12" s="13">
        <f>SUM(F13:F15)</f>
        <v>149.43048018182139</v>
      </c>
    </row>
    <row r="13" spans="1:6">
      <c r="A13" s="5" t="str">
        <f t="shared" si="2"/>
        <v>STEM</v>
      </c>
      <c r="B13" s="5" t="str">
        <f t="shared" si="3"/>
        <v>SPS1</v>
      </c>
      <c r="C13" s="5" t="str">
        <f t="shared" si="4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</row>
    <row r="14" spans="1:6">
      <c r="A14" s="5" t="str">
        <f t="shared" si="2"/>
        <v>STEM</v>
      </c>
      <c r="B14" s="5" t="str">
        <f t="shared" si="3"/>
        <v>SPS1</v>
      </c>
      <c r="C14" s="5" t="str">
        <f t="shared" si="4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</row>
    <row r="15" spans="1:6">
      <c r="A15" s="5" t="str">
        <f t="shared" si="2"/>
        <v>STEM</v>
      </c>
      <c r="B15" s="5" t="str">
        <f t="shared" si="3"/>
        <v>SPS1</v>
      </c>
      <c r="C15" s="5" t="str">
        <f t="shared" si="4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</row>
    <row r="16" spans="1:6">
      <c r="A16" s="5" t="str">
        <f t="shared" si="2"/>
        <v>STEM</v>
      </c>
      <c r="B16" s="5" t="str">
        <f t="shared" si="3"/>
        <v>SPS1</v>
      </c>
      <c r="C16" s="5" t="str">
        <f t="shared" si="4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</row>
    <row r="17" spans="1:13">
      <c r="A17" s="5" t="str">
        <f t="shared" si="2"/>
        <v>STEM</v>
      </c>
      <c r="B17" s="5" t="str">
        <f t="shared" si="3"/>
        <v>SPS1</v>
      </c>
      <c r="C17" s="5" t="str">
        <f t="shared" si="4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</row>
    <row r="18" spans="1:13">
      <c r="A18" s="5" t="str">
        <f t="shared" si="2"/>
        <v>STEM</v>
      </c>
      <c r="B18" s="5" t="str">
        <f t="shared" si="3"/>
        <v>SPS1</v>
      </c>
      <c r="C18" s="5" t="str">
        <f t="shared" si="4"/>
        <v>CH</v>
      </c>
      <c r="D18" t="s">
        <v>808</v>
      </c>
      <c r="E18" t="s">
        <v>8</v>
      </c>
      <c r="F18" s="13">
        <f>[1]Overview!B$9-F19</f>
        <v>18.87300686293344</v>
      </c>
    </row>
    <row r="19" spans="1:13">
      <c r="A19" s="5" t="str">
        <f t="shared" si="2"/>
        <v>STEM</v>
      </c>
      <c r="B19" s="5" t="str">
        <f t="shared" si="3"/>
        <v>SPS1</v>
      </c>
      <c r="C19" s="5" t="str">
        <f t="shared" si="4"/>
        <v>CH</v>
      </c>
      <c r="D19" t="s">
        <v>809</v>
      </c>
      <c r="E19" t="s">
        <v>8</v>
      </c>
      <c r="F19" s="13">
        <f>+[1]Overview!B$28</f>
        <v>0</v>
      </c>
    </row>
    <row r="20" spans="1:13">
      <c r="A20" s="8" t="str">
        <f t="shared" si="2"/>
        <v>STEM</v>
      </c>
      <c r="B20" s="8" t="str">
        <f t="shared" si="3"/>
        <v>SPS1</v>
      </c>
      <c r="C20" s="1" t="str">
        <f t="shared" si="4"/>
        <v>CH</v>
      </c>
      <c r="D20" s="1" t="s">
        <v>19</v>
      </c>
      <c r="E20" s="1" t="s">
        <v>8</v>
      </c>
      <c r="F20" s="16">
        <f t="shared" ref="F20" si="5">SUM(F21:F22,F39,F48:F49,F54)</f>
        <v>780.66185551212038</v>
      </c>
      <c r="H20" s="2"/>
      <c r="I20" s="2"/>
      <c r="J20" s="2"/>
      <c r="K20" s="2"/>
      <c r="L20" s="2"/>
      <c r="M20" s="2"/>
    </row>
    <row r="21" spans="1:13">
      <c r="A21" s="5" t="str">
        <f t="shared" si="2"/>
        <v>STEM</v>
      </c>
      <c r="B21" s="5" t="str">
        <f t="shared" si="3"/>
        <v>SPS1</v>
      </c>
      <c r="C21" s="5" t="str">
        <f t="shared" si="4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</row>
    <row r="22" spans="1:13">
      <c r="A22" s="5" t="str">
        <f t="shared" si="2"/>
        <v>STEM</v>
      </c>
      <c r="B22" s="5" t="str">
        <f t="shared" si="3"/>
        <v>SPS1</v>
      </c>
      <c r="C22" s="5" t="str">
        <f t="shared" si="4"/>
        <v>CH</v>
      </c>
      <c r="D22" t="s">
        <v>811</v>
      </c>
      <c r="E22" t="s">
        <v>8</v>
      </c>
      <c r="F22" s="13">
        <f>F23+F29</f>
        <v>311.99835954590509</v>
      </c>
    </row>
    <row r="23" spans="1:13">
      <c r="A23" s="5" t="str">
        <f t="shared" ref="A23" si="6">A22</f>
        <v>STEM</v>
      </c>
      <c r="B23" s="5" t="str">
        <f t="shared" ref="B23" si="7">B22</f>
        <v>SPS1</v>
      </c>
      <c r="C23" s="5" t="str">
        <f t="shared" ref="C23" si="8">C22</f>
        <v>CH</v>
      </c>
      <c r="D23" t="s">
        <v>812</v>
      </c>
      <c r="E23" t="s">
        <v>8</v>
      </c>
      <c r="F23" s="13">
        <f>SUM(F24:F28)</f>
        <v>304.94912930655005</v>
      </c>
    </row>
    <row r="24" spans="1:13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</row>
    <row r="25" spans="1:13">
      <c r="A25" s="5" t="str">
        <f t="shared" si="2"/>
        <v>STEM</v>
      </c>
      <c r="B25" s="5" t="str">
        <f t="shared" si="3"/>
        <v>SPS1</v>
      </c>
      <c r="C25" s="5" t="str">
        <f t="shared" si="4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</row>
    <row r="26" spans="1:13">
      <c r="A26" s="5" t="str">
        <f t="shared" si="2"/>
        <v>STEM</v>
      </c>
      <c r="B26" s="5" t="str">
        <f t="shared" si="3"/>
        <v>SPS1</v>
      </c>
      <c r="C26" s="5" t="str">
        <f t="shared" si="4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</row>
    <row r="27" spans="1:13">
      <c r="A27" s="5" t="str">
        <f t="shared" si="2"/>
        <v>STEM</v>
      </c>
      <c r="B27" s="5" t="str">
        <f t="shared" si="3"/>
        <v>SPS1</v>
      </c>
      <c r="C27" s="5" t="str">
        <f t="shared" si="4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</row>
    <row r="28" spans="1:13">
      <c r="A28" s="5" t="str">
        <f t="shared" ref="A28" si="9">A27</f>
        <v>STEM</v>
      </c>
      <c r="B28" s="5" t="str">
        <f t="shared" ref="B28" si="10">B27</f>
        <v>SPS1</v>
      </c>
      <c r="C28" s="5" t="str">
        <f t="shared" ref="C28" si="11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</row>
    <row r="29" spans="1:13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</row>
    <row r="30" spans="1:13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</row>
    <row r="31" spans="1:13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</row>
    <row r="32" spans="1:13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" si="12">SUM(F33:F34)</f>
        <v>7.049230239355019</v>
      </c>
    </row>
    <row r="33" spans="1:6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F34" si="13">F30</f>
        <v>2.6150802314840278</v>
      </c>
    </row>
    <row r="34" spans="1:6">
      <c r="A34" s="5" t="str">
        <f>A33</f>
        <v>STEM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13"/>
        <v>4.4341500078709917</v>
      </c>
    </row>
    <row r="35" spans="1:6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" si="14">SUM(F36:F37)</f>
        <v>0</v>
      </c>
    </row>
    <row r="36" spans="1:6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</row>
    <row r="37" spans="1:6">
      <c r="A37" s="5" t="str">
        <f>A36</f>
        <v>STEM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</row>
    <row r="38" spans="1:6">
      <c r="A38" s="5"/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</row>
    <row r="39" spans="1:6">
      <c r="A39" s="5" t="str">
        <f t="shared" ref="A39:C40" si="15">A28</f>
        <v>STEM</v>
      </c>
      <c r="B39" s="5" t="str">
        <f t="shared" si="15"/>
        <v>SPS1</v>
      </c>
      <c r="C39" s="5" t="str">
        <f t="shared" si="15"/>
        <v>CH</v>
      </c>
      <c r="D39" t="s">
        <v>815</v>
      </c>
      <c r="E39" t="s">
        <v>8</v>
      </c>
      <c r="F39" s="13">
        <f>F40+F43</f>
        <v>116.89532588910716</v>
      </c>
    </row>
    <row r="40" spans="1:6">
      <c r="A40" s="5" t="str">
        <f t="shared" si="15"/>
        <v>STEM</v>
      </c>
      <c r="B40" s="5" t="str">
        <f t="shared" si="15"/>
        <v>SPS1</v>
      </c>
      <c r="C40" s="5" t="str">
        <f t="shared" si="15"/>
        <v>CH</v>
      </c>
      <c r="D40" t="s">
        <v>554</v>
      </c>
      <c r="E40" t="s">
        <v>8</v>
      </c>
      <c r="F40" s="13">
        <f>F41+F42</f>
        <v>116.89532588910716</v>
      </c>
    </row>
    <row r="41" spans="1:6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</row>
    <row r="42" spans="1:6">
      <c r="A42" s="5" t="str">
        <f t="shared" si="2"/>
        <v>STEM</v>
      </c>
      <c r="B42" s="5" t="str">
        <f t="shared" si="3"/>
        <v>SPS1</v>
      </c>
      <c r="C42" s="5" t="str">
        <f t="shared" si="4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</row>
    <row r="43" spans="1:6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</row>
    <row r="44" spans="1:6">
      <c r="A44" s="5" t="str">
        <f t="shared" ref="A44:C45" si="16">A43</f>
        <v>STEM</v>
      </c>
      <c r="B44" s="5" t="str">
        <f t="shared" si="16"/>
        <v>SPS1</v>
      </c>
      <c r="C44" s="5" t="str">
        <f t="shared" si="16"/>
        <v>CH</v>
      </c>
      <c r="D44" t="s">
        <v>817</v>
      </c>
      <c r="E44" t="s">
        <v>8</v>
      </c>
      <c r="F44" s="13">
        <f t="shared" ref="F44" si="17">F45</f>
        <v>0</v>
      </c>
    </row>
    <row r="45" spans="1:6">
      <c r="A45" s="5" t="str">
        <f t="shared" si="16"/>
        <v>STEM</v>
      </c>
      <c r="B45" s="5" t="str">
        <f t="shared" si="16"/>
        <v>SPS1</v>
      </c>
      <c r="C45" s="5" t="str">
        <f t="shared" si="16"/>
        <v>CH</v>
      </c>
      <c r="D45" t="s">
        <v>616</v>
      </c>
      <c r="E45" t="s">
        <v>8</v>
      </c>
      <c r="F45" s="13">
        <f>F43</f>
        <v>0</v>
      </c>
    </row>
    <row r="46" spans="1:6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" si="18">F47</f>
        <v>0</v>
      </c>
    </row>
    <row r="47" spans="1:6">
      <c r="A47" s="5" t="str">
        <f t="shared" ref="A47" si="19">A45</f>
        <v>STEM</v>
      </c>
      <c r="B47" s="5" t="str">
        <f t="shared" ref="B47" si="20">B45</f>
        <v>SPS1</v>
      </c>
      <c r="C47" s="5" t="str">
        <f t="shared" ref="C47" si="21">C45</f>
        <v>CH</v>
      </c>
      <c r="D47" t="s">
        <v>617</v>
      </c>
      <c r="E47" t="s">
        <v>8</v>
      </c>
      <c r="F47" s="13">
        <v>0</v>
      </c>
    </row>
    <row r="48" spans="1:6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</row>
    <row r="49" spans="1:14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</row>
    <row r="50" spans="1:14">
      <c r="A50" s="5" t="str">
        <f t="shared" si="2"/>
        <v>STEM</v>
      </c>
      <c r="B50" s="5" t="str">
        <f t="shared" si="3"/>
        <v>SPS1</v>
      </c>
      <c r="C50" s="5" t="str">
        <f t="shared" si="4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</row>
    <row r="51" spans="1:14">
      <c r="A51" s="5" t="str">
        <f t="shared" si="2"/>
        <v>STEM</v>
      </c>
      <c r="B51" s="5" t="str">
        <f t="shared" si="3"/>
        <v>SPS1</v>
      </c>
      <c r="C51" s="5" t="str">
        <f t="shared" si="4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</row>
    <row r="52" spans="1:14">
      <c r="A52" s="5" t="str">
        <f t="shared" si="2"/>
        <v>STEM</v>
      </c>
      <c r="B52" s="5" t="str">
        <f t="shared" si="3"/>
        <v>SPS1</v>
      </c>
      <c r="C52" s="5" t="str">
        <f t="shared" si="4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</row>
    <row r="53" spans="1:14">
      <c r="A53" s="5" t="str">
        <f t="shared" si="2"/>
        <v>STEM</v>
      </c>
      <c r="B53" s="5" t="str">
        <f t="shared" si="3"/>
        <v>SPS1</v>
      </c>
      <c r="C53" s="5" t="str">
        <f t="shared" si="4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</row>
    <row r="54" spans="1:14">
      <c r="A54" s="5" t="str">
        <f t="shared" ref="A54" si="22">A53</f>
        <v>STEM</v>
      </c>
      <c r="B54" s="5" t="str">
        <f t="shared" ref="B54" si="23">B53</f>
        <v>SPS1</v>
      </c>
      <c r="C54" s="5" t="str">
        <f t="shared" ref="C54" si="24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</row>
    <row r="55" spans="1:14">
      <c r="A55" s="8" t="str">
        <f>A53</f>
        <v>STEM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I55" s="2"/>
      <c r="J55" s="2"/>
      <c r="K55" s="2"/>
      <c r="L55" s="2"/>
      <c r="M55" s="2"/>
      <c r="N55" s="2"/>
    </row>
    <row r="56" spans="1:14">
      <c r="A56" s="5" t="str">
        <f>A55</f>
        <v>STEM</v>
      </c>
      <c r="B56" s="5" t="str">
        <f t="shared" si="3"/>
        <v>SPS1</v>
      </c>
      <c r="C56" s="5" t="str">
        <f t="shared" si="4"/>
        <v>CH</v>
      </c>
      <c r="D56" t="s">
        <v>822</v>
      </c>
      <c r="E56" t="str">
        <f>E55</f>
        <v>PJ/yr.</v>
      </c>
      <c r="F56" s="13">
        <f>SUM(F57:F60)</f>
        <v>117.17000013165598</v>
      </c>
      <c r="I56" s="2"/>
    </row>
    <row r="57" spans="1:14">
      <c r="A57" s="5" t="str">
        <f t="shared" ref="A57:A61" si="25">A56</f>
        <v>STEM</v>
      </c>
      <c r="B57" s="5" t="str">
        <f t="shared" si="3"/>
        <v>SPS1</v>
      </c>
      <c r="C57" s="5" t="str">
        <f t="shared" si="4"/>
        <v>CH</v>
      </c>
      <c r="D57" t="s">
        <v>25</v>
      </c>
      <c r="E57" t="str">
        <f t="shared" ref="E57:E60" si="26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</row>
    <row r="58" spans="1:14">
      <c r="A58" s="5" t="str">
        <f t="shared" si="25"/>
        <v>STEM</v>
      </c>
      <c r="B58" s="5" t="str">
        <f t="shared" si="3"/>
        <v>SPS1</v>
      </c>
      <c r="C58" s="5" t="str">
        <f t="shared" si="4"/>
        <v>CH</v>
      </c>
      <c r="D58" t="s">
        <v>26</v>
      </c>
      <c r="E58" t="str">
        <f t="shared" si="26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</row>
    <row r="59" spans="1:14">
      <c r="A59" s="5" t="str">
        <f t="shared" si="25"/>
        <v>STEM</v>
      </c>
      <c r="B59" s="5" t="str">
        <f t="shared" si="3"/>
        <v>SPS1</v>
      </c>
      <c r="C59" s="5" t="str">
        <f t="shared" si="4"/>
        <v>CH</v>
      </c>
      <c r="D59" t="s">
        <v>27</v>
      </c>
      <c r="E59" t="str">
        <f t="shared" si="26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</row>
    <row r="60" spans="1:14">
      <c r="A60" s="5" t="str">
        <f t="shared" si="25"/>
        <v>STEM</v>
      </c>
      <c r="B60" s="5" t="str">
        <f t="shared" si="3"/>
        <v>SPS1</v>
      </c>
      <c r="C60" s="5" t="str">
        <f t="shared" si="4"/>
        <v>CH</v>
      </c>
      <c r="D60" t="s">
        <v>28</v>
      </c>
      <c r="E60" t="str">
        <f t="shared" si="26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</row>
    <row r="61" spans="1:14">
      <c r="A61" s="8" t="str">
        <f t="shared" si="25"/>
        <v>STEM</v>
      </c>
      <c r="B61" s="8" t="str">
        <f t="shared" ref="B61:B62" si="27">B60</f>
        <v>SPS1</v>
      </c>
      <c r="C61" s="1" t="str">
        <f t="shared" ref="C61:C62" si="28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</row>
    <row r="62" spans="1:14">
      <c r="A62" s="5" t="str">
        <f>A61</f>
        <v>STEM</v>
      </c>
      <c r="B62" s="5" t="str">
        <f t="shared" si="27"/>
        <v>SPS1</v>
      </c>
      <c r="C62" s="5" t="str">
        <f t="shared" si="28"/>
        <v>CH</v>
      </c>
      <c r="D62" t="s">
        <v>823</v>
      </c>
      <c r="E62" t="str">
        <f>E60</f>
        <v>PJ/yr.</v>
      </c>
      <c r="F62" s="13">
        <f>+F63</f>
        <v>82.760000015833299</v>
      </c>
    </row>
    <row r="63" spans="1:14">
      <c r="A63" s="5" t="str">
        <f t="shared" ref="A63:A147" si="29">A62</f>
        <v>STEM</v>
      </c>
      <c r="B63" s="5" t="str">
        <f t="shared" ref="B63:B147" si="30">B62</f>
        <v>SPS1</v>
      </c>
      <c r="C63" s="5" t="str">
        <f t="shared" ref="C63:C147" si="31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</row>
    <row r="64" spans="1:14">
      <c r="A64" s="5" t="str">
        <f t="shared" si="29"/>
        <v>STEM</v>
      </c>
      <c r="B64" s="5" t="str">
        <f t="shared" si="30"/>
        <v>SPS1</v>
      </c>
      <c r="C64" s="5" t="str">
        <f t="shared" si="31"/>
        <v>CH</v>
      </c>
      <c r="D64" t="s">
        <v>824</v>
      </c>
      <c r="E64" t="str">
        <f>E63</f>
        <v>PJ/yr.</v>
      </c>
      <c r="F64" s="13">
        <f>SUM(F65:F67)</f>
        <v>146.22000013417926</v>
      </c>
    </row>
    <row r="65" spans="1:6">
      <c r="A65" s="5" t="str">
        <f t="shared" si="29"/>
        <v>STEM</v>
      </c>
      <c r="B65" s="5" t="str">
        <f t="shared" si="30"/>
        <v>SPS1</v>
      </c>
      <c r="C65" s="5" t="str">
        <f t="shared" si="31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</row>
    <row r="66" spans="1:6">
      <c r="A66" s="5" t="str">
        <f t="shared" si="29"/>
        <v>STEM</v>
      </c>
      <c r="B66" s="5" t="str">
        <f t="shared" si="30"/>
        <v>SPS1</v>
      </c>
      <c r="C66" s="5" t="str">
        <f t="shared" si="31"/>
        <v>CH</v>
      </c>
      <c r="D66" t="s">
        <v>32</v>
      </c>
      <c r="E66" t="str">
        <f t="shared" ref="E66:E67" si="32">E65</f>
        <v>PJ/yr.</v>
      </c>
      <c r="F66" s="13">
        <f>'[1]Electricity and CHPs'!B16</f>
        <v>66.632400083472731</v>
      </c>
    </row>
    <row r="67" spans="1:6">
      <c r="A67" s="5" t="str">
        <f t="shared" si="29"/>
        <v>STEM</v>
      </c>
      <c r="B67" s="5" t="str">
        <f t="shared" si="30"/>
        <v>SPS1</v>
      </c>
      <c r="C67" s="5" t="str">
        <f t="shared" si="31"/>
        <v>CH</v>
      </c>
      <c r="D67" t="s">
        <v>33</v>
      </c>
      <c r="E67" t="str">
        <f t="shared" si="32"/>
        <v>PJ/yr.</v>
      </c>
      <c r="F67" s="13">
        <f>'[1]Electricity and CHPs'!B17</f>
        <v>12.841920049738343</v>
      </c>
    </row>
    <row r="68" spans="1:6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</row>
    <row r="69" spans="1:6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</row>
    <row r="70" spans="1:6">
      <c r="A70" s="5" t="str">
        <f t="shared" ref="A70:A71" si="33">A69</f>
        <v>STEM</v>
      </c>
      <c r="B70" s="5" t="str">
        <f t="shared" ref="B70:B71" si="34">B69</f>
        <v>SPS1</v>
      </c>
      <c r="C70" s="5" t="str">
        <f t="shared" ref="C70:C71" si="35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</row>
    <row r="71" spans="1:6">
      <c r="A71" s="5" t="str">
        <f t="shared" si="33"/>
        <v>STEM</v>
      </c>
      <c r="B71" s="5" t="str">
        <f t="shared" si="34"/>
        <v>SPS1</v>
      </c>
      <c r="C71" s="5" t="str">
        <f t="shared" si="35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</row>
    <row r="72" spans="1:6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</row>
    <row r="73" spans="1:6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</row>
    <row r="74" spans="1:6">
      <c r="A74" s="5" t="str">
        <f t="shared" si="29"/>
        <v>STEM</v>
      </c>
      <c r="B74" s="5" t="str">
        <f t="shared" si="30"/>
        <v>SPS1</v>
      </c>
      <c r="C74" s="5" t="str">
        <f t="shared" si="31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</row>
    <row r="75" spans="1:6">
      <c r="A75" s="5" t="str">
        <f t="shared" si="29"/>
        <v>STEM</v>
      </c>
      <c r="B75" s="5" t="str">
        <f t="shared" si="30"/>
        <v>SPS1</v>
      </c>
      <c r="C75" s="5" t="str">
        <f t="shared" si="31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</row>
    <row r="76" spans="1:6">
      <c r="A76" s="5" t="str">
        <f t="shared" ref="A76:C77" si="36">A74</f>
        <v>STEM</v>
      </c>
      <c r="B76" s="5" t="str">
        <f t="shared" si="36"/>
        <v>SPS1</v>
      </c>
      <c r="C76" s="5" t="str">
        <f t="shared" si="36"/>
        <v>CH</v>
      </c>
      <c r="D76" t="s">
        <v>827</v>
      </c>
      <c r="E76" t="str">
        <f>E73</f>
        <v>PJ/yr.</v>
      </c>
      <c r="F76" s="13">
        <f>SUM(F77:F79)</f>
        <v>0</v>
      </c>
    </row>
    <row r="77" spans="1:6">
      <c r="A77" s="5" t="str">
        <f t="shared" si="36"/>
        <v>STEM</v>
      </c>
      <c r="B77" s="5" t="str">
        <f t="shared" si="36"/>
        <v>SPS1</v>
      </c>
      <c r="C77" s="5" t="str">
        <f t="shared" si="36"/>
        <v>CH</v>
      </c>
      <c r="D77" t="s">
        <v>543</v>
      </c>
      <c r="E77" t="str">
        <f>E74</f>
        <v>PJ/yr.</v>
      </c>
      <c r="F77" s="13">
        <v>0</v>
      </c>
    </row>
    <row r="78" spans="1:6">
      <c r="A78" s="5" t="str">
        <f t="shared" si="29"/>
        <v>STEM</v>
      </c>
      <c r="B78" s="5" t="str">
        <f t="shared" si="30"/>
        <v>SPS1</v>
      </c>
      <c r="C78" s="5" t="str">
        <f t="shared" si="31"/>
        <v>CH</v>
      </c>
      <c r="D78" t="s">
        <v>544</v>
      </c>
      <c r="E78" t="str">
        <f>E135</f>
        <v>PJ/yr.</v>
      </c>
      <c r="F78" s="13">
        <v>0</v>
      </c>
    </row>
    <row r="79" spans="1:6">
      <c r="A79" s="5" t="str">
        <f t="shared" si="29"/>
        <v>STEM</v>
      </c>
      <c r="B79" s="5" t="str">
        <f t="shared" si="30"/>
        <v>SPS1</v>
      </c>
      <c r="C79" s="5" t="str">
        <f t="shared" si="31"/>
        <v>CH</v>
      </c>
      <c r="D79" t="s">
        <v>545</v>
      </c>
      <c r="E79" t="str">
        <f>E90</f>
        <v>PJ/yr.</v>
      </c>
      <c r="F79" s="13">
        <v>0</v>
      </c>
    </row>
    <row r="80" spans="1:6">
      <c r="A80" s="5" t="str">
        <f t="shared" si="29"/>
        <v>STEM</v>
      </c>
      <c r="B80" s="5" t="str">
        <f t="shared" si="30"/>
        <v>SPS1</v>
      </c>
      <c r="C80" s="5" t="str">
        <f t="shared" si="31"/>
        <v>CH</v>
      </c>
      <c r="D80" t="s">
        <v>828</v>
      </c>
      <c r="E80" t="str">
        <f>E129</f>
        <v>PJ/yr.</v>
      </c>
      <c r="F80" s="13">
        <f>SUM(F81:F95)</f>
        <v>3.2298097107842345</v>
      </c>
    </row>
    <row r="81" spans="1:6">
      <c r="A81" s="5" t="str">
        <f t="shared" si="29"/>
        <v>STEM</v>
      </c>
      <c r="B81" s="5" t="str">
        <f t="shared" si="30"/>
        <v>SPS1</v>
      </c>
      <c r="C81" s="5" t="str">
        <f t="shared" si="31"/>
        <v>CH</v>
      </c>
      <c r="D81" t="s">
        <v>35</v>
      </c>
      <c r="E81" t="str">
        <f>E130</f>
        <v>PJ/yr.</v>
      </c>
      <c r="F81" s="13">
        <f>'[1]Electricity and CHPs'!B21</f>
        <v>0</v>
      </c>
    </row>
    <row r="82" spans="1:6">
      <c r="A82" s="5" t="str">
        <f t="shared" si="29"/>
        <v>STEM</v>
      </c>
      <c r="B82" s="5" t="str">
        <f t="shared" si="30"/>
        <v>SPS1</v>
      </c>
      <c r="C82" s="5" t="str">
        <f t="shared" si="31"/>
        <v>CH</v>
      </c>
      <c r="D82" t="s">
        <v>36</v>
      </c>
      <c r="E82" t="str">
        <f>E81</f>
        <v>PJ/yr.</v>
      </c>
      <c r="F82" s="13">
        <f>'[1]Electricity and CHPs'!B22</f>
        <v>0</v>
      </c>
    </row>
    <row r="83" spans="1:6">
      <c r="A83" s="5" t="str">
        <f t="shared" si="29"/>
        <v>STEM</v>
      </c>
      <c r="B83" s="5" t="str">
        <f t="shared" si="30"/>
        <v>SPS1</v>
      </c>
      <c r="C83" s="5" t="str">
        <f t="shared" si="31"/>
        <v>CH</v>
      </c>
      <c r="D83" t="s">
        <v>37</v>
      </c>
      <c r="E83" t="str">
        <f>E82</f>
        <v>PJ/yr.</v>
      </c>
      <c r="F83" s="13">
        <f>'[1]Electricity and CHPs'!B23</f>
        <v>0</v>
      </c>
    </row>
    <row r="84" spans="1:6">
      <c r="A84" s="5" t="str">
        <f t="shared" si="29"/>
        <v>STEM</v>
      </c>
      <c r="B84" s="5" t="str">
        <f t="shared" si="30"/>
        <v>SPS1</v>
      </c>
      <c r="C84" s="5" t="str">
        <f t="shared" si="31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</row>
    <row r="85" spans="1:6">
      <c r="A85" s="5" t="str">
        <f t="shared" si="29"/>
        <v>STEM</v>
      </c>
      <c r="B85" s="5" t="str">
        <f t="shared" si="30"/>
        <v>SPS1</v>
      </c>
      <c r="C85" s="5" t="str">
        <f t="shared" si="31"/>
        <v>CH</v>
      </c>
      <c r="D85" t="s">
        <v>39</v>
      </c>
      <c r="E85" t="str">
        <f>E74</f>
        <v>PJ/yr.</v>
      </c>
      <c r="F85" s="13">
        <f>'[1]Electricity and CHPs'!B29</f>
        <v>0</v>
      </c>
    </row>
    <row r="86" spans="1:6">
      <c r="A86" s="5" t="str">
        <f t="shared" si="29"/>
        <v>STEM</v>
      </c>
      <c r="B86" s="5" t="str">
        <f t="shared" si="30"/>
        <v>SPS1</v>
      </c>
      <c r="C86" s="5" t="str">
        <f t="shared" si="31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</row>
    <row r="87" spans="1:6">
      <c r="A87" s="5" t="str">
        <f t="shared" si="29"/>
        <v>STEM</v>
      </c>
      <c r="B87" s="5" t="str">
        <f t="shared" si="30"/>
        <v>SPS1</v>
      </c>
      <c r="C87" s="5" t="str">
        <f t="shared" si="31"/>
        <v>CH</v>
      </c>
      <c r="D87" t="s">
        <v>42</v>
      </c>
      <c r="E87" t="str">
        <f>E86</f>
        <v>PJ/yr.</v>
      </c>
      <c r="F87" s="13">
        <f>'[1]Electricity and CHPs'!B40</f>
        <v>0</v>
      </c>
    </row>
    <row r="88" spans="1:6">
      <c r="A88" s="5" t="str">
        <f t="shared" si="29"/>
        <v>STEM</v>
      </c>
      <c r="B88" s="5" t="str">
        <f t="shared" si="30"/>
        <v>SPS1</v>
      </c>
      <c r="C88" s="5" t="str">
        <f t="shared" si="31"/>
        <v>CH</v>
      </c>
      <c r="D88" t="s">
        <v>43</v>
      </c>
      <c r="E88" t="str">
        <f>E169</f>
        <v>PJ/yr.</v>
      </c>
      <c r="F88" s="13">
        <f>'[1]Electricity and CHPs'!B47</f>
        <v>0</v>
      </c>
    </row>
    <row r="89" spans="1:6">
      <c r="A89" s="5" t="str">
        <f t="shared" si="29"/>
        <v>STEM</v>
      </c>
      <c r="B89" s="5" t="str">
        <f t="shared" si="30"/>
        <v>SPS1</v>
      </c>
      <c r="C89" s="5" t="str">
        <f t="shared" si="31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</row>
    <row r="90" spans="1:6">
      <c r="A90" s="5" t="str">
        <f t="shared" si="29"/>
        <v>STEM</v>
      </c>
      <c r="B90" s="5" t="str">
        <f t="shared" si="30"/>
        <v>SPS1</v>
      </c>
      <c r="C90" s="5" t="str">
        <f t="shared" si="31"/>
        <v>CH</v>
      </c>
      <c r="D90" t="s">
        <v>45</v>
      </c>
      <c r="E90" t="str">
        <f>E89</f>
        <v>PJ/yr.</v>
      </c>
      <c r="F90" s="13">
        <f>'[1]Electricity and CHPs'!B49</f>
        <v>0</v>
      </c>
    </row>
    <row r="91" spans="1:6">
      <c r="A91" s="5" t="str">
        <f t="shared" si="29"/>
        <v>STEM</v>
      </c>
      <c r="B91" s="5" t="str">
        <f t="shared" si="30"/>
        <v>SPS1</v>
      </c>
      <c r="C91" s="5" t="str">
        <f t="shared" si="31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</row>
    <row r="92" spans="1:6">
      <c r="A92" s="5" t="str">
        <f t="shared" si="29"/>
        <v>STEM</v>
      </c>
      <c r="B92" s="5" t="str">
        <f t="shared" si="30"/>
        <v>SPS1</v>
      </c>
      <c r="C92" s="5" t="str">
        <f t="shared" si="31"/>
        <v>CH</v>
      </c>
      <c r="D92" t="s">
        <v>47</v>
      </c>
      <c r="E92" t="str">
        <f>E91</f>
        <v>PJ/yr.</v>
      </c>
      <c r="F92" s="13">
        <f>'[1]Electricity and CHPs'!B52</f>
        <v>0</v>
      </c>
    </row>
    <row r="93" spans="1:6">
      <c r="A93" s="5" t="str">
        <f t="shared" si="29"/>
        <v>STEM</v>
      </c>
      <c r="B93" s="5" t="str">
        <f t="shared" si="30"/>
        <v>SPS1</v>
      </c>
      <c r="C93" s="5" t="str">
        <f t="shared" si="31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</row>
    <row r="94" spans="1:6">
      <c r="A94" s="5" t="str">
        <f t="shared" si="29"/>
        <v>STEM</v>
      </c>
      <c r="B94" s="5" t="str">
        <f t="shared" si="30"/>
        <v>SPS1</v>
      </c>
      <c r="C94" s="5" t="str">
        <f t="shared" si="31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</row>
    <row r="95" spans="1:6">
      <c r="A95" s="5" t="str">
        <f t="shared" si="29"/>
        <v>STEM</v>
      </c>
      <c r="B95" s="5" t="str">
        <f t="shared" si="30"/>
        <v>SPS1</v>
      </c>
      <c r="C95" s="5" t="str">
        <f t="shared" si="31"/>
        <v>CH</v>
      </c>
      <c r="D95" t="s">
        <v>89</v>
      </c>
      <c r="E95" t="str">
        <f>E170</f>
        <v>PJ/yr.</v>
      </c>
      <c r="F95" s="13">
        <f>'[1]Electricity and CHPs'!B58</f>
        <v>0</v>
      </c>
    </row>
    <row r="96" spans="1:6">
      <c r="A96" s="5" t="str">
        <f t="shared" ref="A96:A111" si="37">A95</f>
        <v>STEM</v>
      </c>
      <c r="B96" s="5" t="str">
        <f t="shared" ref="B96:B111" si="38">B95</f>
        <v>SPS1</v>
      </c>
      <c r="C96" s="5" t="str">
        <f t="shared" ref="C96:C111" si="39">C95</f>
        <v>CH</v>
      </c>
      <c r="D96" t="s">
        <v>829</v>
      </c>
      <c r="E96" t="str">
        <f t="shared" ref="E96:E106" si="40">E171</f>
        <v>PJ/yr.</v>
      </c>
      <c r="F96" s="13">
        <f>F80-F112</f>
        <v>2.2139820254560076</v>
      </c>
    </row>
    <row r="97" spans="1:6">
      <c r="A97" s="5" t="str">
        <f t="shared" si="37"/>
        <v>STEM</v>
      </c>
      <c r="B97" s="5" t="str">
        <f t="shared" si="38"/>
        <v>SPS1</v>
      </c>
      <c r="C97" s="5" t="str">
        <f t="shared" si="39"/>
        <v>CH</v>
      </c>
      <c r="D97" t="s">
        <v>557</v>
      </c>
      <c r="E97" t="str">
        <f t="shared" si="40"/>
        <v>PJ/yr.</v>
      </c>
      <c r="F97" s="13">
        <f t="shared" ref="F97" si="41">F81-F113</f>
        <v>0</v>
      </c>
    </row>
    <row r="98" spans="1:6">
      <c r="A98" s="5" t="str">
        <f t="shared" si="37"/>
        <v>STEM</v>
      </c>
      <c r="B98" s="5" t="str">
        <f t="shared" si="38"/>
        <v>SPS1</v>
      </c>
      <c r="C98" s="5" t="str">
        <f t="shared" si="39"/>
        <v>CH</v>
      </c>
      <c r="D98" t="s">
        <v>558</v>
      </c>
      <c r="E98" t="str">
        <f t="shared" si="40"/>
        <v>PJ/yr.</v>
      </c>
      <c r="F98" s="13">
        <f t="shared" ref="F98" si="42">F82-F114</f>
        <v>0</v>
      </c>
    </row>
    <row r="99" spans="1:6">
      <c r="A99" s="5" t="str">
        <f t="shared" si="37"/>
        <v>STEM</v>
      </c>
      <c r="B99" s="5" t="str">
        <f t="shared" si="38"/>
        <v>SPS1</v>
      </c>
      <c r="C99" s="5" t="str">
        <f t="shared" si="39"/>
        <v>CH</v>
      </c>
      <c r="D99" t="s">
        <v>559</v>
      </c>
      <c r="E99" t="str">
        <f t="shared" si="40"/>
        <v>PJ/yr.</v>
      </c>
      <c r="F99" s="13">
        <f t="shared" ref="F99" si="43">F83-F115</f>
        <v>0</v>
      </c>
    </row>
    <row r="100" spans="1:6">
      <c r="A100" s="5" t="str">
        <f t="shared" si="37"/>
        <v>STEM</v>
      </c>
      <c r="B100" s="5" t="str">
        <f t="shared" si="38"/>
        <v>SPS1</v>
      </c>
      <c r="C100" s="5" t="str">
        <f t="shared" si="39"/>
        <v>CH</v>
      </c>
      <c r="D100" t="s">
        <v>560</v>
      </c>
      <c r="E100" t="str">
        <f t="shared" si="40"/>
        <v>PJ/yr.</v>
      </c>
      <c r="F100" s="13">
        <f t="shared" ref="F100" si="44">F84-F116</f>
        <v>0.94185960061476037</v>
      </c>
    </row>
    <row r="101" spans="1:6">
      <c r="A101" s="5" t="str">
        <f t="shared" si="37"/>
        <v>STEM</v>
      </c>
      <c r="B101" s="5" t="str">
        <f t="shared" si="38"/>
        <v>SPS1</v>
      </c>
      <c r="C101" s="5" t="str">
        <f t="shared" si="39"/>
        <v>CH</v>
      </c>
      <c r="D101" t="s">
        <v>561</v>
      </c>
      <c r="E101" t="str">
        <f t="shared" si="40"/>
        <v>PJ/yr.</v>
      </c>
      <c r="F101" s="13">
        <f t="shared" ref="F101" si="45">F85-F117</f>
        <v>0</v>
      </c>
    </row>
    <row r="102" spans="1:6">
      <c r="A102" s="5" t="str">
        <f t="shared" si="37"/>
        <v>STEM</v>
      </c>
      <c r="B102" s="5" t="str">
        <f t="shared" si="38"/>
        <v>SPS1</v>
      </c>
      <c r="C102" s="5" t="str">
        <f t="shared" si="39"/>
        <v>CH</v>
      </c>
      <c r="D102" t="s">
        <v>562</v>
      </c>
      <c r="E102" t="str">
        <f t="shared" si="40"/>
        <v>PJ/yr.</v>
      </c>
      <c r="F102" s="13">
        <f t="shared" ref="F102" si="46">F86-F118</f>
        <v>0.6532990496835942</v>
      </c>
    </row>
    <row r="103" spans="1:6">
      <c r="A103" s="5" t="str">
        <f t="shared" si="37"/>
        <v>STEM</v>
      </c>
      <c r="B103" s="5" t="str">
        <f t="shared" si="38"/>
        <v>SPS1</v>
      </c>
      <c r="C103" s="5" t="str">
        <f t="shared" si="39"/>
        <v>CH</v>
      </c>
      <c r="D103" t="s">
        <v>563</v>
      </c>
      <c r="E103" t="str">
        <f t="shared" si="40"/>
        <v>PJ/yr.</v>
      </c>
      <c r="F103" s="13">
        <f t="shared" ref="F103" si="47">F87-F119</f>
        <v>0</v>
      </c>
    </row>
    <row r="104" spans="1:6">
      <c r="A104" s="5" t="str">
        <f t="shared" si="37"/>
        <v>STEM</v>
      </c>
      <c r="B104" s="5" t="str">
        <f t="shared" si="38"/>
        <v>SPS1</v>
      </c>
      <c r="C104" s="5" t="str">
        <f t="shared" si="39"/>
        <v>CH</v>
      </c>
      <c r="D104" t="s">
        <v>564</v>
      </c>
      <c r="E104" t="str">
        <f t="shared" si="40"/>
        <v>PJ/yr.</v>
      </c>
      <c r="F104" s="13">
        <f t="shared" ref="F104" si="48">F88-F120</f>
        <v>0</v>
      </c>
    </row>
    <row r="105" spans="1:6">
      <c r="A105" s="5" t="str">
        <f t="shared" si="37"/>
        <v>STEM</v>
      </c>
      <c r="B105" s="5" t="str">
        <f t="shared" si="38"/>
        <v>SPS1</v>
      </c>
      <c r="C105" s="5" t="str">
        <f t="shared" si="39"/>
        <v>CH</v>
      </c>
      <c r="D105" t="s">
        <v>565</v>
      </c>
      <c r="E105" t="str">
        <f t="shared" si="40"/>
        <v>PJ/yr.</v>
      </c>
      <c r="F105" s="13">
        <f t="shared" ref="F105" si="49">F89-F121</f>
        <v>1.2274240875765986E-2</v>
      </c>
    </row>
    <row r="106" spans="1:6">
      <c r="A106" s="5" t="str">
        <f t="shared" si="37"/>
        <v>STEM</v>
      </c>
      <c r="B106" s="5" t="str">
        <f t="shared" si="38"/>
        <v>SPS1</v>
      </c>
      <c r="C106" s="5" t="str">
        <f t="shared" si="39"/>
        <v>CH</v>
      </c>
      <c r="D106" t="s">
        <v>566</v>
      </c>
      <c r="E106" t="str">
        <f t="shared" si="40"/>
        <v>PJ/yr.</v>
      </c>
      <c r="F106" s="13">
        <f t="shared" ref="F106" si="50">F90-F122</f>
        <v>0</v>
      </c>
    </row>
    <row r="107" spans="1:6">
      <c r="A107" s="5" t="str">
        <f t="shared" si="37"/>
        <v>STEM</v>
      </c>
      <c r="B107" s="5" t="str">
        <f t="shared" si="38"/>
        <v>SPS1</v>
      </c>
      <c r="C107" s="5" t="str">
        <f t="shared" si="39"/>
        <v>CH</v>
      </c>
      <c r="D107" t="s">
        <v>567</v>
      </c>
      <c r="E107" t="str">
        <f>E183</f>
        <v>PJ/yr.</v>
      </c>
      <c r="F107" s="13">
        <f t="shared" ref="F107" si="51">F91-F123</f>
        <v>2.6934886447743396E-2</v>
      </c>
    </row>
    <row r="108" spans="1:6">
      <c r="A108" s="5" t="str">
        <f t="shared" si="37"/>
        <v>STEM</v>
      </c>
      <c r="B108" s="5" t="str">
        <f t="shared" si="38"/>
        <v>SPS1</v>
      </c>
      <c r="C108" s="5" t="str">
        <f t="shared" si="39"/>
        <v>CH</v>
      </c>
      <c r="D108" t="s">
        <v>568</v>
      </c>
      <c r="E108" t="str">
        <f>E185</f>
        <v>PJ/yr.</v>
      </c>
      <c r="F108" s="13">
        <f t="shared" ref="F108" si="52">F92-F124</f>
        <v>0</v>
      </c>
    </row>
    <row r="109" spans="1:6">
      <c r="A109" s="5" t="str">
        <f t="shared" si="37"/>
        <v>STEM</v>
      </c>
      <c r="B109" s="5" t="str">
        <f t="shared" si="38"/>
        <v>SPS1</v>
      </c>
      <c r="C109" s="5" t="str">
        <f t="shared" si="39"/>
        <v>CH</v>
      </c>
      <c r="D109" t="s">
        <v>569</v>
      </c>
      <c r="E109" t="str">
        <f>E187</f>
        <v>PJ/yr.</v>
      </c>
      <c r="F109" s="13">
        <f t="shared" ref="F109" si="53">F93-F125</f>
        <v>0</v>
      </c>
    </row>
    <row r="110" spans="1:6">
      <c r="A110" s="5" t="str">
        <f t="shared" si="37"/>
        <v>STEM</v>
      </c>
      <c r="B110" s="5" t="str">
        <f t="shared" si="38"/>
        <v>SPS1</v>
      </c>
      <c r="C110" s="5" t="str">
        <f t="shared" si="39"/>
        <v>CH</v>
      </c>
      <c r="D110" t="s">
        <v>570</v>
      </c>
      <c r="E110" t="str">
        <f>E188</f>
        <v>PJ/yr.</v>
      </c>
      <c r="F110" s="13">
        <f t="shared" ref="F110" si="54">F94-F126</f>
        <v>0.57961424783414339</v>
      </c>
    </row>
    <row r="111" spans="1:6">
      <c r="A111" s="5" t="str">
        <f t="shared" si="37"/>
        <v>STEM</v>
      </c>
      <c r="B111" s="5" t="str">
        <f t="shared" si="38"/>
        <v>SPS1</v>
      </c>
      <c r="C111" s="5" t="str">
        <f t="shared" si="39"/>
        <v>CH</v>
      </c>
      <c r="D111" t="s">
        <v>571</v>
      </c>
      <c r="E111" t="str">
        <f>E193</f>
        <v>PJ/yr.</v>
      </c>
      <c r="F111" s="13">
        <f t="shared" ref="F111" si="55">F95-F127</f>
        <v>0</v>
      </c>
    </row>
    <row r="112" spans="1:6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</row>
    <row r="113" spans="1:6">
      <c r="A113" s="5" t="str">
        <f t="shared" si="29"/>
        <v>STEM</v>
      </c>
      <c r="B113" s="5" t="str">
        <f t="shared" si="30"/>
        <v>SPS1</v>
      </c>
      <c r="C113" s="5" t="str">
        <f t="shared" si="31"/>
        <v>CH</v>
      </c>
      <c r="D113" t="s">
        <v>618</v>
      </c>
      <c r="E113" t="str">
        <f t="shared" ref="E113:E128" si="56">E112</f>
        <v>PJ/yr.</v>
      </c>
      <c r="F113" s="13">
        <f>'[1]Electricity and CHPs_IN'!L$23/SUM('[1]Electricity and CHPs_IN'!L$22:L$23)*F81</f>
        <v>0</v>
      </c>
    </row>
    <row r="114" spans="1:6">
      <c r="A114" s="5" t="str">
        <f t="shared" si="29"/>
        <v>STEM</v>
      </c>
      <c r="B114" s="5" t="str">
        <f t="shared" si="30"/>
        <v>SPS1</v>
      </c>
      <c r="C114" s="5" t="str">
        <f t="shared" si="31"/>
        <v>CH</v>
      </c>
      <c r="D114" t="s">
        <v>619</v>
      </c>
      <c r="E114" t="str">
        <f t="shared" si="56"/>
        <v>PJ/yr.</v>
      </c>
      <c r="F114" s="13">
        <f>'[1]Electricity and CHPs_IN'!L$23/SUM('[1]Electricity and CHPs_IN'!L$22:L$23)*F82</f>
        <v>0</v>
      </c>
    </row>
    <row r="115" spans="1:6">
      <c r="A115" s="5" t="str">
        <f t="shared" si="29"/>
        <v>STEM</v>
      </c>
      <c r="B115" s="5" t="str">
        <f t="shared" si="30"/>
        <v>SPS1</v>
      </c>
      <c r="C115" s="5" t="str">
        <f t="shared" si="31"/>
        <v>CH</v>
      </c>
      <c r="D115" t="s">
        <v>620</v>
      </c>
      <c r="E115" t="str">
        <f t="shared" si="56"/>
        <v>PJ/yr.</v>
      </c>
      <c r="F115" s="13">
        <f>'[1]Electricity and CHPs_IN'!L$23/SUM('[1]Electricity and CHPs_IN'!L$22:L$23)*F83</f>
        <v>0</v>
      </c>
    </row>
    <row r="116" spans="1:6">
      <c r="A116" s="5" t="str">
        <f t="shared" si="29"/>
        <v>STEM</v>
      </c>
      <c r="B116" s="5" t="str">
        <f t="shared" si="30"/>
        <v>SPS1</v>
      </c>
      <c r="C116" s="5" t="str">
        <f t="shared" si="31"/>
        <v>CH</v>
      </c>
      <c r="D116" t="s">
        <v>621</v>
      </c>
      <c r="E116" t="str">
        <f t="shared" si="56"/>
        <v>PJ/yr.</v>
      </c>
      <c r="F116" s="13">
        <f>'[1]Electricity and CHPs_IN'!L$23/SUM('[1]Electricity and CHPs_IN'!L$22:L$23)*F84</f>
        <v>2.402043440060388E-2</v>
      </c>
    </row>
    <row r="117" spans="1:6">
      <c r="A117" s="5" t="str">
        <f t="shared" si="29"/>
        <v>STEM</v>
      </c>
      <c r="B117" s="5" t="str">
        <f t="shared" si="30"/>
        <v>SPS1</v>
      </c>
      <c r="C117" s="5" t="str">
        <f t="shared" si="31"/>
        <v>CH</v>
      </c>
      <c r="D117" t="s">
        <v>622</v>
      </c>
      <c r="E117" t="str">
        <f t="shared" si="56"/>
        <v>PJ/yr.</v>
      </c>
      <c r="F117" s="13">
        <f>'[1]Electricity and CHPs_IN'!L$23/SUM('[1]Electricity and CHPs_IN'!L$22:L$23)*F85</f>
        <v>0</v>
      </c>
    </row>
    <row r="118" spans="1:6">
      <c r="A118" s="5" t="str">
        <f t="shared" si="29"/>
        <v>STEM</v>
      </c>
      <c r="B118" s="5" t="str">
        <f t="shared" si="30"/>
        <v>SPS1</v>
      </c>
      <c r="C118" s="5" t="str">
        <f t="shared" si="31"/>
        <v>CH</v>
      </c>
      <c r="D118" t="s">
        <v>623</v>
      </c>
      <c r="E118" t="str">
        <f t="shared" si="56"/>
        <v>PJ/yr.</v>
      </c>
      <c r="F118" s="13">
        <f>'[1]Electricity and CHPs_IN'!L$23/SUM('[1]Electricity and CHPs_IN'!L$22:L$23)*F86</f>
        <v>1.6661216763792581E-2</v>
      </c>
    </row>
    <row r="119" spans="1:6">
      <c r="A119" s="5" t="str">
        <f t="shared" si="29"/>
        <v>STEM</v>
      </c>
      <c r="B119" s="5" t="str">
        <f t="shared" si="30"/>
        <v>SPS1</v>
      </c>
      <c r="C119" s="5" t="str">
        <f t="shared" si="31"/>
        <v>CH</v>
      </c>
      <c r="D119" t="s">
        <v>624</v>
      </c>
      <c r="E119" t="str">
        <f t="shared" si="56"/>
        <v>PJ/yr.</v>
      </c>
      <c r="F119" s="13">
        <f>'[1]Electricity and CHPs_IN'!L$23/SUM('[1]Electricity and CHPs_IN'!L$22:L$23)*F87</f>
        <v>0</v>
      </c>
    </row>
    <row r="120" spans="1:6">
      <c r="A120" s="5" t="str">
        <f t="shared" si="29"/>
        <v>STEM</v>
      </c>
      <c r="B120" s="5" t="str">
        <f t="shared" si="30"/>
        <v>SPS1</v>
      </c>
      <c r="C120" s="5" t="str">
        <f t="shared" si="31"/>
        <v>CH</v>
      </c>
      <c r="D120" t="s">
        <v>625</v>
      </c>
      <c r="E120" t="str">
        <f t="shared" si="56"/>
        <v>PJ/yr.</v>
      </c>
      <c r="F120" s="13">
        <f>'[1]Electricity and CHPs_IN'!L$23/SUM('[1]Electricity and CHPs_IN'!L$22:L$23)*F88</f>
        <v>0</v>
      </c>
    </row>
    <row r="121" spans="1:6">
      <c r="A121" s="5" t="str">
        <f t="shared" si="29"/>
        <v>STEM</v>
      </c>
      <c r="B121" s="5" t="str">
        <f t="shared" si="30"/>
        <v>SPS1</v>
      </c>
      <c r="C121" s="5" t="str">
        <f t="shared" si="31"/>
        <v>CH</v>
      </c>
      <c r="D121" t="s">
        <v>626</v>
      </c>
      <c r="E121" t="str">
        <f t="shared" si="56"/>
        <v>PJ/yr.</v>
      </c>
      <c r="F121" s="13">
        <f>'[1]Electricity and CHPs_IN'!L$23/SUM('[1]Electricity and CHPs_IN'!L$22:L$23)*F89</f>
        <v>3.1303242816775205E-4</v>
      </c>
    </row>
    <row r="122" spans="1:6">
      <c r="A122" s="5" t="str">
        <f t="shared" si="29"/>
        <v>STEM</v>
      </c>
      <c r="B122" s="5" t="str">
        <f t="shared" si="30"/>
        <v>SPS1</v>
      </c>
      <c r="C122" s="5" t="str">
        <f t="shared" si="31"/>
        <v>CH</v>
      </c>
      <c r="D122" t="s">
        <v>627</v>
      </c>
      <c r="E122" t="str">
        <f t="shared" si="56"/>
        <v>PJ/yr.</v>
      </c>
      <c r="F122" s="13">
        <f>'[1]Electricity and CHPs_IN'!L$23/SUM('[1]Electricity and CHPs_IN'!L$22:L$23)*F90</f>
        <v>0</v>
      </c>
    </row>
    <row r="123" spans="1:6">
      <c r="A123" s="5" t="str">
        <f t="shared" si="29"/>
        <v>STEM</v>
      </c>
      <c r="B123" s="5" t="str">
        <f t="shared" si="30"/>
        <v>SPS1</v>
      </c>
      <c r="C123" s="5" t="str">
        <f t="shared" si="31"/>
        <v>CH</v>
      </c>
      <c r="D123" t="s">
        <v>628</v>
      </c>
      <c r="E123" t="str">
        <f t="shared" si="56"/>
        <v>PJ/yr.</v>
      </c>
      <c r="F123" s="13">
        <f>'[1]Electricity and CHPs_IN'!L$23/SUM('[1]Electricity and CHPs_IN'!L$22:L$23)*F91</f>
        <v>6.8692581419081992E-4</v>
      </c>
    </row>
    <row r="124" spans="1:6">
      <c r="A124" s="5" t="str">
        <f t="shared" si="29"/>
        <v>STEM</v>
      </c>
      <c r="B124" s="5" t="str">
        <f t="shared" si="30"/>
        <v>SPS1</v>
      </c>
      <c r="C124" s="5" t="str">
        <f t="shared" si="31"/>
        <v>CH</v>
      </c>
      <c r="D124" t="s">
        <v>629</v>
      </c>
      <c r="E124" t="str">
        <f t="shared" si="56"/>
        <v>PJ/yr.</v>
      </c>
      <c r="F124" s="13">
        <f>'[1]Electricity and CHPs_IN'!L$23/SUM('[1]Electricity and CHPs_IN'!L$22:L$23)*F92</f>
        <v>0</v>
      </c>
    </row>
    <row r="125" spans="1:6">
      <c r="A125" s="5" t="str">
        <f t="shared" si="29"/>
        <v>STEM</v>
      </c>
      <c r="B125" s="5" t="str">
        <f t="shared" si="30"/>
        <v>SPS1</v>
      </c>
      <c r="C125" s="5" t="str">
        <f t="shared" si="31"/>
        <v>CH</v>
      </c>
      <c r="D125" t="s">
        <v>630</v>
      </c>
      <c r="E125" t="str">
        <f t="shared" si="56"/>
        <v>PJ/yr.</v>
      </c>
      <c r="F125" s="13">
        <f t="shared" ref="F125" si="57">F93</f>
        <v>0.95936405744582232</v>
      </c>
    </row>
    <row r="126" spans="1:6">
      <c r="A126" s="5" t="str">
        <f t="shared" si="29"/>
        <v>STEM</v>
      </c>
      <c r="B126" s="5" t="str">
        <f t="shared" si="30"/>
        <v>SPS1</v>
      </c>
      <c r="C126" s="5" t="str">
        <f t="shared" si="31"/>
        <v>CH</v>
      </c>
      <c r="D126" t="s">
        <v>631</v>
      </c>
      <c r="E126" t="str">
        <f t="shared" si="56"/>
        <v>PJ/yr.</v>
      </c>
      <c r="F126" s="13">
        <f>'[1]Electricity and CHPs_IN'!L$23/SUM('[1]Electricity and CHPs_IN'!L$22:L$23)*F94</f>
        <v>1.4782018475649663E-2</v>
      </c>
    </row>
    <row r="127" spans="1:6">
      <c r="A127" s="5" t="str">
        <f t="shared" si="29"/>
        <v>STEM</v>
      </c>
      <c r="B127" s="5" t="str">
        <f t="shared" si="30"/>
        <v>SPS1</v>
      </c>
      <c r="C127" s="5" t="str">
        <f t="shared" si="31"/>
        <v>CH</v>
      </c>
      <c r="D127" t="s">
        <v>632</v>
      </c>
      <c r="E127" t="str">
        <f t="shared" si="56"/>
        <v>PJ/yr.</v>
      </c>
      <c r="F127" s="13">
        <f>'[1]Electricity and CHPs_IN'!L$23/SUM('[1]Electricity and CHPs_IN'!L$22:L$23)*F95</f>
        <v>0</v>
      </c>
    </row>
    <row r="128" spans="1:6">
      <c r="A128" s="5" t="str">
        <f t="shared" si="29"/>
        <v>STEM</v>
      </c>
      <c r="B128" s="5" t="str">
        <f t="shared" si="30"/>
        <v>SPS1</v>
      </c>
      <c r="C128" s="5" t="str">
        <f t="shared" si="31"/>
        <v>CH</v>
      </c>
      <c r="D128" t="s">
        <v>831</v>
      </c>
      <c r="E128" t="str">
        <f t="shared" si="56"/>
        <v>PJ/yr.</v>
      </c>
      <c r="F128" s="13">
        <f>SUM(F129:F134)</f>
        <v>8.2546805935477643</v>
      </c>
    </row>
    <row r="129" spans="1:12">
      <c r="A129" s="5" t="str">
        <f t="shared" si="29"/>
        <v>STEM</v>
      </c>
      <c r="B129" s="5" t="str">
        <f t="shared" si="30"/>
        <v>SPS1</v>
      </c>
      <c r="C129" s="5" t="str">
        <f t="shared" si="31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</row>
    <row r="130" spans="1:12">
      <c r="A130" s="5" t="str">
        <f t="shared" si="29"/>
        <v>STEM</v>
      </c>
      <c r="B130" s="5" t="str">
        <f t="shared" si="30"/>
        <v>SPS1</v>
      </c>
      <c r="C130" s="5" t="str">
        <f t="shared" si="31"/>
        <v>CH</v>
      </c>
      <c r="D130" t="s">
        <v>52</v>
      </c>
      <c r="E130" t="str">
        <f>E129</f>
        <v>PJ/yr.</v>
      </c>
      <c r="F130" s="13">
        <f>'[1]Electricity and CHPs'!B20</f>
        <v>0</v>
      </c>
    </row>
    <row r="131" spans="1:12">
      <c r="A131" s="5" t="str">
        <f t="shared" si="29"/>
        <v>STEM</v>
      </c>
      <c r="B131" s="5" t="str">
        <f t="shared" si="30"/>
        <v>SPS1</v>
      </c>
      <c r="C131" s="5" t="str">
        <f t="shared" si="31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</row>
    <row r="132" spans="1:12">
      <c r="A132" s="5" t="str">
        <f t="shared" si="29"/>
        <v>STEM</v>
      </c>
      <c r="B132" s="5" t="str">
        <f t="shared" si="30"/>
        <v>SPS1</v>
      </c>
      <c r="C132" s="5" t="str">
        <f t="shared" si="31"/>
        <v>CH</v>
      </c>
      <c r="D132" t="s">
        <v>50</v>
      </c>
      <c r="E132" t="str">
        <f>E131</f>
        <v>PJ/yr.</v>
      </c>
      <c r="F132" s="13">
        <f>'[1]Electricity and CHPs'!B27</f>
        <v>0</v>
      </c>
    </row>
    <row r="133" spans="1:12">
      <c r="A133" s="5" t="str">
        <f t="shared" si="29"/>
        <v>STEM</v>
      </c>
      <c r="B133" s="5" t="str">
        <f t="shared" si="30"/>
        <v>SPS1</v>
      </c>
      <c r="C133" s="5" t="str">
        <f t="shared" si="31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</row>
    <row r="134" spans="1:12">
      <c r="A134" s="5" t="str">
        <f t="shared" si="29"/>
        <v>STEM</v>
      </c>
      <c r="B134" s="5" t="str">
        <f t="shared" si="30"/>
        <v>SPS1</v>
      </c>
      <c r="C134" s="5" t="str">
        <f t="shared" si="31"/>
        <v>CH</v>
      </c>
      <c r="D134" t="s">
        <v>49</v>
      </c>
      <c r="E134" t="str">
        <f>E133</f>
        <v>PJ/yr.</v>
      </c>
      <c r="F134" s="13">
        <f>'[1]Electricity and CHPs'!B45</f>
        <v>0</v>
      </c>
    </row>
    <row r="135" spans="1:12">
      <c r="A135" s="5" t="str">
        <f t="shared" si="29"/>
        <v>STEM</v>
      </c>
      <c r="B135" s="5" t="str">
        <f t="shared" si="30"/>
        <v>SPS1</v>
      </c>
      <c r="C135" s="5" t="str">
        <f t="shared" si="31"/>
        <v>CH</v>
      </c>
      <c r="D135" t="s">
        <v>90</v>
      </c>
      <c r="E135" t="str">
        <f t="shared" ref="E135:E149" si="58">E134</f>
        <v>PJ/yr.</v>
      </c>
      <c r="F135" s="13">
        <f>SUM(F136:F139)</f>
        <v>4.0123202568391489</v>
      </c>
      <c r="H135" s="2"/>
      <c r="I135" s="2"/>
      <c r="J135" s="2"/>
      <c r="K135" s="2"/>
      <c r="L135" s="2"/>
    </row>
    <row r="136" spans="1:12">
      <c r="A136" s="5" t="str">
        <f t="shared" si="29"/>
        <v>STEM</v>
      </c>
      <c r="B136" s="5" t="str">
        <f t="shared" si="30"/>
        <v>SPS1</v>
      </c>
      <c r="C136" s="5" t="str">
        <f t="shared" si="31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</row>
    <row r="137" spans="1:12">
      <c r="A137" s="5" t="str">
        <f t="shared" si="29"/>
        <v>STEM</v>
      </c>
      <c r="B137" s="5" t="str">
        <f t="shared" si="30"/>
        <v>SPS1</v>
      </c>
      <c r="C137" s="5" t="str">
        <f t="shared" si="31"/>
        <v>CH</v>
      </c>
      <c r="D137" t="s">
        <v>61</v>
      </c>
      <c r="E137" t="str">
        <f t="shared" si="58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</row>
    <row r="138" spans="1:12">
      <c r="A138" s="5" t="str">
        <f t="shared" si="29"/>
        <v>STEM</v>
      </c>
      <c r="B138" s="5" t="str">
        <f t="shared" si="30"/>
        <v>SPS1</v>
      </c>
      <c r="C138" s="5" t="str">
        <f t="shared" si="31"/>
        <v>CH</v>
      </c>
      <c r="D138" t="s">
        <v>62</v>
      </c>
      <c r="E138" t="str">
        <f t="shared" si="58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</row>
    <row r="139" spans="1:12">
      <c r="A139" s="5" t="str">
        <f t="shared" si="29"/>
        <v>STEM</v>
      </c>
      <c r="B139" s="5" t="str">
        <f t="shared" si="30"/>
        <v>SPS1</v>
      </c>
      <c r="C139" s="5" t="str">
        <f t="shared" si="31"/>
        <v>CH</v>
      </c>
      <c r="D139" t="s">
        <v>63</v>
      </c>
      <c r="E139" t="str">
        <f t="shared" si="58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</row>
    <row r="140" spans="1:12">
      <c r="A140" s="5" t="str">
        <f t="shared" si="29"/>
        <v>STEM</v>
      </c>
      <c r="B140" s="5" t="str">
        <f t="shared" si="30"/>
        <v>SPS1</v>
      </c>
      <c r="C140" s="5" t="str">
        <f t="shared" si="31"/>
        <v>CH</v>
      </c>
      <c r="D140" t="s">
        <v>64</v>
      </c>
      <c r="E140" t="str">
        <f t="shared" si="58"/>
        <v>PJ/yr.</v>
      </c>
      <c r="F140" s="13">
        <v>0</v>
      </c>
    </row>
    <row r="141" spans="1:12">
      <c r="A141" s="5" t="str">
        <f t="shared" si="29"/>
        <v>STEM</v>
      </c>
      <c r="B141" s="5" t="str">
        <f t="shared" si="30"/>
        <v>SPS1</v>
      </c>
      <c r="C141" s="5" t="str">
        <f t="shared" si="31"/>
        <v>CH</v>
      </c>
      <c r="D141" t="s">
        <v>65</v>
      </c>
      <c r="E141" t="str">
        <f t="shared" si="58"/>
        <v>PJ/yr.</v>
      </c>
      <c r="F141" s="13">
        <v>0</v>
      </c>
    </row>
    <row r="142" spans="1:12">
      <c r="A142" s="5" t="str">
        <f t="shared" si="29"/>
        <v>STEM</v>
      </c>
      <c r="B142" s="5" t="str">
        <f t="shared" si="30"/>
        <v>SPS1</v>
      </c>
      <c r="C142" s="5" t="str">
        <f t="shared" si="31"/>
        <v>CH</v>
      </c>
      <c r="D142" t="s">
        <v>832</v>
      </c>
      <c r="E142" t="str">
        <f>E141</f>
        <v>PJ/yr.</v>
      </c>
      <c r="F142" s="13">
        <f>SUM(F143:F148)</f>
        <v>4.2423603367086153</v>
      </c>
    </row>
    <row r="143" spans="1:12">
      <c r="A143" s="5" t="str">
        <f t="shared" si="29"/>
        <v>STEM</v>
      </c>
      <c r="B143" s="5" t="str">
        <f t="shared" si="30"/>
        <v>SPS1</v>
      </c>
      <c r="C143" s="5" t="str">
        <f t="shared" si="31"/>
        <v>CH</v>
      </c>
      <c r="D143" t="s">
        <v>56</v>
      </c>
      <c r="E143" t="str">
        <f>E142</f>
        <v>PJ/yr.</v>
      </c>
      <c r="F143" s="13">
        <f>F129-F136</f>
        <v>3.2535000114076</v>
      </c>
    </row>
    <row r="144" spans="1:12">
      <c r="A144" s="5" t="str">
        <f t="shared" si="29"/>
        <v>STEM</v>
      </c>
      <c r="B144" s="5" t="str">
        <f t="shared" si="30"/>
        <v>SPS1</v>
      </c>
      <c r="C144" s="5" t="str">
        <f t="shared" si="31"/>
        <v>CH</v>
      </c>
      <c r="D144" t="s">
        <v>57</v>
      </c>
      <c r="E144" t="str">
        <f t="shared" si="58"/>
        <v>PJ/yr.</v>
      </c>
      <c r="F144" s="13">
        <f t="shared" ref="F144" si="59">F130-F137</f>
        <v>0</v>
      </c>
    </row>
    <row r="145" spans="1:6">
      <c r="A145" s="5" t="str">
        <f t="shared" si="29"/>
        <v>STEM</v>
      </c>
      <c r="B145" s="5" t="str">
        <f t="shared" si="30"/>
        <v>SPS1</v>
      </c>
      <c r="C145" s="5" t="str">
        <f t="shared" si="31"/>
        <v>CH</v>
      </c>
      <c r="D145" t="s">
        <v>58</v>
      </c>
      <c r="E145" t="str">
        <f t="shared" si="58"/>
        <v>PJ/yr.</v>
      </c>
      <c r="F145" s="13">
        <f t="shared" ref="F145" si="60">F131-F138</f>
        <v>0.75882024543154913</v>
      </c>
    </row>
    <row r="146" spans="1:6">
      <c r="A146" s="5" t="str">
        <f t="shared" si="29"/>
        <v>STEM</v>
      </c>
      <c r="B146" s="5" t="str">
        <f t="shared" si="30"/>
        <v>SPS1</v>
      </c>
      <c r="C146" s="5" t="str">
        <f t="shared" si="31"/>
        <v>CH</v>
      </c>
      <c r="D146" t="s">
        <v>59</v>
      </c>
      <c r="E146" t="str">
        <f t="shared" si="58"/>
        <v>PJ/yr.</v>
      </c>
      <c r="F146" s="13">
        <f t="shared" ref="F146" si="61">F132-F139</f>
        <v>0</v>
      </c>
    </row>
    <row r="147" spans="1:6">
      <c r="A147" s="5" t="str">
        <f t="shared" si="29"/>
        <v>STEM</v>
      </c>
      <c r="B147" s="5" t="str">
        <f t="shared" si="30"/>
        <v>SPS1</v>
      </c>
      <c r="C147" s="5" t="str">
        <f t="shared" si="31"/>
        <v>CH</v>
      </c>
      <c r="D147" t="s">
        <v>54</v>
      </c>
      <c r="E147" t="str">
        <f t="shared" si="58"/>
        <v>PJ/yr.</v>
      </c>
      <c r="F147" s="13">
        <f t="shared" ref="F147" si="62">F133-F140</f>
        <v>0.23004007986946667</v>
      </c>
    </row>
    <row r="148" spans="1:6">
      <c r="A148" s="5" t="str">
        <f t="shared" ref="A148:A179" si="63">A147</f>
        <v>STEM</v>
      </c>
      <c r="B148" s="5" t="str">
        <f t="shared" ref="B148:B179" si="64">B147</f>
        <v>SPS1</v>
      </c>
      <c r="C148" s="5" t="str">
        <f t="shared" ref="C148:C179" si="65">C147</f>
        <v>CH</v>
      </c>
      <c r="D148" t="s">
        <v>55</v>
      </c>
      <c r="E148" t="str">
        <f t="shared" si="58"/>
        <v>PJ/yr.</v>
      </c>
      <c r="F148" s="13">
        <f t="shared" ref="F148" si="66">F134-F141</f>
        <v>0</v>
      </c>
    </row>
    <row r="149" spans="1:6">
      <c r="A149" s="5" t="str">
        <f t="shared" si="63"/>
        <v>STEM</v>
      </c>
      <c r="B149" s="5" t="str">
        <f t="shared" si="64"/>
        <v>SPS1</v>
      </c>
      <c r="C149" s="5" t="str">
        <f t="shared" si="65"/>
        <v>CH</v>
      </c>
      <c r="D149" t="s">
        <v>833</v>
      </c>
      <c r="E149" t="str">
        <f t="shared" si="58"/>
        <v>PJ/yr.</v>
      </c>
      <c r="F149" s="13">
        <f>SUM(F150:F156)</f>
        <v>0.5844814258142238</v>
      </c>
    </row>
    <row r="150" spans="1:6">
      <c r="A150" s="5" t="str">
        <f t="shared" si="63"/>
        <v>STEM</v>
      </c>
      <c r="B150" s="5" t="str">
        <f t="shared" si="64"/>
        <v>SPS1</v>
      </c>
      <c r="C150" s="5" t="str">
        <f t="shared" si="6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</row>
    <row r="151" spans="1:6">
      <c r="A151" s="5" t="str">
        <f t="shared" si="63"/>
        <v>STEM</v>
      </c>
      <c r="B151" s="5" t="str">
        <f t="shared" si="64"/>
        <v>SPS1</v>
      </c>
      <c r="C151" s="5" t="str">
        <f t="shared" si="65"/>
        <v>CH</v>
      </c>
      <c r="D151" t="s">
        <v>67</v>
      </c>
      <c r="E151" t="str">
        <f>E168</f>
        <v>PJ/yr.</v>
      </c>
      <c r="F151" s="13">
        <f>'[1]Electricity and CHPs'!B31</f>
        <v>0</v>
      </c>
    </row>
    <row r="152" spans="1:6">
      <c r="A152" s="5" t="str">
        <f t="shared" si="63"/>
        <v>STEM</v>
      </c>
      <c r="B152" s="5" t="str">
        <f t="shared" si="64"/>
        <v>SPS1</v>
      </c>
      <c r="C152" s="5" t="str">
        <f t="shared" si="6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</row>
    <row r="153" spans="1:6">
      <c r="A153" s="5" t="str">
        <f t="shared" si="63"/>
        <v>STEM</v>
      </c>
      <c r="B153" s="5" t="str">
        <f t="shared" si="64"/>
        <v>SPS1</v>
      </c>
      <c r="C153" s="5" t="str">
        <f t="shared" si="65"/>
        <v>CH</v>
      </c>
      <c r="D153" t="s">
        <v>69</v>
      </c>
      <c r="E153" t="str">
        <f>E152</f>
        <v>PJ/yr.</v>
      </c>
      <c r="F153" s="13">
        <f>'[1]Electricity and CHPs'!B43</f>
        <v>0</v>
      </c>
    </row>
    <row r="154" spans="1:6">
      <c r="A154" s="5" t="str">
        <f t="shared" si="63"/>
        <v>STEM</v>
      </c>
      <c r="B154" s="5" t="str">
        <f t="shared" si="64"/>
        <v>SPS1</v>
      </c>
      <c r="C154" s="5" t="str">
        <f t="shared" si="65"/>
        <v>CH</v>
      </c>
      <c r="D154" t="s">
        <v>70</v>
      </c>
      <c r="E154" t="str">
        <f>E90</f>
        <v>PJ/yr.</v>
      </c>
      <c r="F154" s="13">
        <f>'[1]Electricity and CHPs'!B50</f>
        <v>0</v>
      </c>
    </row>
    <row r="155" spans="1:6">
      <c r="A155" s="5" t="str">
        <f t="shared" si="63"/>
        <v>STEM</v>
      </c>
      <c r="B155" s="5" t="str">
        <f t="shared" si="64"/>
        <v>SPS1</v>
      </c>
      <c r="C155" s="5" t="str">
        <f t="shared" si="65"/>
        <v>CH</v>
      </c>
      <c r="D155" t="s">
        <v>71</v>
      </c>
      <c r="E155" t="str">
        <f>E92</f>
        <v>PJ/yr.</v>
      </c>
      <c r="F155" s="13">
        <f>'[1]Electricity and CHPs'!B53</f>
        <v>0</v>
      </c>
    </row>
    <row r="156" spans="1:6">
      <c r="A156" s="5" t="str">
        <f t="shared" si="63"/>
        <v>STEM</v>
      </c>
      <c r="B156" s="5" t="str">
        <f t="shared" si="64"/>
        <v>SPS1</v>
      </c>
      <c r="C156" s="5" t="str">
        <f t="shared" si="65"/>
        <v>CH</v>
      </c>
      <c r="D156" t="s">
        <v>298</v>
      </c>
      <c r="E156" t="str">
        <f>E94</f>
        <v>PJ/yr.</v>
      </c>
      <c r="F156" s="13">
        <f>'[1]Electricity and CHPs'!B56</f>
        <v>0</v>
      </c>
    </row>
    <row r="157" spans="1:6">
      <c r="A157" s="5" t="str">
        <f t="shared" si="63"/>
        <v>STEM</v>
      </c>
      <c r="B157" s="5" t="str">
        <f t="shared" si="64"/>
        <v>SPS1</v>
      </c>
      <c r="C157" s="5" t="str">
        <f t="shared" si="65"/>
        <v>CH</v>
      </c>
      <c r="D157" t="s">
        <v>834</v>
      </c>
      <c r="E157" t="str">
        <f>E95</f>
        <v>PJ/yr.</v>
      </c>
      <c r="F157" s="13">
        <f>F158</f>
        <v>0.52400000000000047</v>
      </c>
    </row>
    <row r="158" spans="1:6">
      <c r="A158" s="5" t="str">
        <f t="shared" si="63"/>
        <v>STEM</v>
      </c>
      <c r="B158" s="5" t="str">
        <f t="shared" si="64"/>
        <v>SPS1</v>
      </c>
      <c r="C158" s="5" t="str">
        <f t="shared" si="6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</row>
    <row r="159" spans="1:6">
      <c r="A159" s="5" t="str">
        <f t="shared" si="63"/>
        <v>STEM</v>
      </c>
      <c r="B159" s="5" t="str">
        <f t="shared" si="64"/>
        <v>SPS1</v>
      </c>
      <c r="C159" s="5" t="str">
        <f t="shared" si="65"/>
        <v>CH</v>
      </c>
      <c r="D159" t="s">
        <v>835</v>
      </c>
      <c r="E159" t="str">
        <f>E169</f>
        <v>PJ/yr.</v>
      </c>
      <c r="F159" s="13">
        <f>SUM(F160:F164)</f>
        <v>9.3550000000000111</v>
      </c>
    </row>
    <row r="160" spans="1:6">
      <c r="A160" s="5" t="str">
        <f t="shared" si="63"/>
        <v>STEM</v>
      </c>
      <c r="B160" s="5" t="str">
        <f t="shared" si="64"/>
        <v>SPS1</v>
      </c>
      <c r="C160" s="5" t="str">
        <f t="shared" si="65"/>
        <v>CH</v>
      </c>
      <c r="D160" t="s">
        <v>73</v>
      </c>
      <c r="E160" t="str">
        <f>E158</f>
        <v>PJ/yr.</v>
      </c>
      <c r="F160" s="13">
        <f>'[1]Electricity and CHPs'!B34</f>
        <v>0</v>
      </c>
    </row>
    <row r="161" spans="1:6">
      <c r="A161" s="5" t="str">
        <f t="shared" si="63"/>
        <v>STEM</v>
      </c>
      <c r="B161" s="5" t="str">
        <f t="shared" si="64"/>
        <v>SPS1</v>
      </c>
      <c r="C161" s="5" t="str">
        <f t="shared" si="6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</row>
    <row r="162" spans="1:6">
      <c r="A162" s="5" t="str">
        <f t="shared" si="63"/>
        <v>STEM</v>
      </c>
      <c r="B162" s="5" t="str">
        <f t="shared" si="64"/>
        <v>SPS1</v>
      </c>
      <c r="C162" s="5" t="str">
        <f t="shared" si="6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</row>
    <row r="163" spans="1:6">
      <c r="A163" s="5" t="str">
        <f t="shared" si="63"/>
        <v>STEM</v>
      </c>
      <c r="B163" s="5" t="str">
        <f t="shared" si="64"/>
        <v>SPS1</v>
      </c>
      <c r="C163" s="5" t="str">
        <f t="shared" si="6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</row>
    <row r="164" spans="1:6">
      <c r="A164" s="5" t="str">
        <f t="shared" si="63"/>
        <v>STEM</v>
      </c>
      <c r="B164" s="5" t="str">
        <f t="shared" si="64"/>
        <v>SPS1</v>
      </c>
      <c r="C164" s="5" t="str">
        <f t="shared" si="6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</row>
    <row r="165" spans="1:6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</row>
    <row r="166" spans="1:6">
      <c r="A166" s="5" t="str">
        <f t="shared" ref="A166" si="67">A165</f>
        <v>STEM</v>
      </c>
      <c r="B166" s="5" t="str">
        <f t="shared" ref="B166" si="68">B165</f>
        <v>SPS1</v>
      </c>
      <c r="C166" s="5" t="str">
        <f t="shared" ref="C166" si="69">C165</f>
        <v>CH</v>
      </c>
      <c r="D166" t="s">
        <v>91</v>
      </c>
      <c r="E166" t="str">
        <f>E152</f>
        <v>PJ/yr.</v>
      </c>
      <c r="F166" s="13">
        <f>F165</f>
        <v>0</v>
      </c>
    </row>
    <row r="167" spans="1:6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" si="70">SUM(F168:F170)</f>
        <v>0</v>
      </c>
    </row>
    <row r="168" spans="1:6">
      <c r="A168" s="5" t="str">
        <f t="shared" si="63"/>
        <v>STEM</v>
      </c>
      <c r="B168" s="5" t="str">
        <f t="shared" si="64"/>
        <v>SPS1</v>
      </c>
      <c r="C168" s="5" t="str">
        <f t="shared" si="65"/>
        <v>CH</v>
      </c>
      <c r="D168" t="s">
        <v>77</v>
      </c>
      <c r="E168" t="str">
        <f>E85</f>
        <v>PJ/yr.</v>
      </c>
      <c r="F168" s="13">
        <f>'[1]Electricity and CHPs'!B30</f>
        <v>0</v>
      </c>
    </row>
    <row r="169" spans="1:6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</row>
    <row r="170" spans="1:6">
      <c r="A170" s="5" t="str">
        <f t="shared" si="63"/>
        <v>STEM</v>
      </c>
      <c r="B170" s="5" t="str">
        <f t="shared" si="64"/>
        <v>SPS1</v>
      </c>
      <c r="C170" s="5" t="str">
        <f t="shared" si="65"/>
        <v>CH</v>
      </c>
      <c r="D170" t="s">
        <v>236</v>
      </c>
      <c r="E170" t="str">
        <f t="shared" ref="E170:E178" si="71">E156</f>
        <v>PJ/yr.</v>
      </c>
      <c r="F170" s="13">
        <f>'[1]Electricity and CHPs'!B57</f>
        <v>0</v>
      </c>
    </row>
    <row r="171" spans="1:6">
      <c r="A171" s="5" t="str">
        <f t="shared" si="63"/>
        <v>STEM</v>
      </c>
      <c r="B171" s="5" t="str">
        <f t="shared" si="64"/>
        <v>SPS1</v>
      </c>
      <c r="C171" s="5" t="str">
        <f t="shared" si="65"/>
        <v>CH</v>
      </c>
      <c r="D171" t="s">
        <v>838</v>
      </c>
      <c r="E171" t="str">
        <f t="shared" si="71"/>
        <v>PJ/yr.</v>
      </c>
      <c r="F171" s="13">
        <f>SUM(F172:F178)</f>
        <v>9.4780383002227478E-2</v>
      </c>
    </row>
    <row r="172" spans="1:6">
      <c r="A172" s="5" t="str">
        <f t="shared" si="63"/>
        <v>STEM</v>
      </c>
      <c r="B172" s="5" t="str">
        <f t="shared" si="64"/>
        <v>SPS1</v>
      </c>
      <c r="C172" s="5" t="str">
        <f t="shared" si="65"/>
        <v>CH</v>
      </c>
      <c r="D172" t="s">
        <v>79</v>
      </c>
      <c r="E172" t="str">
        <f t="shared" si="71"/>
        <v>PJ/yr.</v>
      </c>
      <c r="F172" s="13">
        <f>'[1]Electricity and CHPs'!B70</f>
        <v>9.4500252975572588E-2</v>
      </c>
    </row>
    <row r="173" spans="1:6">
      <c r="A173" s="5" t="str">
        <f t="shared" si="63"/>
        <v>STEM</v>
      </c>
      <c r="B173" s="5" t="str">
        <f t="shared" si="64"/>
        <v>SPS1</v>
      </c>
      <c r="C173" s="5" t="str">
        <f t="shared" si="65"/>
        <v>CH</v>
      </c>
      <c r="D173" t="s">
        <v>80</v>
      </c>
      <c r="E173" t="str">
        <f t="shared" si="71"/>
        <v>PJ/yr.</v>
      </c>
      <c r="F173" s="13">
        <f>'[1]Electricity and CHPs'!B71</f>
        <v>7.0665640978477844E-5</v>
      </c>
    </row>
    <row r="174" spans="1:6">
      <c r="A174" s="5" t="str">
        <f t="shared" si="63"/>
        <v>STEM</v>
      </c>
      <c r="B174" s="5" t="str">
        <f t="shared" si="64"/>
        <v>SPS1</v>
      </c>
      <c r="C174" s="5" t="str">
        <f t="shared" si="65"/>
        <v>CH</v>
      </c>
      <c r="D174" t="s">
        <v>81</v>
      </c>
      <c r="E174" t="str">
        <f t="shared" si="71"/>
        <v>PJ/yr.</v>
      </c>
      <c r="F174" s="13">
        <f>'[1]Electricity and CHPs'!B72</f>
        <v>6.4438962310693163E-5</v>
      </c>
    </row>
    <row r="175" spans="1:6">
      <c r="A175" s="5" t="str">
        <f t="shared" si="63"/>
        <v>STEM</v>
      </c>
      <c r="B175" s="5" t="str">
        <f t="shared" si="64"/>
        <v>SPS1</v>
      </c>
      <c r="C175" s="5" t="str">
        <f t="shared" si="65"/>
        <v>CH</v>
      </c>
      <c r="D175" t="s">
        <v>82</v>
      </c>
      <c r="E175" t="str">
        <f t="shared" si="71"/>
        <v>PJ/yr.</v>
      </c>
      <c r="F175" s="13">
        <f>'[1]Electricity and CHPs'!B73</f>
        <v>2.2358256730935395E-5</v>
      </c>
    </row>
    <row r="176" spans="1:6">
      <c r="A176" s="5" t="str">
        <f t="shared" si="63"/>
        <v>STEM</v>
      </c>
      <c r="B176" s="5" t="str">
        <f t="shared" si="64"/>
        <v>SPS1</v>
      </c>
      <c r="C176" s="5" t="str">
        <f t="shared" si="65"/>
        <v>CH</v>
      </c>
      <c r="D176" t="s">
        <v>83</v>
      </c>
      <c r="E176" t="str">
        <f t="shared" si="71"/>
        <v>PJ/yr.</v>
      </c>
      <c r="F176" s="13">
        <f>'[1]Electricity and CHPs'!B74</f>
        <v>5.2850176234752415E-5</v>
      </c>
    </row>
    <row r="177" spans="1:6">
      <c r="A177" s="5" t="str">
        <f t="shared" si="63"/>
        <v>STEM</v>
      </c>
      <c r="B177" s="5" t="str">
        <f t="shared" si="64"/>
        <v>SPS1</v>
      </c>
      <c r="C177" s="5" t="str">
        <f t="shared" si="65"/>
        <v>CH</v>
      </c>
      <c r="D177" t="s">
        <v>84</v>
      </c>
      <c r="E177" t="str">
        <f t="shared" si="71"/>
        <v>PJ/yr.</v>
      </c>
      <c r="F177" s="13">
        <f>'[1]Electricity and CHPs'!B75</f>
        <v>4.7368539022613963E-5</v>
      </c>
    </row>
    <row r="178" spans="1:6">
      <c r="A178" s="5" t="str">
        <f t="shared" si="63"/>
        <v>STEM</v>
      </c>
      <c r="B178" s="5" t="str">
        <f t="shared" si="64"/>
        <v>SPS1</v>
      </c>
      <c r="C178" s="5" t="str">
        <f t="shared" si="65"/>
        <v>CH</v>
      </c>
      <c r="D178" t="s">
        <v>88</v>
      </c>
      <c r="E178" t="str">
        <f t="shared" si="71"/>
        <v>PJ/yr.</v>
      </c>
      <c r="F178" s="13">
        <f>'[1]Electricity and CHPs'!B76</f>
        <v>2.2448451377422343E-5</v>
      </c>
    </row>
    <row r="179" spans="1:6">
      <c r="A179" s="8" t="str">
        <f t="shared" si="63"/>
        <v>STEM</v>
      </c>
      <c r="B179" s="8" t="str">
        <f t="shared" si="64"/>
        <v>SPS1</v>
      </c>
      <c r="C179" s="1" t="str">
        <f t="shared" si="6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</row>
    <row r="180" spans="1:6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" si="72">F181+F208</f>
        <v>23.057841532389325</v>
      </c>
    </row>
    <row r="181" spans="1:6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" si="73">SUM(F183,F187,F188,F196,F197,F205,F207)</f>
        <v>17.206261795038174</v>
      </c>
    </row>
    <row r="182" spans="1:6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</row>
    <row r="183" spans="1:6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</row>
    <row r="184" spans="1:6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</row>
    <row r="185" spans="1:6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" si="74">F183*IFERROR(F78/F74,0)</f>
        <v>0</v>
      </c>
    </row>
    <row r="186" spans="1:6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</row>
    <row r="187" spans="1:6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</row>
    <row r="188" spans="1:6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</row>
    <row r="189" spans="1:6">
      <c r="A189" s="5"/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</row>
    <row r="190" spans="1:6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</row>
    <row r="191" spans="1:6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" si="75">F188-F194</f>
        <v>0</v>
      </c>
    </row>
    <row r="192" spans="1:6">
      <c r="A192" s="5"/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</row>
    <row r="193" spans="1:6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F194" si="76">F187*IFERROR(F116/F84,0)</f>
        <v>4.48524145289542E-2</v>
      </c>
    </row>
    <row r="194" spans="1:6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76"/>
        <v>0</v>
      </c>
    </row>
    <row r="195" spans="1:6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</row>
    <row r="196" spans="1:6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</row>
    <row r="197" spans="1:6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</row>
    <row r="198" spans="1:6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</row>
    <row r="199" spans="1:6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" si="77">F196*F138/F131</f>
        <v>7.0799301445550959</v>
      </c>
    </row>
    <row r="200" spans="1:6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" si="78">F197*IFERROR(F139/F132,0)</f>
        <v>0</v>
      </c>
    </row>
    <row r="201" spans="1:6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</row>
    <row r="202" spans="1:6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F203" si="79">F196-F199</f>
        <v>7.0799301445550959</v>
      </c>
    </row>
    <row r="203" spans="1:6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79"/>
        <v>0</v>
      </c>
    </row>
    <row r="204" spans="1:6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</row>
    <row r="205" spans="1:6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</row>
    <row r="206" spans="1:6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</row>
    <row r="207" spans="1:6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</row>
    <row r="208" spans="1:6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</row>
    <row r="209" spans="1:6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</row>
    <row r="210" spans="1:6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</row>
    <row r="211" spans="1:6">
      <c r="A211" s="5"/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</row>
    <row r="212" spans="1:6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</row>
    <row r="213" spans="1:6">
      <c r="A213" s="5"/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</row>
    <row r="214" spans="1:6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</row>
    <row r="215" spans="1:6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</row>
    <row r="216" spans="1:6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</row>
    <row r="217" spans="1:6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</row>
    <row r="218" spans="1:6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</row>
    <row r="219" spans="1:6">
      <c r="A219" s="5"/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</row>
    <row r="220" spans="1:6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</row>
    <row r="221" spans="1:6">
      <c r="A221" s="5"/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</row>
    <row r="222" spans="1:6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</row>
    <row r="223" spans="1:6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</row>
    <row r="224" spans="1:6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</row>
    <row r="225" spans="1:6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</row>
    <row r="226" spans="1:6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</row>
    <row r="227" spans="1:6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</row>
    <row r="228" spans="1:6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</row>
    <row r="229" spans="1:6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</row>
    <row r="230" spans="1:6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</row>
    <row r="231" spans="1:6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</row>
    <row r="232" spans="1:6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</row>
    <row r="233" spans="1:6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</row>
    <row r="234" spans="1:6">
      <c r="A234" s="5"/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</row>
    <row r="235" spans="1:6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</row>
    <row r="236" spans="1:6">
      <c r="A236" s="5"/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</row>
    <row r="237" spans="1:6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" si="80">F233*IFERROR(F79/F75,0)</f>
        <v>0</v>
      </c>
    </row>
    <row r="238" spans="1:6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</row>
    <row r="239" spans="1:6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</row>
    <row r="240" spans="1:6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</row>
    <row r="241" spans="1:6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</row>
    <row r="242" spans="1:6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</row>
    <row r="243" spans="1:6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</row>
    <row r="244" spans="1:6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</row>
    <row r="245" spans="1:6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</row>
    <row r="246" spans="1:6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</row>
    <row r="247" spans="1:6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</row>
    <row r="248" spans="1:6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</row>
    <row r="249" spans="1:6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</row>
    <row r="250" spans="1:6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F252" si="81">F239-F261</f>
        <v>2.0331589409358304</v>
      </c>
    </row>
    <row r="251" spans="1:6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81"/>
        <v>0</v>
      </c>
    </row>
    <row r="252" spans="1:6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81"/>
        <v>0</v>
      </c>
    </row>
    <row r="253" spans="1:6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</row>
    <row r="254" spans="1:6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" si="82">F243-F265</f>
        <v>0</v>
      </c>
    </row>
    <row r="255" spans="1:6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" si="83">F244-F266</f>
        <v>0.10324118313883325</v>
      </c>
    </row>
    <row r="256" spans="1:6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F257" si="84">F245-F267</f>
        <v>0</v>
      </c>
    </row>
    <row r="257" spans="1:13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84"/>
        <v>0</v>
      </c>
    </row>
    <row r="258" spans="1:13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" si="85">F247-F269</f>
        <v>0.67535077835423474</v>
      </c>
    </row>
    <row r="259" spans="1:13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" si="86">F248-F270</f>
        <v>0</v>
      </c>
    </row>
    <row r="260" spans="1:13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H260" s="2"/>
      <c r="I260" s="2"/>
      <c r="J260" s="2"/>
      <c r="K260" s="2"/>
      <c r="L260" s="2"/>
      <c r="M260" s="2"/>
    </row>
    <row r="261" spans="1:13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F270" si="87">F239*IFERROR(F118/F86,0)</f>
        <v>5.1852060471511655E-2</v>
      </c>
    </row>
    <row r="262" spans="1:13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87"/>
        <v>0</v>
      </c>
    </row>
    <row r="263" spans="1:13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87"/>
        <v>0</v>
      </c>
    </row>
    <row r="264" spans="1:13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87"/>
        <v>7.5593983064230718E-4</v>
      </c>
    </row>
    <row r="265" spans="1:13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87"/>
        <v>0</v>
      </c>
    </row>
    <row r="266" spans="1:13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87"/>
        <v>2.6329806113442209E-3</v>
      </c>
    </row>
    <row r="267" spans="1:13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87"/>
        <v>0</v>
      </c>
    </row>
    <row r="268" spans="1:13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87"/>
        <v>1.4243075484212893</v>
      </c>
    </row>
    <row r="269" spans="1:13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87"/>
        <v>1.7223606425274294E-2</v>
      </c>
    </row>
    <row r="270" spans="1:13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87"/>
        <v>0</v>
      </c>
    </row>
    <row r="271" spans="1:13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</row>
    <row r="272" spans="1:13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</row>
    <row r="273" spans="1:12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</row>
    <row r="274" spans="1:12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</row>
    <row r="275" spans="1:12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</row>
    <row r="276" spans="1:12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</row>
    <row r="277" spans="1:12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</row>
    <row r="278" spans="1:12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</row>
    <row r="279" spans="1:12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" si="88">F273</f>
        <v>0</v>
      </c>
    </row>
    <row r="280" spans="1:12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</row>
    <row r="281" spans="1:12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</row>
    <row r="282" spans="1:12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</row>
    <row r="283" spans="1:12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</row>
    <row r="284" spans="1:12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</row>
    <row r="285" spans="1:12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</row>
    <row r="286" spans="1:12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</row>
    <row r="287" spans="1:12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</row>
    <row r="288" spans="1:12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  <c r="H288" t="s">
        <v>1867</v>
      </c>
      <c r="J288" t="s">
        <v>1868</v>
      </c>
      <c r="L288" t="s">
        <v>1869</v>
      </c>
    </row>
    <row r="289" spans="1:8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H289">
        <f>F289/F61</f>
        <v>1.7408086711512669</v>
      </c>
    </row>
    <row r="290" spans="1:8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H290">
        <f t="shared" ref="H290:H353" si="89">F290/F62</f>
        <v>3.0322398488532656</v>
      </c>
    </row>
    <row r="291" spans="1:8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H291">
        <f t="shared" si="89"/>
        <v>3.0322398488532656</v>
      </c>
    </row>
    <row r="292" spans="1:8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90">E291</f>
        <v>PJ/yr.</v>
      </c>
      <c r="F292" s="13">
        <f>SUM(F293:F295)</f>
        <v>149.43048018182139</v>
      </c>
      <c r="H292">
        <f t="shared" si="89"/>
        <v>1.021956504203912</v>
      </c>
    </row>
    <row r="293" spans="1:8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90"/>
        <v>PJ/yr.</v>
      </c>
      <c r="F293" s="13">
        <f>'[1]Electricity and CHPs_IN'!B$15</f>
        <v>66.745680000968164</v>
      </c>
      <c r="H293">
        <f t="shared" si="89"/>
        <v>1</v>
      </c>
    </row>
    <row r="294" spans="1:8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90"/>
        <v>PJ/yr.</v>
      </c>
      <c r="F294" s="13">
        <f>'[1]Electricity and CHPs_IN'!B$16</f>
        <v>66.632400083472731</v>
      </c>
      <c r="H294">
        <f t="shared" si="89"/>
        <v>1</v>
      </c>
    </row>
    <row r="295" spans="1:8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90"/>
        <v>PJ/yr.</v>
      </c>
      <c r="F295" s="13">
        <f>'[1]Electricity and CHPs_IN'!B$13</f>
        <v>16.052400097380474</v>
      </c>
      <c r="H295">
        <f t="shared" si="89"/>
        <v>1.2500000027416107</v>
      </c>
    </row>
    <row r="296" spans="1:8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90"/>
        <v>PJ/yr.</v>
      </c>
      <c r="F296" s="13">
        <f>SUM(F297:F299)</f>
        <v>0.13623790668491714</v>
      </c>
      <c r="H296">
        <f t="shared" si="89"/>
        <v>1.2174951777222769</v>
      </c>
    </row>
    <row r="297" spans="1:8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90"/>
        <v>PJ/yr.</v>
      </c>
      <c r="F297" s="13">
        <f>'[1]Electricity and CHPs_IN'!B$18</f>
        <v>0.1131784745791958</v>
      </c>
      <c r="H297">
        <f t="shared" si="89"/>
        <v>2.8580384373531738</v>
      </c>
    </row>
    <row r="298" spans="1:8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90"/>
        <v>PJ/yr.</v>
      </c>
      <c r="F298" s="13">
        <f>IFERROR(F70/SUM(F70,F183),0)*'[1]Electricity and CHPs_IN'!B$28</f>
        <v>2.538949726066604E-3</v>
      </c>
      <c r="H298">
        <f t="shared" si="89"/>
        <v>1.4104858075797428</v>
      </c>
    </row>
    <row r="299" spans="1:8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90"/>
        <v>PJ/yr.</v>
      </c>
      <c r="F299" s="13">
        <f>IFERROR(F71/SUM(F71,F233),0)*'[1]Electricity and CHPs_IN'!B$41</f>
        <v>2.0520482379654738E-2</v>
      </c>
      <c r="H299">
        <f t="shared" si="89"/>
        <v>0.29107044695625856</v>
      </c>
    </row>
    <row r="300" spans="1:8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90"/>
        <v>PJ/yr.</v>
      </c>
      <c r="F300" s="13">
        <f>F296</f>
        <v>0.13623790668491714</v>
      </c>
      <c r="H300">
        <f t="shared" si="89"/>
        <v>1.2174951777222769</v>
      </c>
    </row>
    <row r="301" spans="1:8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90"/>
        <v>PJ/yr.</v>
      </c>
      <c r="F301" s="13">
        <f t="shared" ref="F301" si="91">F297</f>
        <v>0.1131784745791958</v>
      </c>
      <c r="H301">
        <f t="shared" si="89"/>
        <v>2.8580384373531738</v>
      </c>
    </row>
    <row r="302" spans="1:8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90"/>
        <v>PJ/yr.</v>
      </c>
      <c r="F302" s="13">
        <f t="shared" ref="F302" si="92">F298</f>
        <v>2.538949726066604E-3</v>
      </c>
      <c r="H302">
        <f t="shared" si="89"/>
        <v>1.4104858075797428</v>
      </c>
    </row>
    <row r="303" spans="1:8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90"/>
        <v>PJ/yr.</v>
      </c>
      <c r="F303" s="13">
        <f t="shared" ref="F303" si="93">F299</f>
        <v>2.0520482379654738E-2</v>
      </c>
      <c r="H303">
        <f t="shared" si="89"/>
        <v>0.29107044695625856</v>
      </c>
    </row>
    <row r="304" spans="1:8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90"/>
        <v>PJ/yr.</v>
      </c>
      <c r="F304" s="13">
        <v>0</v>
      </c>
      <c r="H304" t="e">
        <f t="shared" si="89"/>
        <v>#DIV/0!</v>
      </c>
    </row>
    <row r="305" spans="1:15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90"/>
        <v>PJ/yr.</v>
      </c>
      <c r="F305" s="13">
        <v>0</v>
      </c>
      <c r="H305" t="e">
        <f t="shared" si="89"/>
        <v>#DIV/0!</v>
      </c>
    </row>
    <row r="306" spans="1:15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90"/>
        <v>PJ/yr.</v>
      </c>
      <c r="F306" s="13">
        <v>0</v>
      </c>
      <c r="H306" t="e">
        <f t="shared" si="89"/>
        <v>#DIV/0!</v>
      </c>
    </row>
    <row r="307" spans="1:15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90"/>
        <v>PJ/yr.</v>
      </c>
      <c r="F307" s="13">
        <v>0</v>
      </c>
      <c r="H307" t="e">
        <f t="shared" si="89"/>
        <v>#DIV/0!</v>
      </c>
    </row>
    <row r="308" spans="1:15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90"/>
        <v>PJ/yr.</v>
      </c>
      <c r="F308" s="13">
        <f>SUM(F309:F323)</f>
        <v>3.6052560593716119</v>
      </c>
      <c r="H308">
        <f t="shared" si="89"/>
        <v>1.1162441079218302</v>
      </c>
      <c r="J308">
        <v>56.4</v>
      </c>
      <c r="K308">
        <f>H308*J308</f>
        <v>62.956167686791218</v>
      </c>
      <c r="L308" s="7">
        <f>K308/277800000*1000000</f>
        <v>0.22662407374654867</v>
      </c>
      <c r="M308" s="33"/>
      <c r="O308" s="6"/>
    </row>
    <row r="309" spans="1:15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90"/>
        <v>PJ/yr.</v>
      </c>
      <c r="F309" s="13">
        <f>'[1]Electricity and CHPs_IN'!B$21</f>
        <v>0</v>
      </c>
      <c r="L309" s="7"/>
    </row>
    <row r="310" spans="1:15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90"/>
        <v>PJ/yr.</v>
      </c>
      <c r="F310" s="13">
        <f>'[1]Electricity and CHPs_IN'!B$22</f>
        <v>0</v>
      </c>
      <c r="L310" s="7"/>
    </row>
    <row r="311" spans="1:15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90"/>
        <v>PJ/yr.</v>
      </c>
      <c r="F311" s="13">
        <f>'[1]Electricity and CHPs_IN'!B$23</f>
        <v>0</v>
      </c>
      <c r="L311" s="7"/>
    </row>
    <row r="312" spans="1:15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90"/>
        <v>PJ/yr.</v>
      </c>
      <c r="F312" s="13">
        <f>IFERROR(F84/SUM(F84+F187),0)*'[1]Electricity and CHPs_IN'!B$24</f>
        <v>1.278453998880706</v>
      </c>
      <c r="H312">
        <f>F312/F84</f>
        <v>1.3236157209320198</v>
      </c>
      <c r="I312">
        <f>1/H312</f>
        <v>0.75550628795482511</v>
      </c>
      <c r="J312">
        <v>60.4</v>
      </c>
      <c r="K312">
        <f t="shared" ref="K312:K354" si="94">H312*J312</f>
        <v>79.946389544293993</v>
      </c>
      <c r="L312" s="7">
        <f t="shared" ref="L312:L354" si="95">K312/277800000*1000000</f>
        <v>0.2877839796410871</v>
      </c>
    </row>
    <row r="313" spans="1:15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90"/>
        <v>PJ/yr.</v>
      </c>
      <c r="F313" s="13">
        <f>IFERROR(F85/SUM(F85+F188),0)*'[1]Electricity and CHPs_IN'!B$29</f>
        <v>0</v>
      </c>
      <c r="L313" s="7"/>
    </row>
    <row r="314" spans="1:15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90"/>
        <v>PJ/yr.</v>
      </c>
      <c r="F314" s="13">
        <f>F86/SUM(F86,F239)*'[1]Electricity and CHPs_IN'!B$39</f>
        <v>0.46551991171481294</v>
      </c>
      <c r="H314">
        <f t="shared" si="89"/>
        <v>0.69484704545739062</v>
      </c>
      <c r="J314">
        <v>62.4</v>
      </c>
      <c r="K314">
        <f t="shared" si="94"/>
        <v>43.358455636541173</v>
      </c>
      <c r="L314" s="7">
        <f t="shared" si="95"/>
        <v>0.15607795405522382</v>
      </c>
    </row>
    <row r="315" spans="1:15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90"/>
        <v>PJ/yr.</v>
      </c>
      <c r="F315" s="13">
        <f>IFERROR(F87/SUM(F87,F240),0)*'[1]Electricity and CHPs_IN'!B$40</f>
        <v>0</v>
      </c>
      <c r="L315" s="7"/>
    </row>
    <row r="316" spans="1:15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90"/>
        <v>PJ/yr.</v>
      </c>
      <c r="F316" s="13">
        <f>IFERROR(F88/SUM(F88,F241),0)*'[1]Electricity and CHPs_IN'!$B$47</f>
        <v>0</v>
      </c>
      <c r="L316" s="7"/>
    </row>
    <row r="317" spans="1:15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90"/>
        <v>PJ/yr.</v>
      </c>
      <c r="F317" s="13">
        <f>F89/SUM(F89,F242)*'[1]Electricity and CHPs_IN'!B$48</f>
        <v>1.3906299051523931E-2</v>
      </c>
      <c r="H317">
        <f t="shared" si="89"/>
        <v>1.1047904272625886</v>
      </c>
      <c r="J317">
        <v>65.400000000000006</v>
      </c>
      <c r="K317">
        <f t="shared" si="94"/>
        <v>72.253293942973301</v>
      </c>
      <c r="L317" s="7">
        <f t="shared" si="95"/>
        <v>0.26009105091063101</v>
      </c>
    </row>
    <row r="318" spans="1:15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90"/>
        <v>PJ/yr.</v>
      </c>
      <c r="F318" s="13">
        <f>IFERROR(F90/SUM(F90,F243),0)*'[1]Electricity and CHPs_IN'!B$49</f>
        <v>0</v>
      </c>
      <c r="L318" s="7"/>
    </row>
    <row r="319" spans="1:15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90"/>
        <v>PJ/yr.</v>
      </c>
      <c r="F319" s="13">
        <f>IFERROR(F91/SUM(F91,F244),0)*'[1]Electricity and CHPs_IN'!B$51</f>
        <v>1.9786853331539202E-2</v>
      </c>
      <c r="H319">
        <f t="shared" si="89"/>
        <v>0.71634884575649593</v>
      </c>
      <c r="J319">
        <v>67.400000000000006</v>
      </c>
      <c r="K319">
        <f t="shared" si="94"/>
        <v>48.281912203987829</v>
      </c>
      <c r="L319" s="7">
        <f t="shared" si="95"/>
        <v>0.17380097985596771</v>
      </c>
    </row>
    <row r="320" spans="1:15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90"/>
        <v>PJ/yr.</v>
      </c>
      <c r="F320" s="13">
        <f>IFERROR(F92/SUM(F92,F245),0)*'[1]Electricity and CHPs_IN'!B$52</f>
        <v>0</v>
      </c>
      <c r="L320" s="7"/>
    </row>
    <row r="321" spans="1:12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90"/>
        <v>PJ/yr.</v>
      </c>
      <c r="F321" s="13">
        <f>IFERROR(F93/SUM(F93,F246),0)*'[1]Electricity and CHPs_IN'!B$54</f>
        <v>1.0646884262512482</v>
      </c>
      <c r="H321">
        <f t="shared" si="89"/>
        <v>1.1097856105698163</v>
      </c>
      <c r="J321">
        <v>69.400000000000006</v>
      </c>
      <c r="K321">
        <f t="shared" si="94"/>
        <v>77.019121373545261</v>
      </c>
      <c r="L321" s="7">
        <f t="shared" si="95"/>
        <v>0.27724665721218594</v>
      </c>
    </row>
    <row r="322" spans="1:12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90"/>
        <v>PJ/yr.</v>
      </c>
      <c r="F322" s="13">
        <f>IFERROR(F94/SUM(F94,F247),0)*'[1]Electricity and CHPs_IN'!B$55</f>
        <v>0.76290057014178159</v>
      </c>
      <c r="H322">
        <f t="shared" si="89"/>
        <v>1.2834881599746892</v>
      </c>
      <c r="J322">
        <v>70.400000000000006</v>
      </c>
      <c r="K322">
        <f t="shared" si="94"/>
        <v>90.357566462218131</v>
      </c>
      <c r="L322" s="7">
        <f t="shared" si="95"/>
        <v>0.32526121836651595</v>
      </c>
    </row>
    <row r="323" spans="1:12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90"/>
        <v>PJ/yr.</v>
      </c>
      <c r="F323" s="13">
        <f>IFERROR(F95/SUM(F95,F248),0)*'[1]Electricity and CHPs_IN'!B$58</f>
        <v>0</v>
      </c>
      <c r="L323" s="7"/>
    </row>
    <row r="324" spans="1:12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90"/>
        <v>PJ/yr.</v>
      </c>
      <c r="F324" s="13">
        <f>F308-F340</f>
        <v>2.4773863518438599</v>
      </c>
      <c r="H324">
        <f t="shared" si="89"/>
        <v>1.1189731096997499</v>
      </c>
      <c r="J324">
        <v>72.400000000000006</v>
      </c>
      <c r="K324">
        <f t="shared" si="94"/>
        <v>81.013653142261902</v>
      </c>
      <c r="L324" s="7">
        <f t="shared" si="95"/>
        <v>0.29162582124644315</v>
      </c>
    </row>
    <row r="325" spans="1:12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90"/>
        <v>PJ/yr.</v>
      </c>
      <c r="F325" s="13">
        <f>IFERROR(F97/F81,0)*F309</f>
        <v>0</v>
      </c>
      <c r="L325" s="7"/>
    </row>
    <row r="326" spans="1:12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90"/>
        <v>PJ/yr.</v>
      </c>
      <c r="F326" s="13">
        <f t="shared" ref="F326" si="96">IFERROR(F98/F82,0)*F310</f>
        <v>0</v>
      </c>
      <c r="L326" s="7"/>
    </row>
    <row r="327" spans="1:12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90"/>
        <v>PJ/yr.</v>
      </c>
      <c r="F327" s="13">
        <f t="shared" ref="F327" si="97">IFERROR(F99/F83,0)*F311</f>
        <v>0</v>
      </c>
      <c r="L327" s="7"/>
    </row>
    <row r="328" spans="1:12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90"/>
        <v>PJ/yr.</v>
      </c>
      <c r="F328" s="13">
        <f t="shared" ref="F328" si="98">IFERROR(F100/F84,0)*F312</f>
        <v>1.2466601742844505</v>
      </c>
      <c r="H328">
        <f t="shared" si="89"/>
        <v>1.3236157209320201</v>
      </c>
      <c r="J328">
        <v>76.400000000000006</v>
      </c>
      <c r="K328">
        <f t="shared" si="94"/>
        <v>101.12424107920634</v>
      </c>
      <c r="L328" s="7">
        <f t="shared" si="95"/>
        <v>0.36401814643342811</v>
      </c>
    </row>
    <row r="329" spans="1:12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90"/>
        <v>PJ/yr.</v>
      </c>
      <c r="F329" s="13">
        <f t="shared" ref="F329" si="99">IFERROR(F101/F85,0)*F313</f>
        <v>0</v>
      </c>
      <c r="L329" s="7"/>
    </row>
    <row r="330" spans="1:12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90"/>
        <v>PJ/yr.</v>
      </c>
      <c r="F330" s="13">
        <f t="shared" ref="F330" si="100">IFERROR(F102/F86,0)*F314</f>
        <v>0.45394291447276647</v>
      </c>
      <c r="H330">
        <f t="shared" si="89"/>
        <v>0.69484704545739062</v>
      </c>
      <c r="J330">
        <v>78.400000000000006</v>
      </c>
      <c r="K330">
        <f t="shared" si="94"/>
        <v>54.476008363859428</v>
      </c>
      <c r="L330" s="7">
        <f t="shared" si="95"/>
        <v>0.19609794227451199</v>
      </c>
    </row>
    <row r="331" spans="1:12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90"/>
        <v>PJ/yr.</v>
      </c>
      <c r="F331" s="13">
        <f t="shared" ref="F331" si="101">IFERROR(F103/F87,0)*F315</f>
        <v>0</v>
      </c>
      <c r="L331" s="7"/>
    </row>
    <row r="332" spans="1:12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90"/>
        <v>PJ/yr.</v>
      </c>
      <c r="F332" s="13">
        <f t="shared" ref="F332" si="102">IFERROR(F104/F88,0)*F316</f>
        <v>0</v>
      </c>
      <c r="L332" s="7"/>
    </row>
    <row r="333" spans="1:12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90"/>
        <v>PJ/yr.</v>
      </c>
      <c r="F333" s="13">
        <f t="shared" ref="F333" si="103">IFERROR(F105/F89,0)*F317</f>
        <v>1.3560463821461434E-2</v>
      </c>
      <c r="H333">
        <f t="shared" si="89"/>
        <v>1.1047904272625886</v>
      </c>
      <c r="J333">
        <v>81.400000000000006</v>
      </c>
      <c r="K333">
        <f t="shared" si="94"/>
        <v>89.929940779174714</v>
      </c>
      <c r="L333" s="7">
        <f t="shared" si="95"/>
        <v>0.32372188905390464</v>
      </c>
    </row>
    <row r="334" spans="1:12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90"/>
        <v>PJ/yr.</v>
      </c>
      <c r="F334" s="13">
        <f t="shared" ref="F334" si="104">IFERROR(F106/F90,0)*F318</f>
        <v>0</v>
      </c>
      <c r="L334" s="7"/>
    </row>
    <row r="335" spans="1:12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90"/>
        <v>PJ/yr.</v>
      </c>
      <c r="F335" s="13">
        <f t="shared" ref="F335" si="105">IFERROR(F107/F91,0)*F319</f>
        <v>1.9294774817423269E-2</v>
      </c>
      <c r="H335">
        <f t="shared" si="89"/>
        <v>0.71634884575649604</v>
      </c>
      <c r="J335">
        <v>83.4</v>
      </c>
      <c r="K335">
        <f t="shared" si="94"/>
        <v>59.743493736091771</v>
      </c>
      <c r="L335" s="7">
        <f t="shared" si="95"/>
        <v>0.21505937270011435</v>
      </c>
    </row>
    <row r="336" spans="1:12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90"/>
        <v>PJ/yr.</v>
      </c>
      <c r="F336" s="13">
        <f t="shared" ref="F336" si="106">IFERROR(F108/F92,0)*F320</f>
        <v>0</v>
      </c>
      <c r="L336" s="7"/>
    </row>
    <row r="337" spans="1:12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90"/>
        <v>PJ/yr.</v>
      </c>
      <c r="F337" s="13">
        <f t="shared" ref="F337" si="107">IFERROR(F109/F93,0)*F321</f>
        <v>0</v>
      </c>
      <c r="L337" s="7"/>
    </row>
    <row r="338" spans="1:12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90"/>
        <v>PJ/yr.</v>
      </c>
      <c r="F338" s="13">
        <f t="shared" ref="F338" si="108">IFERROR(F110/F94,0)*F322</f>
        <v>0.74392802444775818</v>
      </c>
      <c r="H338">
        <f t="shared" si="89"/>
        <v>1.2834881599746892</v>
      </c>
      <c r="J338">
        <v>86.4</v>
      </c>
      <c r="K338">
        <f t="shared" si="94"/>
        <v>110.89337702181315</v>
      </c>
      <c r="L338" s="7">
        <f t="shared" si="95"/>
        <v>0.39918422254072411</v>
      </c>
    </row>
    <row r="339" spans="1:12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90"/>
        <v>PJ/yr.</v>
      </c>
      <c r="F339" s="13">
        <f t="shared" ref="F339" si="109">IFERROR(F111/F95,0)*F323</f>
        <v>0</v>
      </c>
      <c r="L339" s="7"/>
    </row>
    <row r="340" spans="1:12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90"/>
        <v>PJ/yr.</v>
      </c>
      <c r="F340" s="13">
        <f>SUM(F341:F355)</f>
        <v>1.127869707527752</v>
      </c>
      <c r="H340">
        <f t="shared" si="89"/>
        <v>1.1102962872717164</v>
      </c>
      <c r="J340">
        <v>88.4</v>
      </c>
      <c r="K340">
        <f t="shared" si="94"/>
        <v>98.150191794819733</v>
      </c>
      <c r="L340" s="7">
        <f t="shared" si="95"/>
        <v>0.35331242546731367</v>
      </c>
    </row>
    <row r="341" spans="1:12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90"/>
        <v>PJ/yr.</v>
      </c>
      <c r="F341" s="13">
        <f>F309-F325</f>
        <v>0</v>
      </c>
      <c r="L341" s="7"/>
    </row>
    <row r="342" spans="1:12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90"/>
        <v>PJ/yr.</v>
      </c>
      <c r="F342" s="13">
        <f t="shared" ref="F342" si="110">F310-F326</f>
        <v>0</v>
      </c>
      <c r="L342" s="7"/>
    </row>
    <row r="343" spans="1:12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90"/>
        <v>PJ/yr.</v>
      </c>
      <c r="F343" s="13">
        <f t="shared" ref="F343" si="111">F311-F327</f>
        <v>0</v>
      </c>
      <c r="L343" s="7"/>
    </row>
    <row r="344" spans="1:12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90"/>
        <v>PJ/yr.</v>
      </c>
      <c r="F344" s="13">
        <f t="shared" ref="F344" si="112">F312-F328</f>
        <v>3.179382459625546E-2</v>
      </c>
      <c r="H344">
        <f t="shared" si="89"/>
        <v>1.3236157209320143</v>
      </c>
      <c r="J344">
        <v>92.4</v>
      </c>
      <c r="K344">
        <f t="shared" si="94"/>
        <v>122.30209261411812</v>
      </c>
      <c r="L344" s="7">
        <f t="shared" si="95"/>
        <v>0.44025231322576719</v>
      </c>
    </row>
    <row r="345" spans="1:12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90"/>
        <v>PJ/yr.</v>
      </c>
      <c r="F345" s="13">
        <f t="shared" ref="F345" si="113">F313-F329</f>
        <v>0</v>
      </c>
      <c r="L345" s="7"/>
    </row>
    <row r="346" spans="1:12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90"/>
        <v>PJ/yr.</v>
      </c>
      <c r="F346" s="13">
        <f t="shared" ref="F346" si="114">F314-F330</f>
        <v>1.1576997242046472E-2</v>
      </c>
      <c r="H346">
        <f t="shared" si="89"/>
        <v>0.69484704545739362</v>
      </c>
      <c r="J346">
        <v>94.4</v>
      </c>
      <c r="K346">
        <f t="shared" si="94"/>
        <v>65.593561091177961</v>
      </c>
      <c r="L346" s="7">
        <f t="shared" si="95"/>
        <v>0.23611793049380117</v>
      </c>
    </row>
    <row r="347" spans="1:12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90"/>
        <v>PJ/yr.</v>
      </c>
      <c r="F347" s="13">
        <f t="shared" ref="F347" si="115">F315-F331</f>
        <v>0</v>
      </c>
      <c r="L347" s="7"/>
    </row>
    <row r="348" spans="1:12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90"/>
        <v>PJ/yr.</v>
      </c>
      <c r="F348" s="13">
        <f t="shared" ref="F348" si="116">F316-F332</f>
        <v>0</v>
      </c>
      <c r="L348" s="7"/>
    </row>
    <row r="349" spans="1:12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90"/>
        <v>PJ/yr.</v>
      </c>
      <c r="F349" s="13">
        <f t="shared" ref="F349" si="117">F317-F333</f>
        <v>3.4583523006249776E-4</v>
      </c>
      <c r="H349">
        <f t="shared" si="89"/>
        <v>1.104790427262593</v>
      </c>
      <c r="J349">
        <v>97.4</v>
      </c>
      <c r="K349">
        <f t="shared" si="94"/>
        <v>107.60658761537657</v>
      </c>
      <c r="L349" s="7">
        <f t="shared" si="95"/>
        <v>0.38735272719717989</v>
      </c>
    </row>
    <row r="350" spans="1:12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90"/>
        <v>PJ/yr.</v>
      </c>
      <c r="F350" s="13">
        <f t="shared" ref="F350" si="118">F318-F334</f>
        <v>0</v>
      </c>
      <c r="L350" s="7"/>
    </row>
    <row r="351" spans="1:12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90"/>
        <v>PJ/yr.</v>
      </c>
      <c r="F351" s="13">
        <f t="shared" ref="F351" si="119">F319-F335</f>
        <v>4.9207851411593381E-4</v>
      </c>
      <c r="H351">
        <f t="shared" si="89"/>
        <v>0.71634884575649416</v>
      </c>
      <c r="J351">
        <v>99.4</v>
      </c>
      <c r="K351">
        <f t="shared" si="94"/>
        <v>71.205075268195529</v>
      </c>
      <c r="L351" s="7">
        <f t="shared" si="95"/>
        <v>0.25631776554426039</v>
      </c>
    </row>
    <row r="352" spans="1:12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90"/>
        <v>PJ/yr.</v>
      </c>
      <c r="F352" s="13">
        <f t="shared" ref="F352" si="120">F320-F336</f>
        <v>0</v>
      </c>
      <c r="L352" s="7"/>
    </row>
    <row r="353" spans="1:12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90"/>
        <v>PJ/yr.</v>
      </c>
      <c r="F353" s="13">
        <f t="shared" ref="F353" si="121">F321-F337</f>
        <v>1.0646884262512482</v>
      </c>
      <c r="H353">
        <f t="shared" si="89"/>
        <v>1.1097856105698163</v>
      </c>
      <c r="J353">
        <v>101.4</v>
      </c>
      <c r="K353">
        <f t="shared" si="94"/>
        <v>112.53226091177937</v>
      </c>
      <c r="L353" s="7">
        <f t="shared" si="95"/>
        <v>0.40508373258379904</v>
      </c>
    </row>
    <row r="354" spans="1:12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90"/>
        <v>PJ/yr.</v>
      </c>
      <c r="F354" s="13">
        <f t="shared" ref="F354" si="122">F322-F338</f>
        <v>1.8972545694023402E-2</v>
      </c>
      <c r="H354">
        <f t="shared" ref="H354:H406" si="123">F354/F126</f>
        <v>1.2834881599746861</v>
      </c>
      <c r="J354">
        <v>102.4</v>
      </c>
      <c r="K354">
        <f t="shared" si="94"/>
        <v>131.42918758140786</v>
      </c>
      <c r="L354" s="7">
        <f t="shared" si="95"/>
        <v>0.47310722671493111</v>
      </c>
    </row>
    <row r="355" spans="1:12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90"/>
        <v>PJ/yr.</v>
      </c>
      <c r="F355" s="13">
        <f t="shared" ref="F355" si="124">F323-F339</f>
        <v>0</v>
      </c>
      <c r="L355" s="7"/>
    </row>
    <row r="356" spans="1:12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125">E355</f>
        <v>PJ/yr.</v>
      </c>
      <c r="F356" s="13">
        <f>SUM(F357:F362)</f>
        <v>22.439137102057209</v>
      </c>
      <c r="H356">
        <f t="shared" si="123"/>
        <v>2.7183531631250113</v>
      </c>
    </row>
    <row r="357" spans="1:12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125"/>
        <v>PJ/yr.</v>
      </c>
      <c r="F357" s="13">
        <f>'[1]Electricity and CHPs_IN'!B$19</f>
        <v>18.203590542488215</v>
      </c>
      <c r="H357">
        <f t="shared" si="123"/>
        <v>2.7975396463288438</v>
      </c>
      <c r="J357" s="2"/>
    </row>
    <row r="358" spans="1:12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125"/>
        <v>PJ/yr.</v>
      </c>
      <c r="F358" s="13">
        <f>'[1]Electricity and CHPs_IN'!B$20</f>
        <v>0</v>
      </c>
      <c r="H358" t="e">
        <f t="shared" si="123"/>
        <v>#DIV/0!</v>
      </c>
      <c r="J358" s="2"/>
    </row>
    <row r="359" spans="1:12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125"/>
        <v>PJ/yr.</v>
      </c>
      <c r="F359" s="13">
        <f>IFERROR(F131/SUM(F131,F196),0)*'[1]Electricity and CHPs_IN'!B$26</f>
        <v>3.8411029225813058</v>
      </c>
      <c r="H359">
        <f t="shared" si="123"/>
        <v>2.5309702434183405</v>
      </c>
    </row>
    <row r="360" spans="1:12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125"/>
        <v>PJ/yr.</v>
      </c>
      <c r="F360" s="13">
        <f>IFERROR(F132/SUM(F132,F197),0)*'[1]Electricity and CHPs_IN'!B$27</f>
        <v>0</v>
      </c>
      <c r="H360" t="e">
        <f t="shared" si="123"/>
        <v>#DIV/0!</v>
      </c>
    </row>
    <row r="361" spans="1:12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125"/>
        <v>PJ/yr.</v>
      </c>
      <c r="F361" s="13">
        <f>IFERROR(F133/SUM(F133,F272),0)*'[1]Electricity and CHPs_IN'!B$44</f>
        <v>0.39444363698768825</v>
      </c>
      <c r="H361">
        <f t="shared" si="123"/>
        <v>1.7146735352009541</v>
      </c>
    </row>
    <row r="362" spans="1:12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125"/>
        <v>PJ/yr.</v>
      </c>
      <c r="F362" s="13">
        <f>IFERROR(F134/SUM(F134,F273),0)*'[1]Electricity and CHPs_IN'!B$45</f>
        <v>0</v>
      </c>
      <c r="H362" t="e">
        <f t="shared" si="123"/>
        <v>#DIV/0!</v>
      </c>
      <c r="J362" s="4"/>
    </row>
    <row r="363" spans="1:12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125"/>
        <v>PJ/yr.</v>
      </c>
      <c r="F363" s="13">
        <f>SUM(F364:F367)</f>
        <v>11.022346732534761</v>
      </c>
      <c r="H363">
        <f t="shared" si="123"/>
        <v>2.747125360630613</v>
      </c>
      <c r="J363" s="6"/>
    </row>
    <row r="364" spans="1:12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125"/>
        <v>PJ/yr.</v>
      </c>
      <c r="F364" s="13">
        <f>F357*IFERROR(F136/F129,0)</f>
        <v>9.1017952712441073</v>
      </c>
      <c r="H364">
        <f t="shared" si="123"/>
        <v>2.7975396463288438</v>
      </c>
      <c r="J364" s="2"/>
    </row>
    <row r="365" spans="1:12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125"/>
        <v>PJ/yr.</v>
      </c>
      <c r="F365" s="13">
        <f t="shared" ref="F365" si="126">F358*IFERROR(F137/F130,0)</f>
        <v>0</v>
      </c>
      <c r="H365" t="e">
        <f t="shared" si="123"/>
        <v>#DIV/0!</v>
      </c>
    </row>
    <row r="366" spans="1:12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125"/>
        <v>PJ/yr.</v>
      </c>
      <c r="F366" s="13">
        <f t="shared" ref="F366" si="127">F359*IFERROR(F138/F131,0)</f>
        <v>1.9205514612906529</v>
      </c>
      <c r="H366">
        <f t="shared" si="123"/>
        <v>2.5309702434183405</v>
      </c>
    </row>
    <row r="367" spans="1:12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125"/>
        <v>PJ/yr.</v>
      </c>
      <c r="F367" s="13">
        <f t="shared" ref="F367" si="128">F360*IFERROR(F139/F132,0)</f>
        <v>0</v>
      </c>
      <c r="H367" t="e">
        <f t="shared" si="123"/>
        <v>#DIV/0!</v>
      </c>
    </row>
    <row r="368" spans="1:12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125"/>
        <v>PJ/yr.</v>
      </c>
      <c r="F368" s="13">
        <f t="shared" ref="F368" si="129">F361*IFERROR(F140/F133,0)</f>
        <v>0</v>
      </c>
      <c r="H368" t="e">
        <f t="shared" si="123"/>
        <v>#DIV/0!</v>
      </c>
    </row>
    <row r="369" spans="1:10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125"/>
        <v>PJ/yr.</v>
      </c>
      <c r="F369" s="13">
        <f t="shared" ref="F369" si="130">F362*IFERROR(F141/F134,0)</f>
        <v>0</v>
      </c>
      <c r="H369" t="e">
        <f t="shared" si="123"/>
        <v>#DIV/0!</v>
      </c>
    </row>
    <row r="370" spans="1:10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125"/>
        <v>PJ/yr.</v>
      </c>
      <c r="F370" s="13">
        <f>SUM(F371:F376)</f>
        <v>11.416790369522449</v>
      </c>
      <c r="H370">
        <f t="shared" si="123"/>
        <v>2.6911411250794481</v>
      </c>
      <c r="I370" s="2"/>
      <c r="J370" s="2"/>
    </row>
    <row r="371" spans="1:10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125"/>
        <v>PJ/yr.</v>
      </c>
      <c r="F371" s="13">
        <f t="shared" ref="F371" si="131">F364*IFERROR(F143/F136,0)</f>
        <v>9.1017952712441073</v>
      </c>
      <c r="H371">
        <f t="shared" si="123"/>
        <v>2.7975396463288438</v>
      </c>
      <c r="I371" s="2"/>
      <c r="J371" s="2"/>
    </row>
    <row r="372" spans="1:10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125"/>
        <v>PJ/yr.</v>
      </c>
      <c r="F372" s="13">
        <f t="shared" ref="F372" si="132">F365*IFERROR(F144/F137,0)</f>
        <v>0</v>
      </c>
      <c r="H372" t="e">
        <f t="shared" si="123"/>
        <v>#DIV/0!</v>
      </c>
    </row>
    <row r="373" spans="1:10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125"/>
        <v>PJ/yr.</v>
      </c>
      <c r="F373" s="13">
        <f t="shared" ref="F373" si="133">F366*IFERROR(F145/F138,0)</f>
        <v>1.9205514612906529</v>
      </c>
      <c r="H373">
        <f t="shared" si="123"/>
        <v>2.5309702434183405</v>
      </c>
    </row>
    <row r="374" spans="1:10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125"/>
        <v>PJ/yr.</v>
      </c>
      <c r="F374" s="13">
        <f t="shared" ref="F374" si="134">F367*IFERROR(F146/F139,0)</f>
        <v>0</v>
      </c>
      <c r="H374" t="e">
        <f t="shared" si="123"/>
        <v>#DIV/0!</v>
      </c>
    </row>
    <row r="375" spans="1:10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125"/>
        <v>PJ/yr.</v>
      </c>
      <c r="F375" s="13">
        <f>F361</f>
        <v>0.39444363698768825</v>
      </c>
      <c r="H375">
        <f t="shared" si="123"/>
        <v>1.7146735352009541</v>
      </c>
    </row>
    <row r="376" spans="1:10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125"/>
        <v>PJ/yr.</v>
      </c>
      <c r="F376" s="13">
        <f t="shared" ref="F376" si="135">F362</f>
        <v>0</v>
      </c>
      <c r="H376" t="e">
        <f t="shared" si="123"/>
        <v>#DIV/0!</v>
      </c>
    </row>
    <row r="377" spans="1:10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125"/>
        <v>PJ/yr.</v>
      </c>
      <c r="F377" s="13">
        <f>SUM(F378:F384)</f>
        <v>0.6037838753193242</v>
      </c>
      <c r="H377">
        <f t="shared" si="123"/>
        <v>1.0330249151685371</v>
      </c>
    </row>
    <row r="378" spans="1:10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125"/>
        <v>PJ/yr.</v>
      </c>
      <c r="F378" s="13">
        <f>IFERROR(F150/SUM(F150,F205),0)*'[1]Electricity and CHPs_IN'!B$25</f>
        <v>0.42292459141971228</v>
      </c>
      <c r="H378">
        <f t="shared" si="123"/>
        <v>1.0264441274592699</v>
      </c>
    </row>
    <row r="379" spans="1:10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125"/>
        <v>PJ/yr.</v>
      </c>
      <c r="F379" s="13">
        <f>'[1]Electricity and CHPs_IN'!B$31</f>
        <v>0</v>
      </c>
      <c r="H379" t="e">
        <f t="shared" si="123"/>
        <v>#DIV/0!</v>
      </c>
    </row>
    <row r="380" spans="1:10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125"/>
        <v>PJ/yr.</v>
      </c>
      <c r="F380" s="13">
        <f>IFERROR(F152/SUM(F152,F281),0)*'[1]Electricity and CHPs_IN'!B$42</f>
        <v>0.18085928389961192</v>
      </c>
      <c r="H380">
        <f t="shared" si="123"/>
        <v>1.0487479296584052</v>
      </c>
    </row>
    <row r="381" spans="1:10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125"/>
        <v>PJ/yr.</v>
      </c>
      <c r="F381" s="13">
        <f>IFERROR(F153/SUM(F153,F282),0)*'[1]Electricity and CHPs_IN'!B$43</f>
        <v>0</v>
      </c>
      <c r="H381" t="e">
        <f t="shared" si="123"/>
        <v>#DIV/0!</v>
      </c>
    </row>
    <row r="382" spans="1:10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125"/>
        <v>PJ/yr.</v>
      </c>
      <c r="F382" s="13">
        <f>IFERROR(F154/SUM(F283,F154),0)*'[1]Electricity and CHPs_IN'!B$50</f>
        <v>0</v>
      </c>
      <c r="H382" t="e">
        <f t="shared" si="123"/>
        <v>#DIV/0!</v>
      </c>
    </row>
    <row r="383" spans="1:10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125"/>
        <v>PJ/yr.</v>
      </c>
      <c r="F383" s="13">
        <f>IFERROR(F155/SUM(F284,F155),0)*'[1]Electricity and CHPs_IN'!B$53</f>
        <v>0</v>
      </c>
      <c r="H383" t="e">
        <f t="shared" si="123"/>
        <v>#DIV/0!</v>
      </c>
    </row>
    <row r="384" spans="1:10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125"/>
        <v>PJ/yr.</v>
      </c>
      <c r="F384" s="13">
        <f>IFERROR(F156/SUM(F285,F156),0)*'[1]Electricity and CHPs_IN'!B$56</f>
        <v>0</v>
      </c>
      <c r="H384" t="e">
        <f t="shared" si="123"/>
        <v>#DIV/0!</v>
      </c>
    </row>
    <row r="385" spans="1:8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125"/>
        <v>PJ/yr.</v>
      </c>
      <c r="F385" s="13">
        <f>F386</f>
        <v>0.52400000000000047</v>
      </c>
      <c r="H385">
        <f t="shared" si="123"/>
        <v>1</v>
      </c>
    </row>
    <row r="386" spans="1:8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125"/>
        <v>PJ/yr.</v>
      </c>
      <c r="F386" s="13">
        <f>'[1]Electricity and CHPs_IN'!B$33</f>
        <v>0.52400000000000047</v>
      </c>
      <c r="H386">
        <f t="shared" si="123"/>
        <v>1</v>
      </c>
    </row>
    <row r="387" spans="1:8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125"/>
        <v>PJ/yr.</v>
      </c>
      <c r="F387" s="13">
        <f>SUM(F388:F392)</f>
        <v>9.3550000000000111</v>
      </c>
      <c r="H387">
        <f t="shared" si="123"/>
        <v>1</v>
      </c>
    </row>
    <row r="388" spans="1:8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125"/>
        <v>PJ/yr.</v>
      </c>
      <c r="F388" s="13">
        <f>'[1]Electricity and CHPs_IN'!B34</f>
        <v>0</v>
      </c>
      <c r="H388" t="e">
        <f t="shared" si="123"/>
        <v>#DIV/0!</v>
      </c>
    </row>
    <row r="389" spans="1:8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125"/>
        <v>PJ/yr.</v>
      </c>
      <c r="F389" s="13">
        <f>'[1]Electricity and CHPs_IN'!B35</f>
        <v>3.517953999707534</v>
      </c>
      <c r="H389">
        <f t="shared" si="123"/>
        <v>1</v>
      </c>
    </row>
    <row r="390" spans="1:8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125"/>
        <v>PJ/yr.</v>
      </c>
      <c r="F390" s="13">
        <f>'[1]Electricity and CHPs_IN'!B36</f>
        <v>2.1349390887346629</v>
      </c>
      <c r="H390">
        <f t="shared" si="123"/>
        <v>1</v>
      </c>
    </row>
    <row r="391" spans="1:8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125"/>
        <v>PJ/yr.</v>
      </c>
      <c r="F391" s="13">
        <f>'[1]Electricity and CHPs_IN'!B37</f>
        <v>0.86248322578584768</v>
      </c>
      <c r="H391">
        <f t="shared" si="123"/>
        <v>1</v>
      </c>
    </row>
    <row r="392" spans="1:8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125"/>
        <v>PJ/yr.</v>
      </c>
      <c r="F392" s="13">
        <f>'[1]Electricity and CHPs_IN'!B38</f>
        <v>2.8396236857719668</v>
      </c>
      <c r="H392">
        <f t="shared" si="123"/>
        <v>1</v>
      </c>
    </row>
    <row r="393" spans="1:8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125"/>
        <v>PJ/yr.</v>
      </c>
      <c r="F393" s="13">
        <f>'[1]Electricity and CHPs'!B252</f>
        <v>0</v>
      </c>
      <c r="H393" t="e">
        <f t="shared" si="123"/>
        <v>#DIV/0!</v>
      </c>
    </row>
    <row r="394" spans="1:8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125"/>
        <v>PJ/yr.</v>
      </c>
      <c r="F394" s="13">
        <f>'[1]Electricity and CHPs_IN'!B$32</f>
        <v>0</v>
      </c>
      <c r="H394" t="e">
        <f t="shared" si="123"/>
        <v>#DIV/0!</v>
      </c>
    </row>
    <row r="395" spans="1:8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125"/>
        <v>PJ/yr.</v>
      </c>
      <c r="F395" s="13">
        <f t="shared" ref="F395" si="136">SUM(F396:F398)</f>
        <v>0</v>
      </c>
      <c r="H395" t="e">
        <f t="shared" si="123"/>
        <v>#DIV/0!</v>
      </c>
    </row>
    <row r="396" spans="1:8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125"/>
        <v>PJ/yr.</v>
      </c>
      <c r="F396" s="13">
        <f>IFERROR(F168/SUM(F168,F207),0)*'[1]Electricity and CHPs_IN'!B$30</f>
        <v>0</v>
      </c>
      <c r="H396" t="e">
        <f t="shared" si="123"/>
        <v>#DIV/0!</v>
      </c>
    </row>
    <row r="397" spans="1:8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125"/>
        <v>PJ/yr.</v>
      </c>
      <c r="F397" s="13">
        <f>IFERROR(F169/SUM(F169,F287),0)*'[1]Electricity and CHPs_IN'!B$46</f>
        <v>0</v>
      </c>
      <c r="H397" t="e">
        <f t="shared" si="123"/>
        <v>#DIV/0!</v>
      </c>
    </row>
    <row r="398" spans="1:8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125"/>
        <v>PJ/yr.</v>
      </c>
      <c r="F398" s="13">
        <f>IFERROR(F170/SUM(F170,F288),0)*'[1]Electricity and CHPs_IN'!B$57</f>
        <v>0</v>
      </c>
      <c r="H398" t="e">
        <f t="shared" si="123"/>
        <v>#DIV/0!</v>
      </c>
    </row>
    <row r="399" spans="1:8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125"/>
        <v>PJ/yr.</v>
      </c>
      <c r="F399" s="13">
        <f>SUM(F400:F406)</f>
        <v>0.13531550257984781</v>
      </c>
      <c r="H399">
        <f t="shared" si="123"/>
        <v>1.4276741483168274</v>
      </c>
    </row>
    <row r="400" spans="1:8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125"/>
        <v>PJ/yr.</v>
      </c>
      <c r="F400" s="13">
        <f>'[1]Electricity and CHPs_IN'!B63</f>
        <v>0.13500064509452001</v>
      </c>
      <c r="H400">
        <f t="shared" si="123"/>
        <v>1.4285744306887347</v>
      </c>
    </row>
    <row r="401" spans="1:14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125"/>
        <v>PJ/yr.</v>
      </c>
      <c r="F401" s="13">
        <f>'[1]Electricity and CHPs_IN'!B64</f>
        <v>8.1691981135596488E-5</v>
      </c>
      <c r="H401">
        <f t="shared" si="123"/>
        <v>1.1560353801995069</v>
      </c>
    </row>
    <row r="402" spans="1:14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125"/>
        <v>PJ/yr.</v>
      </c>
      <c r="F402" s="13">
        <f>'[1]Electricity and CHPs_IN'!B65</f>
        <v>7.2075429127109854E-5</v>
      </c>
      <c r="H402">
        <f t="shared" si="123"/>
        <v>1.1185069799789356</v>
      </c>
    </row>
    <row r="403" spans="1:14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125"/>
        <v>PJ/yr.</v>
      </c>
      <c r="F403" s="13">
        <f>'[1]Electricity and CHPs_IN'!B66</f>
        <v>2.4843803158007023E-5</v>
      </c>
      <c r="H403">
        <f t="shared" si="123"/>
        <v>1.1111690619256809</v>
      </c>
    </row>
    <row r="404" spans="1:14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125"/>
        <v>PJ/yr.</v>
      </c>
      <c r="F404" s="13">
        <f>'[1]Electricity and CHPs_IN'!B67</f>
        <v>5.8682337642022771E-5</v>
      </c>
      <c r="H404">
        <f t="shared" si="123"/>
        <v>1.1103527333828516</v>
      </c>
    </row>
    <row r="405" spans="1:14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125"/>
        <v>PJ/yr.</v>
      </c>
      <c r="F405" s="13">
        <f>'[1]Electricity and CHPs_IN'!B68</f>
        <v>5.2620388022699089E-5</v>
      </c>
      <c r="H405">
        <f t="shared" si="123"/>
        <v>1.1108720916551358</v>
      </c>
    </row>
    <row r="406" spans="1:14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125"/>
        <v>PJ/yr.</v>
      </c>
      <c r="F406" s="13">
        <f>'[1]Electricity and CHPs_IN'!B69</f>
        <v>2.4943546242377721E-5</v>
      </c>
      <c r="H406">
        <f t="shared" si="123"/>
        <v>1.1111477501501432</v>
      </c>
    </row>
    <row r="407" spans="1:14">
      <c r="A407" s="5"/>
      <c r="B407" s="8" t="str">
        <f t="shared" ref="B407:C407" si="137">B406</f>
        <v>SPS1</v>
      </c>
      <c r="C407" s="1" t="str">
        <f t="shared" si="137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H407" s="9"/>
      <c r="I407" s="9"/>
      <c r="J407" s="9"/>
      <c r="K407" s="9"/>
      <c r="L407" s="9"/>
      <c r="M407" s="9"/>
      <c r="N407" s="9"/>
    </row>
    <row r="408" spans="1:14">
      <c r="A408" s="5"/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" si="138">F409+F438</f>
        <v>47.827260129291552</v>
      </c>
      <c r="H408" s="9"/>
      <c r="I408" s="9"/>
      <c r="J408" s="9"/>
      <c r="K408" s="9"/>
      <c r="L408" s="9"/>
      <c r="M408" s="9"/>
      <c r="N408" s="9"/>
    </row>
    <row r="409" spans="1:14">
      <c r="A409" s="5"/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</row>
    <row r="410" spans="1:14">
      <c r="A410" s="5"/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</row>
    <row r="411" spans="1:14">
      <c r="A411" s="5"/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</row>
    <row r="412" spans="1:14">
      <c r="A412" s="5"/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</row>
    <row r="413" spans="1:14">
      <c r="A413" s="5"/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</row>
    <row r="414" spans="1:14">
      <c r="A414" s="5"/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</row>
    <row r="415" spans="1:14">
      <c r="A415" s="5"/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</row>
    <row r="416" spans="1:14">
      <c r="A416" s="5"/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</row>
    <row r="417" spans="1:6">
      <c r="A417" s="5"/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</row>
    <row r="418" spans="1:6">
      <c r="A418" s="5"/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</row>
    <row r="419" spans="1:6">
      <c r="A419" s="5"/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</row>
    <row r="420" spans="1:6">
      <c r="A420" s="5"/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</row>
    <row r="421" spans="1:6">
      <c r="A421" s="5"/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</row>
    <row r="422" spans="1:6">
      <c r="A422" s="5"/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</row>
    <row r="423" spans="1:6">
      <c r="A423" s="5"/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</row>
    <row r="424" spans="1:6">
      <c r="A424" s="5"/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</row>
    <row r="425" spans="1:6">
      <c r="A425" s="5"/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</row>
    <row r="426" spans="1:6">
      <c r="A426" s="5"/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</row>
    <row r="427" spans="1:6">
      <c r="A427" s="5"/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</row>
    <row r="428" spans="1:6">
      <c r="A428" s="5"/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</row>
    <row r="429" spans="1:6">
      <c r="A429" s="5"/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</row>
    <row r="430" spans="1:6">
      <c r="A430" s="5"/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</row>
    <row r="431" spans="1:6">
      <c r="A431" s="5"/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</row>
    <row r="432" spans="1:6">
      <c r="A432" s="5"/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</row>
    <row r="433" spans="1:6">
      <c r="A433" s="5"/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</row>
    <row r="434" spans="1:6">
      <c r="A434" s="5"/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</row>
    <row r="435" spans="1:6">
      <c r="A435" s="5"/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</row>
    <row r="436" spans="1:6">
      <c r="A436" s="5"/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</row>
    <row r="437" spans="1:6">
      <c r="A437" s="5"/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</row>
    <row r="438" spans="1:6">
      <c r="A438" s="5"/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</row>
    <row r="439" spans="1:6">
      <c r="A439" s="5"/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</row>
    <row r="440" spans="1:6">
      <c r="A440" s="5"/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</row>
    <row r="441" spans="1:6">
      <c r="A441" s="5"/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</row>
    <row r="442" spans="1:6">
      <c r="A442" s="5"/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</row>
    <row r="443" spans="1:6">
      <c r="A443" s="5"/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</row>
    <row r="444" spans="1:6">
      <c r="A444" s="5"/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</row>
    <row r="445" spans="1:6">
      <c r="A445" s="5"/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</row>
    <row r="446" spans="1:6">
      <c r="A446" s="5"/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</row>
    <row r="447" spans="1:6">
      <c r="A447" s="5"/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</row>
    <row r="448" spans="1:6">
      <c r="A448" s="5"/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</row>
    <row r="449" spans="1:6">
      <c r="A449" s="5"/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</row>
    <row r="450" spans="1:6">
      <c r="A450" s="5"/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</row>
    <row r="451" spans="1:6">
      <c r="A451" s="5"/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</row>
    <row r="452" spans="1:6">
      <c r="A452" s="5"/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</row>
    <row r="453" spans="1:6">
      <c r="A453" s="5"/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</row>
    <row r="454" spans="1:6">
      <c r="A454" s="5"/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</row>
    <row r="455" spans="1:6">
      <c r="A455" s="5"/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</row>
    <row r="456" spans="1:6">
      <c r="A456" s="5"/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</row>
    <row r="457" spans="1:6">
      <c r="A457" s="5"/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</row>
    <row r="458" spans="1:6">
      <c r="A458" s="5"/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</row>
    <row r="459" spans="1:6">
      <c r="A459" s="5"/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</row>
    <row r="460" spans="1:6">
      <c r="A460" s="5"/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</row>
    <row r="461" spans="1:6">
      <c r="A461" s="5"/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</row>
    <row r="462" spans="1:6">
      <c r="A462" s="5"/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</row>
    <row r="463" spans="1:6">
      <c r="A463" s="5"/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</row>
    <row r="464" spans="1:6">
      <c r="A464" s="5"/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</row>
    <row r="465" spans="1:6">
      <c r="A465" s="5"/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</row>
    <row r="466" spans="1:6">
      <c r="A466" s="5"/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</row>
    <row r="467" spans="1:6">
      <c r="A467" s="5"/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</row>
    <row r="468" spans="1:6">
      <c r="A468" s="5"/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</row>
    <row r="469" spans="1:6">
      <c r="A469" s="5"/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</row>
    <row r="470" spans="1:6">
      <c r="A470" s="5"/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</row>
    <row r="471" spans="1:6">
      <c r="A471" s="5"/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</row>
    <row r="472" spans="1:6">
      <c r="A472" s="5"/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</row>
    <row r="473" spans="1:6">
      <c r="A473" s="5"/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</row>
    <row r="474" spans="1:6">
      <c r="A474" s="5"/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</row>
    <row r="475" spans="1:6">
      <c r="A475" s="5"/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</row>
    <row r="476" spans="1:6">
      <c r="A476" s="5"/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</row>
    <row r="477" spans="1:6">
      <c r="A477" s="5"/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</row>
    <row r="478" spans="1:6">
      <c r="A478" s="5"/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</row>
    <row r="479" spans="1:6">
      <c r="A479" s="5"/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</row>
    <row r="480" spans="1:6">
      <c r="A480" s="5"/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139">F469-F491</f>
        <v>1.412734483054539</v>
      </c>
    </row>
    <row r="481" spans="1:13">
      <c r="A481" s="5"/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139"/>
        <v>0</v>
      </c>
    </row>
    <row r="482" spans="1:13">
      <c r="A482" s="5"/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139"/>
        <v>0</v>
      </c>
    </row>
    <row r="483" spans="1:13">
      <c r="A483" s="5"/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139"/>
        <v>3.2747069639485718E-2</v>
      </c>
    </row>
    <row r="484" spans="1:13">
      <c r="A484" s="5"/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139"/>
        <v>0</v>
      </c>
    </row>
    <row r="485" spans="1:13">
      <c r="A485" s="5"/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139"/>
        <v>7.39567023760382E-2</v>
      </c>
    </row>
    <row r="486" spans="1:13">
      <c r="A486" s="5"/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139"/>
        <v>0</v>
      </c>
    </row>
    <row r="487" spans="1:13">
      <c r="A487" s="5"/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</row>
    <row r="488" spans="1:13">
      <c r="A488" s="5"/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</row>
    <row r="489" spans="1:13">
      <c r="A489" s="5"/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</row>
    <row r="490" spans="1:13">
      <c r="A490" s="5"/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H490" s="7"/>
      <c r="I490" s="7"/>
      <c r="J490" s="7"/>
      <c r="K490" s="7"/>
      <c r="L490" s="7"/>
      <c r="M490" s="7"/>
    </row>
    <row r="491" spans="1:13">
      <c r="A491" s="5"/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140">IFERROR(F346/F314,0)*F469</f>
        <v>3.6029251019507984E-2</v>
      </c>
    </row>
    <row r="492" spans="1:13">
      <c r="A492" s="5"/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140"/>
        <v>0</v>
      </c>
    </row>
    <row r="493" spans="1:13">
      <c r="A493" s="5"/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140"/>
        <v>0</v>
      </c>
    </row>
    <row r="494" spans="1:13">
      <c r="A494" s="5"/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140"/>
        <v>8.3515508848012673E-4</v>
      </c>
    </row>
    <row r="495" spans="1:13">
      <c r="A495" s="5"/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140"/>
        <v>0</v>
      </c>
    </row>
    <row r="496" spans="1:13">
      <c r="A496" s="5"/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140"/>
        <v>1.8861326218356607E-3</v>
      </c>
    </row>
    <row r="497" spans="1:6">
      <c r="A497" s="5"/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140"/>
        <v>0</v>
      </c>
    </row>
    <row r="498" spans="1:6">
      <c r="A498" s="5"/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</row>
    <row r="499" spans="1:6">
      <c r="A499" s="5"/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</row>
    <row r="500" spans="1:6">
      <c r="A500" s="5"/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</row>
    <row r="501" spans="1:6">
      <c r="A501" s="5"/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</row>
    <row r="502" spans="1:6">
      <c r="A502" s="5"/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</row>
    <row r="503" spans="1:6">
      <c r="A503" s="5"/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</row>
    <row r="504" spans="1:6">
      <c r="A504" s="5"/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</row>
    <row r="505" spans="1:6">
      <c r="A505" s="5"/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</row>
    <row r="506" spans="1:6">
      <c r="A506" s="5"/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</row>
    <row r="507" spans="1:6">
      <c r="A507" s="5"/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</row>
    <row r="508" spans="1:6">
      <c r="A508" s="5"/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</row>
    <row r="509" spans="1:6">
      <c r="A509" s="5"/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</row>
    <row r="510" spans="1:6">
      <c r="A510" s="5"/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</row>
    <row r="511" spans="1:6">
      <c r="A511" s="5"/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</row>
    <row r="512" spans="1:6">
      <c r="A512" s="5"/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</row>
    <row r="513" spans="1:6">
      <c r="A513" s="5"/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</row>
    <row r="514" spans="1:6">
      <c r="A514" s="5"/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</row>
    <row r="515" spans="1:6">
      <c r="A515" s="5"/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</row>
    <row r="516" spans="1:6">
      <c r="A516" s="5"/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</row>
    <row r="517" spans="1:6">
      <c r="A517" s="5"/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</row>
    <row r="518" spans="1:6">
      <c r="A518" s="5"/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</row>
    <row r="519" spans="1:6">
      <c r="A519" s="5"/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</row>
    <row r="520" spans="1:6">
      <c r="A520" s="5"/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" si="141">IFERROR(F63/F291,"-")</f>
        <v>0.32978921518302073</v>
      </c>
    </row>
    <row r="521" spans="1:6">
      <c r="A521" s="5"/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F523" si="142">IFERROR(F65/F293,"-")</f>
        <v>1</v>
      </c>
    </row>
    <row r="522" spans="1:6">
      <c r="A522" s="5"/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142"/>
        <v>1</v>
      </c>
    </row>
    <row r="523" spans="1:6">
      <c r="A523" s="5"/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142"/>
        <v>0.79999999824536916</v>
      </c>
    </row>
    <row r="524" spans="1:6">
      <c r="A524" s="5"/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</row>
    <row r="525" spans="1:6">
      <c r="A525" s="5"/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</row>
    <row r="526" spans="1:6">
      <c r="A526" s="5"/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</row>
    <row r="527" spans="1:6">
      <c r="A527" s="5"/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</row>
    <row r="528" spans="1:6">
      <c r="A528" s="5"/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</row>
    <row r="529" spans="1:6">
      <c r="A529" s="5"/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</row>
    <row r="530" spans="1:6">
      <c r="A530" s="5"/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</row>
    <row r="531" spans="1:6">
      <c r="A531" s="5"/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</row>
    <row r="532" spans="1:6">
      <c r="A532" s="5"/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</row>
    <row r="533" spans="1:6">
      <c r="A533" s="5"/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143">IFERROR(F87/SUM(F315,F470),"-")</f>
        <v>-</v>
      </c>
    </row>
    <row r="534" spans="1:6">
      <c r="A534" s="5"/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143"/>
        <v>-</v>
      </c>
    </row>
    <row r="535" spans="1:6">
      <c r="A535" s="5"/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143"/>
        <v>0.26505926700063398</v>
      </c>
    </row>
    <row r="536" spans="1:6">
      <c r="A536" s="5"/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143"/>
        <v>-</v>
      </c>
    </row>
    <row r="537" spans="1:6">
      <c r="A537" s="5"/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143"/>
        <v>0.28884139166893535</v>
      </c>
    </row>
    <row r="538" spans="1:6">
      <c r="A538" s="5"/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143"/>
        <v>-</v>
      </c>
    </row>
    <row r="539" spans="1:6">
      <c r="A539" s="5"/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143"/>
        <v>0.36265855843957895</v>
      </c>
    </row>
    <row r="540" spans="1:6">
      <c r="A540" s="5"/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143"/>
        <v>0.35984507486313894</v>
      </c>
    </row>
    <row r="541" spans="1:6">
      <c r="A541" s="5"/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143"/>
        <v>-</v>
      </c>
    </row>
    <row r="542" spans="1:6"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</row>
    <row r="543" spans="1:6"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</row>
    <row r="544" spans="1:6"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</row>
    <row r="545" spans="2:6"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</row>
    <row r="546" spans="2:6"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</row>
    <row r="547" spans="2:6"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</row>
    <row r="548" spans="2:6"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</row>
    <row r="549" spans="2:6"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</row>
    <row r="550" spans="2:6"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</row>
    <row r="551" spans="2:6"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</row>
    <row r="552" spans="2:6"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</row>
    <row r="553" spans="2:6"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</row>
    <row r="554" spans="2:6"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</row>
    <row r="555" spans="2:6"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</row>
    <row r="556" spans="2:6"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</row>
    <row r="557" spans="2:6"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</row>
    <row r="558" spans="2:6"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</row>
    <row r="559" spans="2:6"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</row>
    <row r="560" spans="2:6"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</row>
    <row r="561" spans="2:6"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</row>
    <row r="562" spans="2:6"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</row>
    <row r="563" spans="2:6"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</row>
    <row r="564" spans="2:6"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</row>
    <row r="565" spans="2:6"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F571" si="144">IFERROR(F172/F400,"-")</f>
        <v>0.69999852896561143</v>
      </c>
    </row>
    <row r="566" spans="2:6"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144"/>
        <v>0.86502542839772034</v>
      </c>
    </row>
    <row r="567" spans="2:6"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144"/>
        <v>0.89404895803049234</v>
      </c>
    </row>
    <row r="568" spans="2:6"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144"/>
        <v>0.89995306228826932</v>
      </c>
    </row>
    <row r="569" spans="2:6"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144"/>
        <v>0.90061470552096901</v>
      </c>
    </row>
    <row r="570" spans="2:6"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144"/>
        <v>0.90019364741629015</v>
      </c>
    </row>
    <row r="571" spans="2:6"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144"/>
        <v>0.89997032335697524</v>
      </c>
    </row>
    <row r="572" spans="2:6"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</row>
    <row r="573" spans="2:6"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</row>
    <row r="574" spans="2:6"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</row>
    <row r="575" spans="2:6"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</row>
    <row r="576" spans="2:6"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</row>
    <row r="577" spans="2:6"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</row>
    <row r="578" spans="2:6"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</row>
    <row r="579" spans="2:6"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</row>
    <row r="580" spans="2:6"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</row>
    <row r="581" spans="2:6"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</row>
    <row r="582" spans="2:6"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</row>
    <row r="583" spans="2:6"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</row>
    <row r="584" spans="2:6"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</row>
    <row r="585" spans="2:6"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</row>
    <row r="586" spans="2:6"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</row>
    <row r="587" spans="2:6"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</row>
    <row r="588" spans="2:6"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</row>
    <row r="589" spans="2:6"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</row>
    <row r="590" spans="2:6"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</row>
    <row r="591" spans="2:6"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</row>
    <row r="592" spans="2:6"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</row>
    <row r="593" spans="2:6"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</row>
    <row r="594" spans="2:6"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</row>
    <row r="595" spans="2:6"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</row>
    <row r="596" spans="2:6"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</row>
    <row r="597" spans="2:6"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</row>
    <row r="598" spans="2:6"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</row>
    <row r="599" spans="2:6"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</row>
    <row r="600" spans="2:6">
      <c r="B600" s="5" t="s">
        <v>6</v>
      </c>
      <c r="C600" s="5" t="s">
        <v>7</v>
      </c>
      <c r="D600" t="s">
        <v>314</v>
      </c>
      <c r="E600" t="str">
        <f t="shared" ref="E600:E601" si="145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</row>
    <row r="601" spans="2:6">
      <c r="B601" s="5" t="s">
        <v>6</v>
      </c>
      <c r="C601" s="5" t="s">
        <v>7</v>
      </c>
      <c r="D601" t="s">
        <v>315</v>
      </c>
      <c r="E601" t="str">
        <f t="shared" si="145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</row>
    <row r="602" spans="2:6"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</row>
    <row r="603" spans="2:6"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</row>
    <row r="604" spans="2:6"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</row>
    <row r="605" spans="2:6"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</row>
    <row r="606" spans="2:6"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</row>
    <row r="607" spans="2:6"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</row>
    <row r="608" spans="2:6"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</row>
    <row r="609" spans="2:6"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</row>
    <row r="610" spans="2:6"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</row>
    <row r="611" spans="2:6"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</row>
    <row r="612" spans="2:6"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</row>
    <row r="613" spans="2:6"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</row>
    <row r="614" spans="2:6"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</row>
    <row r="615" spans="2:6"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</row>
    <row r="616" spans="2:6"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</row>
    <row r="617" spans="2:6"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</row>
    <row r="618" spans="2:6"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</row>
    <row r="619" spans="2:6"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</row>
    <row r="620" spans="2:6"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</row>
    <row r="621" spans="2:6"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</row>
    <row r="622" spans="2:6"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</row>
    <row r="623" spans="2:6"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</row>
    <row r="624" spans="2:6"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</row>
    <row r="625" spans="2:6"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</row>
    <row r="626" spans="2:6"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</row>
    <row r="627" spans="2:6"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</row>
    <row r="628" spans="2:6"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</row>
    <row r="629" spans="2:6"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</row>
    <row r="630" spans="2:6"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</row>
    <row r="631" spans="2:6"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</row>
    <row r="632" spans="2:6"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</row>
    <row r="633" spans="2:6"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</row>
    <row r="634" spans="2:6"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</row>
    <row r="635" spans="2:6"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</row>
    <row r="636" spans="2:6"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</row>
    <row r="637" spans="2:6"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</row>
    <row r="638" spans="2:6"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</row>
    <row r="639" spans="2:6"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</row>
    <row r="640" spans="2:6"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</row>
    <row r="641" spans="2:6"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</row>
    <row r="642" spans="2:6"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</row>
    <row r="643" spans="2:6"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</row>
    <row r="644" spans="2:6"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</row>
    <row r="645" spans="2:6"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</row>
    <row r="646" spans="2:6"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</row>
    <row r="647" spans="2:6"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</row>
    <row r="648" spans="2:6"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</row>
    <row r="649" spans="2:6"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</row>
    <row r="650" spans="2:6"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</row>
    <row r="651" spans="2:6"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</row>
    <row r="652" spans="2:6"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</row>
    <row r="653" spans="2:6"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" si="146">IFERROR(SUM(F633,F623,F613)/F643,"-")</f>
        <v>0.34965034965035036</v>
      </c>
    </row>
    <row r="654" spans="2:6"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F657" si="147">IFERROR(SUM(F635,F625,F615)/F645,"-")</f>
        <v>0.59322033898305093</v>
      </c>
    </row>
    <row r="655" spans="2:6"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147"/>
        <v>-</v>
      </c>
    </row>
    <row r="656" spans="2:6"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147"/>
        <v>-</v>
      </c>
    </row>
    <row r="657" spans="2:6"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147"/>
        <v>-</v>
      </c>
    </row>
    <row r="658" spans="2:6"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F659" si="148">IFERROR(SUM(F640,F630,F620)/F650,"-")</f>
        <v>-</v>
      </c>
    </row>
    <row r="659" spans="2:6"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148"/>
        <v>-</v>
      </c>
    </row>
    <row r="660" spans="2:6"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</row>
    <row r="661" spans="2:6"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</row>
    <row r="662" spans="2:6">
      <c r="B662" t="str">
        <f t="shared" ref="B662:B673" si="149">B661</f>
        <v>SPS1</v>
      </c>
      <c r="C662" t="str">
        <f t="shared" ref="C662:C673" si="150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</row>
    <row r="663" spans="2:6">
      <c r="B663" t="str">
        <f t="shared" ref="B663" si="151">B662</f>
        <v>SPS1</v>
      </c>
      <c r="C663" t="str">
        <f t="shared" ref="C663" si="152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</row>
    <row r="664" spans="2:6"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</row>
    <row r="665" spans="2:6">
      <c r="B665" t="str">
        <f t="shared" si="149"/>
        <v>SPS1</v>
      </c>
      <c r="C665" t="str">
        <f t="shared" si="150"/>
        <v>CH</v>
      </c>
      <c r="D665" t="s">
        <v>948</v>
      </c>
      <c r="E665" s="5" t="s">
        <v>8</v>
      </c>
      <c r="F665" s="13">
        <f>SUM([1]Other_transformation!B$29:B$30)</f>
        <v>0</v>
      </c>
    </row>
    <row r="666" spans="2:6">
      <c r="B666" t="str">
        <f t="shared" si="149"/>
        <v>SPS1</v>
      </c>
      <c r="C666" t="str">
        <f t="shared" si="150"/>
        <v>CH</v>
      </c>
      <c r="D666" t="s">
        <v>397</v>
      </c>
      <c r="E666" s="5" t="s">
        <v>8</v>
      </c>
      <c r="F666" s="13">
        <f>[1]Other_transformation!B$29</f>
        <v>0</v>
      </c>
    </row>
    <row r="667" spans="2:6">
      <c r="B667" t="str">
        <f t="shared" si="149"/>
        <v>SPS1</v>
      </c>
      <c r="C667" t="str">
        <f t="shared" si="150"/>
        <v>CH</v>
      </c>
      <c r="D667" t="s">
        <v>398</v>
      </c>
      <c r="E667" s="5" t="s">
        <v>8</v>
      </c>
      <c r="F667" s="13">
        <f>[1]Other_transformation!B$30</f>
        <v>0</v>
      </c>
    </row>
    <row r="668" spans="2:6">
      <c r="B668" t="str">
        <f t="shared" si="149"/>
        <v>SPS1</v>
      </c>
      <c r="C668" t="str">
        <f t="shared" si="150"/>
        <v>CH</v>
      </c>
      <c r="D668" t="s">
        <v>949</v>
      </c>
      <c r="E668" s="5" t="s">
        <v>8</v>
      </c>
      <c r="F668" s="13">
        <f>F665-F671</f>
        <v>0</v>
      </c>
    </row>
    <row r="669" spans="2:6">
      <c r="B669" t="str">
        <f t="shared" si="149"/>
        <v>SPS1</v>
      </c>
      <c r="C669" t="str">
        <f t="shared" si="150"/>
        <v>CH</v>
      </c>
      <c r="D669" t="s">
        <v>612</v>
      </c>
      <c r="E669" s="5" t="s">
        <v>8</v>
      </c>
      <c r="F669" s="13">
        <f t="shared" ref="F669" si="153">F666-F672</f>
        <v>0</v>
      </c>
    </row>
    <row r="670" spans="2:6">
      <c r="B670" t="str">
        <f t="shared" si="149"/>
        <v>SPS1</v>
      </c>
      <c r="C670" t="str">
        <f t="shared" si="150"/>
        <v>CH</v>
      </c>
      <c r="D670" t="s">
        <v>613</v>
      </c>
      <c r="E670" s="5" t="s">
        <v>8</v>
      </c>
      <c r="F670" s="13">
        <f t="shared" ref="F670" si="154">F667-F673</f>
        <v>0</v>
      </c>
    </row>
    <row r="671" spans="2:6">
      <c r="B671" t="str">
        <f t="shared" si="149"/>
        <v>SPS1</v>
      </c>
      <c r="C671" t="str">
        <f t="shared" si="150"/>
        <v>CH</v>
      </c>
      <c r="D671" t="s">
        <v>950</v>
      </c>
      <c r="E671" s="5" t="s">
        <v>8</v>
      </c>
      <c r="F671" s="13">
        <f>SUM(F672:F673)</f>
        <v>0</v>
      </c>
    </row>
    <row r="672" spans="2:6">
      <c r="B672" t="str">
        <f t="shared" si="149"/>
        <v>SPS1</v>
      </c>
      <c r="C672" t="str">
        <f t="shared" si="150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</row>
    <row r="673" spans="2:6">
      <c r="B673" t="str">
        <f t="shared" si="149"/>
        <v>SPS1</v>
      </c>
      <c r="C673" t="str">
        <f t="shared" si="150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</row>
    <row r="674" spans="2:6">
      <c r="B674" t="str">
        <f t="shared" ref="B674:B676" si="155">B673</f>
        <v>SPS1</v>
      </c>
      <c r="C674" t="str">
        <f t="shared" ref="C674:C676" si="156">C673</f>
        <v>CH</v>
      </c>
      <c r="D674" t="s">
        <v>951</v>
      </c>
      <c r="E674" s="5" t="s">
        <v>8</v>
      </c>
      <c r="F674" s="13">
        <f>SUM(F675:F676)</f>
        <v>0</v>
      </c>
    </row>
    <row r="675" spans="2:6">
      <c r="B675" t="str">
        <f t="shared" si="155"/>
        <v>SPS1</v>
      </c>
      <c r="C675" t="str">
        <f t="shared" si="156"/>
        <v>CH</v>
      </c>
      <c r="D675" t="s">
        <v>399</v>
      </c>
      <c r="E675" s="5" t="s">
        <v>8</v>
      </c>
      <c r="F675" s="13">
        <f>[1]Other_transformation!B31</f>
        <v>0</v>
      </c>
    </row>
    <row r="676" spans="2:6">
      <c r="B676" t="str">
        <f t="shared" si="155"/>
        <v>SPS1</v>
      </c>
      <c r="C676" t="str">
        <f t="shared" si="156"/>
        <v>CH</v>
      </c>
      <c r="D676" t="s">
        <v>400</v>
      </c>
      <c r="E676" s="5" t="s">
        <v>8</v>
      </c>
      <c r="F676" s="13">
        <f>[1]Other_transformation!B32</f>
        <v>0</v>
      </c>
    </row>
    <row r="677" spans="2:6"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</row>
    <row r="678" spans="2:6"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</row>
    <row r="679" spans="2:6">
      <c r="B679" t="str">
        <f t="shared" ref="B679:B695" si="157">B678</f>
        <v>SPS1</v>
      </c>
      <c r="C679" t="str">
        <f t="shared" ref="C679:C695" si="158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</row>
    <row r="680" spans="2:6">
      <c r="B680" t="str">
        <f t="shared" ref="B680" si="159">B679</f>
        <v>SPS1</v>
      </c>
      <c r="C680" t="str">
        <f t="shared" ref="C680" si="160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</row>
    <row r="681" spans="2:6"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</row>
    <row r="682" spans="2:6">
      <c r="B682" t="str">
        <f t="shared" ref="B682:B683" si="161">B681</f>
        <v>SPS1</v>
      </c>
      <c r="C682" t="str">
        <f t="shared" ref="C682:C683" si="162">C681</f>
        <v>CH</v>
      </c>
      <c r="D682" t="s">
        <v>953</v>
      </c>
      <c r="E682" s="5" t="s">
        <v>8</v>
      </c>
      <c r="F682" s="13">
        <f>F683</f>
        <v>0</v>
      </c>
    </row>
    <row r="683" spans="2:6">
      <c r="B683" t="str">
        <f t="shared" si="161"/>
        <v>SPS1</v>
      </c>
      <c r="C683" t="str">
        <f t="shared" si="162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</row>
    <row r="684" spans="2:6"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</row>
    <row r="685" spans="2:6">
      <c r="B685" t="str">
        <f t="shared" si="157"/>
        <v>SPS1</v>
      </c>
      <c r="C685" t="str">
        <f t="shared" si="158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</row>
    <row r="686" spans="2:6">
      <c r="B686" t="str">
        <f t="shared" si="157"/>
        <v>SPS1</v>
      </c>
      <c r="C686" t="str">
        <f t="shared" si="158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</row>
    <row r="687" spans="2:6">
      <c r="B687" t="str">
        <f t="shared" si="157"/>
        <v>SPS1</v>
      </c>
      <c r="C687" t="str">
        <f t="shared" si="158"/>
        <v>CH</v>
      </c>
      <c r="D687" t="s">
        <v>955</v>
      </c>
      <c r="E687" s="5" t="s">
        <v>8</v>
      </c>
      <c r="F687" s="13">
        <f>F684-F690</f>
        <v>0</v>
      </c>
    </row>
    <row r="688" spans="2:6">
      <c r="B688" t="str">
        <f t="shared" si="157"/>
        <v>SPS1</v>
      </c>
      <c r="C688" t="str">
        <f t="shared" si="158"/>
        <v>CH</v>
      </c>
      <c r="D688" t="s">
        <v>614</v>
      </c>
      <c r="E688" s="5" t="s">
        <v>8</v>
      </c>
      <c r="F688" s="13">
        <f t="shared" ref="F688" si="163">F685-F691</f>
        <v>0</v>
      </c>
    </row>
    <row r="689" spans="2:6">
      <c r="B689" t="str">
        <f t="shared" si="157"/>
        <v>SPS1</v>
      </c>
      <c r="C689" t="str">
        <f t="shared" si="158"/>
        <v>CH</v>
      </c>
      <c r="D689" t="s">
        <v>615</v>
      </c>
      <c r="E689" s="5" t="s">
        <v>8</v>
      </c>
      <c r="F689" s="13">
        <f t="shared" ref="F689" si="164">F686-F692</f>
        <v>0</v>
      </c>
    </row>
    <row r="690" spans="2:6">
      <c r="B690" t="str">
        <f t="shared" si="157"/>
        <v>SPS1</v>
      </c>
      <c r="C690" t="str">
        <f t="shared" si="158"/>
        <v>CH</v>
      </c>
      <c r="D690" t="s">
        <v>956</v>
      </c>
      <c r="E690" s="5" t="s">
        <v>8</v>
      </c>
      <c r="F690" s="13">
        <f>SUM(F691:F692)</f>
        <v>0</v>
      </c>
    </row>
    <row r="691" spans="2:6">
      <c r="B691" t="str">
        <f t="shared" si="157"/>
        <v>SPS1</v>
      </c>
      <c r="C691" t="str">
        <f t="shared" si="158"/>
        <v>CH</v>
      </c>
      <c r="D691" t="s">
        <v>675</v>
      </c>
      <c r="E691" s="5" t="s">
        <v>8</v>
      </c>
      <c r="F691" s="13">
        <f>IFERROR(F672/F666,0)*F685</f>
        <v>0</v>
      </c>
    </row>
    <row r="692" spans="2:6">
      <c r="B692" t="str">
        <f t="shared" si="157"/>
        <v>SPS1</v>
      </c>
      <c r="C692" t="str">
        <f t="shared" si="158"/>
        <v>CH</v>
      </c>
      <c r="D692" t="s">
        <v>676</v>
      </c>
      <c r="E692" s="5" t="s">
        <v>8</v>
      </c>
      <c r="F692" s="13">
        <f>IFERROR(F673/F667,0)*F686</f>
        <v>0</v>
      </c>
    </row>
    <row r="693" spans="2:6">
      <c r="B693" t="str">
        <f t="shared" si="157"/>
        <v>SPS1</v>
      </c>
      <c r="C693" t="str">
        <f t="shared" si="158"/>
        <v>CH</v>
      </c>
      <c r="D693" t="s">
        <v>957</v>
      </c>
      <c r="E693" s="5" t="s">
        <v>8</v>
      </c>
      <c r="F693" s="13">
        <f>SUM(F694:F695)</f>
        <v>0</v>
      </c>
    </row>
    <row r="694" spans="2:6">
      <c r="B694" t="str">
        <f t="shared" si="157"/>
        <v>SPS1</v>
      </c>
      <c r="C694" t="str">
        <f t="shared" si="158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</row>
    <row r="695" spans="2:6">
      <c r="B695" t="str">
        <f t="shared" si="157"/>
        <v>SPS1</v>
      </c>
      <c r="C695" t="str">
        <f t="shared" si="158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</row>
    <row r="696" spans="2:6"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</row>
    <row r="697" spans="2:6">
      <c r="B697" t="str">
        <f>B696</f>
        <v>SPS1</v>
      </c>
      <c r="C697" t="str">
        <f t="shared" ref="C697:C703" si="165">C696</f>
        <v>CH</v>
      </c>
      <c r="D697" t="s">
        <v>414</v>
      </c>
      <c r="E697" s="5" t="s">
        <v>242</v>
      </c>
      <c r="F697" s="21">
        <f>IFERROR(F662/F679,"-")</f>
        <v>0.68499999999999994</v>
      </c>
    </row>
    <row r="698" spans="2:6">
      <c r="B698" t="str">
        <f t="shared" ref="B698:B703" si="166">B697</f>
        <v>SPS1</v>
      </c>
      <c r="C698" t="str">
        <f t="shared" si="165"/>
        <v>CH</v>
      </c>
      <c r="D698" t="s">
        <v>415</v>
      </c>
      <c r="E698" s="5" t="s">
        <v>242</v>
      </c>
      <c r="F698" s="21" t="str">
        <f>IFERROR(F663/F680,"-")</f>
        <v>-</v>
      </c>
    </row>
    <row r="699" spans="2:6">
      <c r="B699" t="str">
        <f t="shared" si="166"/>
        <v>SPS1</v>
      </c>
      <c r="C699" t="str">
        <f t="shared" si="165"/>
        <v>CH</v>
      </c>
      <c r="D699" t="s">
        <v>416</v>
      </c>
      <c r="E699" s="5" t="s">
        <v>242</v>
      </c>
      <c r="F699" s="21" t="str">
        <f>IFERROR(F664/SUM(F681,F683),"-")</f>
        <v>-</v>
      </c>
    </row>
    <row r="700" spans="2:6">
      <c r="B700" t="str">
        <f t="shared" si="166"/>
        <v>SPS1</v>
      </c>
      <c r="C700" t="str">
        <f t="shared" si="165"/>
        <v>CH</v>
      </c>
      <c r="D700" t="s">
        <v>417</v>
      </c>
      <c r="E700" s="5" t="s">
        <v>242</v>
      </c>
      <c r="F700" s="21" t="str">
        <f>IFERROR(F666/F685,"-")</f>
        <v>-</v>
      </c>
    </row>
    <row r="701" spans="2:6">
      <c r="B701" t="str">
        <f t="shared" si="166"/>
        <v>SPS1</v>
      </c>
      <c r="C701" t="str">
        <f t="shared" si="165"/>
        <v>CH</v>
      </c>
      <c r="D701" t="s">
        <v>418</v>
      </c>
      <c r="E701" s="5" t="s">
        <v>242</v>
      </c>
      <c r="F701" s="21" t="str">
        <f>IFERROR(F667/F686,"-")</f>
        <v>-</v>
      </c>
    </row>
    <row r="702" spans="2:6"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</row>
    <row r="703" spans="2:6">
      <c r="B703" t="str">
        <f t="shared" si="166"/>
        <v>SPS1</v>
      </c>
      <c r="C703" t="str">
        <f t="shared" si="165"/>
        <v>CH</v>
      </c>
      <c r="D703" t="s">
        <v>420</v>
      </c>
      <c r="E703" s="5" t="s">
        <v>242</v>
      </c>
      <c r="F703" s="21" t="str">
        <f>IFERROR(F676/F695,"-")</f>
        <v>-</v>
      </c>
    </row>
    <row r="704" spans="2:6"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</row>
    <row r="705" spans="2:6"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</row>
    <row r="706" spans="2:6"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" si="167">F704/F705</f>
        <v>0.91265054871925799</v>
      </c>
    </row>
    <row r="707" spans="2:6">
      <c r="B707" s="8" t="s">
        <v>6</v>
      </c>
      <c r="C707" s="8" t="str">
        <f t="shared" ref="C707:C711" si="168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</row>
    <row r="708" spans="2:6">
      <c r="B708" s="5" t="str">
        <f>B707</f>
        <v>SPS1</v>
      </c>
      <c r="C708" s="8" t="str">
        <f t="shared" si="168"/>
        <v>CH</v>
      </c>
      <c r="D708" t="s">
        <v>496</v>
      </c>
      <c r="E708" s="5" t="s">
        <v>8</v>
      </c>
      <c r="F708" s="23">
        <f>F707</f>
        <v>5.9796219480736941</v>
      </c>
    </row>
    <row r="709" spans="2:6">
      <c r="B709" s="8" t="s">
        <v>6</v>
      </c>
      <c r="C709" s="8" t="str">
        <f t="shared" si="168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</row>
    <row r="710" spans="2:6">
      <c r="B710" s="5" t="str">
        <f>B709</f>
        <v>SPS1</v>
      </c>
      <c r="C710" s="8" t="str">
        <f t="shared" si="168"/>
        <v>CH</v>
      </c>
      <c r="D710" s="5" t="s">
        <v>495</v>
      </c>
      <c r="E710" s="5" t="str">
        <f>E709</f>
        <v>PJ/yr.</v>
      </c>
      <c r="F710" s="23">
        <f t="shared" ref="F710" si="169">F709</f>
        <v>7.1185975572305882</v>
      </c>
    </row>
    <row r="711" spans="2:6">
      <c r="B711" s="8" t="s">
        <v>6</v>
      </c>
      <c r="C711" s="8" t="str">
        <f t="shared" si="168"/>
        <v>CH</v>
      </c>
      <c r="D711" s="1" t="s">
        <v>481</v>
      </c>
      <c r="E711" s="8" t="s">
        <v>242</v>
      </c>
      <c r="F711" s="22">
        <f t="shared" ref="F711" si="170">IFERROR(F707/F709,"-")</f>
        <v>0.84</v>
      </c>
    </row>
    <row r="712" spans="2:6"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</row>
    <row r="713" spans="2:6"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</row>
    <row r="714" spans="2:6">
      <c r="B714" s="5" t="str">
        <f t="shared" ref="B714:C716" si="171">B712</f>
        <v>SPS1</v>
      </c>
      <c r="C714" s="5" t="str">
        <f t="shared" si="171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</row>
    <row r="715" spans="2:6">
      <c r="B715" s="5" t="str">
        <f t="shared" si="171"/>
        <v>SPS1</v>
      </c>
      <c r="C715" s="5" t="str">
        <f t="shared" si="171"/>
        <v>CH</v>
      </c>
      <c r="D715" t="s">
        <v>959</v>
      </c>
      <c r="E715" s="5" t="s">
        <v>8</v>
      </c>
      <c r="F715" s="23">
        <f>SUM(F716:F718)</f>
        <v>0</v>
      </c>
    </row>
    <row r="716" spans="2:6">
      <c r="B716" s="5" t="str">
        <f t="shared" si="171"/>
        <v>SPS1</v>
      </c>
      <c r="C716" s="5" t="str">
        <f t="shared" si="171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</row>
    <row r="717" spans="2:6">
      <c r="B717" s="5" t="str">
        <f t="shared" ref="B717:C719" si="172">B716</f>
        <v>SPS1</v>
      </c>
      <c r="C717" s="5" t="str">
        <f t="shared" si="172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</row>
    <row r="718" spans="2:6">
      <c r="B718" s="5" t="str">
        <f t="shared" si="172"/>
        <v>SPS1</v>
      </c>
      <c r="C718" s="5" t="str">
        <f t="shared" si="172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</row>
    <row r="719" spans="2:6">
      <c r="B719" s="8" t="str">
        <f t="shared" si="172"/>
        <v>SPS1</v>
      </c>
      <c r="C719" s="8" t="str">
        <f t="shared" si="172"/>
        <v>CH</v>
      </c>
      <c r="D719" s="1" t="s">
        <v>439</v>
      </c>
      <c r="E719" s="8" t="s">
        <v>8</v>
      </c>
      <c r="F719" s="22">
        <f>F720</f>
        <v>0</v>
      </c>
    </row>
    <row r="720" spans="2:6">
      <c r="B720" s="5" t="str">
        <f>B719</f>
        <v>SPS1</v>
      </c>
      <c r="C720" s="5" t="str">
        <f t="shared" ref="C720:C726" si="173">C719</f>
        <v>CH</v>
      </c>
      <c r="D720" t="s">
        <v>960</v>
      </c>
      <c r="E720" s="5" t="s">
        <v>8</v>
      </c>
      <c r="F720" s="23">
        <f>SUM(F721,F723)</f>
        <v>0</v>
      </c>
    </row>
    <row r="721" spans="2:8">
      <c r="B721" s="5" t="str">
        <f t="shared" ref="B721:B726" si="174">B720</f>
        <v>SPS1</v>
      </c>
      <c r="C721" s="5" t="str">
        <f t="shared" si="173"/>
        <v>CH</v>
      </c>
      <c r="D721" t="s">
        <v>961</v>
      </c>
      <c r="E721" s="5" t="s">
        <v>8</v>
      </c>
      <c r="F721" s="23">
        <f>F722</f>
        <v>0</v>
      </c>
    </row>
    <row r="722" spans="2:8">
      <c r="B722" s="5" t="str">
        <f t="shared" si="174"/>
        <v>SPS1</v>
      </c>
      <c r="C722" s="5" t="str">
        <f t="shared" si="173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</row>
    <row r="723" spans="2:8">
      <c r="B723" s="5" t="str">
        <f t="shared" si="174"/>
        <v>SPS1</v>
      </c>
      <c r="C723" s="5" t="str">
        <f t="shared" si="173"/>
        <v>CH</v>
      </c>
      <c r="D723" t="s">
        <v>962</v>
      </c>
      <c r="E723" s="5" t="s">
        <v>8</v>
      </c>
      <c r="F723" s="23">
        <f>SUM(F724:F726)</f>
        <v>0</v>
      </c>
    </row>
    <row r="724" spans="2:8">
      <c r="B724" s="5" t="str">
        <f t="shared" si="174"/>
        <v>SPS1</v>
      </c>
      <c r="C724" s="5" t="str">
        <f t="shared" si="173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</row>
    <row r="725" spans="2:8">
      <c r="B725" s="5" t="str">
        <f t="shared" si="174"/>
        <v>SPS1</v>
      </c>
      <c r="C725" s="5" t="str">
        <f t="shared" si="173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</row>
    <row r="726" spans="2:8">
      <c r="B726" s="5" t="str">
        <f t="shared" si="174"/>
        <v>SPS1</v>
      </c>
      <c r="C726" s="5" t="str">
        <f t="shared" si="173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</row>
    <row r="727" spans="2:8"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</row>
    <row r="728" spans="2:8">
      <c r="B728" s="5" t="str">
        <f>B727</f>
        <v>SPS1</v>
      </c>
      <c r="C728" s="5" t="str">
        <f t="shared" ref="C728:C733" si="175">C727</f>
        <v>CH</v>
      </c>
      <c r="D728" t="s">
        <v>441</v>
      </c>
      <c r="E728" s="5" t="s">
        <v>242</v>
      </c>
      <c r="F728" s="22" t="str">
        <f>IFERROR(F714/F722,"-")</f>
        <v>-</v>
      </c>
    </row>
    <row r="729" spans="2:8">
      <c r="B729" s="5" t="str">
        <f t="shared" ref="B729:B733" si="176">B728</f>
        <v>SPS1</v>
      </c>
      <c r="C729" s="5" t="str">
        <f t="shared" si="175"/>
        <v>CH</v>
      </c>
      <c r="D729" t="s">
        <v>442</v>
      </c>
      <c r="E729" s="5" t="s">
        <v>242</v>
      </c>
      <c r="F729" s="24" t="str">
        <f>IFERROR(F716/F724,"-")</f>
        <v>-</v>
      </c>
      <c r="G729" s="8"/>
      <c r="H729" s="8"/>
    </row>
    <row r="730" spans="2:8">
      <c r="B730" s="5" t="str">
        <f t="shared" si="176"/>
        <v>SPS1</v>
      </c>
      <c r="C730" s="5" t="str">
        <f t="shared" si="175"/>
        <v>CH</v>
      </c>
      <c r="D730" t="s">
        <v>443</v>
      </c>
      <c r="E730" s="5" t="s">
        <v>242</v>
      </c>
      <c r="F730" s="24" t="str">
        <f>IFERROR(F717/F725,"-")</f>
        <v>-</v>
      </c>
      <c r="G730" s="8"/>
      <c r="H730" s="8"/>
    </row>
    <row r="731" spans="2:8">
      <c r="B731" s="5" t="str">
        <f t="shared" si="176"/>
        <v>SPS1</v>
      </c>
      <c r="C731" s="5" t="str">
        <f t="shared" si="175"/>
        <v>CH</v>
      </c>
      <c r="D731" t="s">
        <v>444</v>
      </c>
      <c r="E731" s="5" t="s">
        <v>242</v>
      </c>
      <c r="F731" s="24" t="str">
        <f>IFERROR(F718/F726,"-")</f>
        <v>-</v>
      </c>
      <c r="G731" s="8"/>
      <c r="H731" s="8"/>
    </row>
    <row r="732" spans="2:8">
      <c r="B732" s="5" t="str">
        <f t="shared" si="176"/>
        <v>SPS1</v>
      </c>
      <c r="C732" s="5" t="str">
        <f t="shared" si="175"/>
        <v>CH</v>
      </c>
      <c r="D732" s="1" t="s">
        <v>449</v>
      </c>
      <c r="E732" s="8" t="s">
        <v>447</v>
      </c>
      <c r="F732" s="22">
        <f>F733</f>
        <v>0</v>
      </c>
      <c r="G732" s="8"/>
      <c r="H732" s="8"/>
    </row>
    <row r="733" spans="2:8">
      <c r="B733" s="5" t="str">
        <f t="shared" si="176"/>
        <v>SPS1</v>
      </c>
      <c r="C733" s="5" t="str">
        <f t="shared" si="175"/>
        <v>CH</v>
      </c>
      <c r="D733" t="s">
        <v>448</v>
      </c>
      <c r="E733" s="5" t="s">
        <v>447</v>
      </c>
      <c r="F733" s="23">
        <f>SUM(F737,F739)</f>
        <v>0</v>
      </c>
      <c r="G733" s="8"/>
      <c r="H733" s="8"/>
    </row>
    <row r="734" spans="2:8">
      <c r="B734" s="5" t="str">
        <f t="shared" ref="B734:C736" si="177">B733</f>
        <v>SPS1</v>
      </c>
      <c r="C734" s="5" t="str">
        <f t="shared" si="177"/>
        <v>CH</v>
      </c>
      <c r="D734" t="s">
        <v>450</v>
      </c>
      <c r="E734" s="5" t="s">
        <v>447</v>
      </c>
      <c r="F734" s="23">
        <v>0</v>
      </c>
      <c r="G734" s="8"/>
      <c r="H734" s="8"/>
    </row>
    <row r="735" spans="2:8">
      <c r="B735" s="5" t="str">
        <f t="shared" si="177"/>
        <v>SPS1</v>
      </c>
      <c r="C735" s="5" t="str">
        <f t="shared" si="177"/>
        <v>CH</v>
      </c>
      <c r="D735" t="s">
        <v>451</v>
      </c>
      <c r="E735" s="5" t="s">
        <v>447</v>
      </c>
      <c r="F735" s="23">
        <v>0</v>
      </c>
      <c r="G735" s="8"/>
      <c r="H735" s="8"/>
    </row>
    <row r="736" spans="2:8">
      <c r="B736" s="5" t="str">
        <f t="shared" si="177"/>
        <v>SPS1</v>
      </c>
      <c r="C736" s="5" t="str">
        <f t="shared" si="177"/>
        <v>CH</v>
      </c>
      <c r="D736" t="s">
        <v>460</v>
      </c>
      <c r="E736" s="5" t="s">
        <v>447</v>
      </c>
      <c r="F736" s="23">
        <v>0</v>
      </c>
      <c r="G736" s="8"/>
    </row>
    <row r="737" spans="2:8"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8"/>
    </row>
    <row r="738" spans="2:8"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8"/>
    </row>
    <row r="739" spans="2:8">
      <c r="B739" s="5" t="str">
        <f t="shared" ref="B739:B742" si="178">B738</f>
        <v>SPS1</v>
      </c>
      <c r="C739" s="5" t="str">
        <f t="shared" ref="C739:C742" si="179">C738</f>
        <v>CH</v>
      </c>
      <c r="D739" t="s">
        <v>964</v>
      </c>
      <c r="E739" s="5" t="s">
        <v>447</v>
      </c>
      <c r="F739" s="23">
        <f>SUM(F740:F742)</f>
        <v>0</v>
      </c>
      <c r="G739" s="8"/>
    </row>
    <row r="740" spans="2:8">
      <c r="B740" s="5" t="str">
        <f t="shared" si="178"/>
        <v>SPS1</v>
      </c>
      <c r="C740" s="5" t="str">
        <f t="shared" si="179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8"/>
    </row>
    <row r="741" spans="2:8">
      <c r="B741" s="5" t="str">
        <f t="shared" si="178"/>
        <v>SPS1</v>
      </c>
      <c r="C741" s="5" t="str">
        <f t="shared" si="179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8"/>
      <c r="H741" s="8"/>
    </row>
    <row r="742" spans="2:8">
      <c r="B742" s="5" t="str">
        <f t="shared" si="178"/>
        <v>SPS1</v>
      </c>
      <c r="C742" s="5" t="str">
        <f t="shared" si="179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8"/>
      <c r="H742" s="8"/>
    </row>
    <row r="743" spans="2:8"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</row>
    <row r="744" spans="2:8"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" si="180">IFERROR(F$734/F$733,0)*F738</f>
        <v>0</v>
      </c>
    </row>
    <row r="745" spans="2:8">
      <c r="B745" s="5" t="str">
        <f t="shared" ref="B745:B748" si="181">B744</f>
        <v>SPS1</v>
      </c>
      <c r="C745" s="5" t="str">
        <f t="shared" ref="C745:C748" si="182">C744</f>
        <v>CH</v>
      </c>
      <c r="D745" t="s">
        <v>966</v>
      </c>
      <c r="E745" s="5" t="s">
        <v>447</v>
      </c>
      <c r="F745" s="23">
        <f t="shared" ref="F745" si="183">IFERROR(F$734/F$733,0)*F739</f>
        <v>0</v>
      </c>
    </row>
    <row r="746" spans="2:8">
      <c r="B746" s="5" t="str">
        <f t="shared" si="181"/>
        <v>SPS1</v>
      </c>
      <c r="C746" s="5" t="str">
        <f t="shared" si="182"/>
        <v>CH</v>
      </c>
      <c r="D746" t="s">
        <v>462</v>
      </c>
      <c r="E746" s="5" t="s">
        <v>447</v>
      </c>
      <c r="F746" s="23">
        <f t="shared" ref="F746" si="184">IFERROR(F$734/F$733,0)*F740</f>
        <v>0</v>
      </c>
    </row>
    <row r="747" spans="2:8">
      <c r="B747" s="5" t="str">
        <f t="shared" si="181"/>
        <v>SPS1</v>
      </c>
      <c r="C747" s="5" t="str">
        <f t="shared" si="182"/>
        <v>CH</v>
      </c>
      <c r="D747" t="s">
        <v>463</v>
      </c>
      <c r="E747" s="5" t="s">
        <v>447</v>
      </c>
      <c r="F747" s="23">
        <f t="shared" ref="F747" si="185">IFERROR(F$734/F$733,0)*F741</f>
        <v>0</v>
      </c>
    </row>
    <row r="748" spans="2:8">
      <c r="B748" s="5" t="str">
        <f t="shared" si="181"/>
        <v>SPS1</v>
      </c>
      <c r="C748" s="5" t="str">
        <f t="shared" si="182"/>
        <v>CH</v>
      </c>
      <c r="D748" t="s">
        <v>464</v>
      </c>
      <c r="E748" s="5" t="s">
        <v>447</v>
      </c>
      <c r="F748" s="23">
        <f t="shared" ref="F748" si="186">IFERROR(F$734/F$733,0)*F742</f>
        <v>0</v>
      </c>
    </row>
    <row r="749" spans="2:8"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</row>
    <row r="750" spans="2:8"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" si="187">IFERROR(F$735/F$733,0)*F738</f>
        <v>0</v>
      </c>
    </row>
    <row r="751" spans="2:8">
      <c r="B751" s="5" t="str">
        <f t="shared" ref="B751:B754" si="188">B750</f>
        <v>SPS1</v>
      </c>
      <c r="C751" s="5" t="str">
        <f t="shared" ref="C751:C754" si="189">C750</f>
        <v>CH</v>
      </c>
      <c r="D751" t="s">
        <v>968</v>
      </c>
      <c r="E751" s="5" t="s">
        <v>447</v>
      </c>
      <c r="F751" s="23">
        <f t="shared" ref="F751" si="190">IFERROR(F$735/F$733,0)*F739</f>
        <v>0</v>
      </c>
    </row>
    <row r="752" spans="2:8">
      <c r="B752" s="5" t="str">
        <f t="shared" si="188"/>
        <v>SPS1</v>
      </c>
      <c r="C752" s="5" t="str">
        <f t="shared" si="189"/>
        <v>CH</v>
      </c>
      <c r="D752" t="s">
        <v>466</v>
      </c>
      <c r="E752" s="5" t="s">
        <v>447</v>
      </c>
      <c r="F752" s="23">
        <f t="shared" ref="F752" si="191">IFERROR(F$735/F$733,0)*F740</f>
        <v>0</v>
      </c>
    </row>
    <row r="753" spans="2:8">
      <c r="B753" s="5" t="str">
        <f t="shared" si="188"/>
        <v>SPS1</v>
      </c>
      <c r="C753" s="5" t="str">
        <f t="shared" si="189"/>
        <v>CH</v>
      </c>
      <c r="D753" t="s">
        <v>467</v>
      </c>
      <c r="E753" s="5" t="s">
        <v>447</v>
      </c>
      <c r="F753" s="23">
        <f t="shared" ref="F753" si="192">IFERROR(F$735/F$733,0)*F741</f>
        <v>0</v>
      </c>
    </row>
    <row r="754" spans="2:8">
      <c r="B754" s="5" t="str">
        <f t="shared" si="188"/>
        <v>SPS1</v>
      </c>
      <c r="C754" s="5" t="str">
        <f t="shared" si="189"/>
        <v>CH</v>
      </c>
      <c r="D754" t="s">
        <v>468</v>
      </c>
      <c r="E754" s="5" t="s">
        <v>447</v>
      </c>
      <c r="F754" s="23">
        <f t="shared" ref="F754" si="193">IFERROR(F$735/F$733,0)*F742</f>
        <v>0</v>
      </c>
    </row>
    <row r="755" spans="2:8"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</row>
    <row r="756" spans="2:8"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" si="194">IFERROR(F$736/F$733,0)*F738</f>
        <v>0</v>
      </c>
    </row>
    <row r="757" spans="2:8">
      <c r="B757" s="5" t="str">
        <f t="shared" ref="B757:B760" si="195">B756</f>
        <v>SPS1</v>
      </c>
      <c r="C757" s="5" t="str">
        <f t="shared" ref="C757:C760" si="196">C756</f>
        <v>CH</v>
      </c>
      <c r="D757" t="s">
        <v>970</v>
      </c>
      <c r="E757" s="5" t="s">
        <v>447</v>
      </c>
      <c r="F757" s="23">
        <f t="shared" ref="F757" si="197">IFERROR(F$736/F$733,0)*F739</f>
        <v>0</v>
      </c>
    </row>
    <row r="758" spans="2:8">
      <c r="B758" s="5" t="str">
        <f t="shared" si="195"/>
        <v>SPS1</v>
      </c>
      <c r="C758" s="5" t="str">
        <f t="shared" si="196"/>
        <v>CH</v>
      </c>
      <c r="D758" t="s">
        <v>470</v>
      </c>
      <c r="E758" s="5" t="s">
        <v>447</v>
      </c>
      <c r="F758" s="23">
        <f t="shared" ref="F758" si="198">IFERROR(F$736/F$733,0)*F740</f>
        <v>0</v>
      </c>
    </row>
    <row r="759" spans="2:8">
      <c r="B759" s="5" t="str">
        <f t="shared" si="195"/>
        <v>SPS1</v>
      </c>
      <c r="C759" s="5" t="str">
        <f t="shared" si="196"/>
        <v>CH</v>
      </c>
      <c r="D759" t="s">
        <v>471</v>
      </c>
      <c r="E759" s="5" t="s">
        <v>447</v>
      </c>
      <c r="F759" s="23">
        <f t="shared" ref="F759" si="199">IFERROR(F$736/F$733,0)*F741</f>
        <v>0</v>
      </c>
    </row>
    <row r="760" spans="2:8">
      <c r="B760" s="5" t="str">
        <f t="shared" si="195"/>
        <v>SPS1</v>
      </c>
      <c r="C760" s="5" t="str">
        <f t="shared" si="196"/>
        <v>CH</v>
      </c>
      <c r="D760" t="s">
        <v>472</v>
      </c>
      <c r="E760" s="5" t="s">
        <v>447</v>
      </c>
      <c r="F760" s="23">
        <f t="shared" ref="F760" si="200">IFERROR(F$736/F$733,0)*F742</f>
        <v>0</v>
      </c>
    </row>
    <row r="761" spans="2:8">
      <c r="B761" s="8" t="str">
        <f t="shared" ref="B761" si="201">B760</f>
        <v>SPS1</v>
      </c>
      <c r="C761" s="8" t="str">
        <f t="shared" ref="C761:C775" si="202">C760</f>
        <v>CH</v>
      </c>
      <c r="D761" s="1" t="s">
        <v>501</v>
      </c>
      <c r="E761" s="8" t="s">
        <v>8</v>
      </c>
      <c r="F761" s="22">
        <f t="shared" ref="F761" si="203">F762+F766+F776+F787+F789+F801+F803+F805+F809+F811+F813</f>
        <v>142.21733380123493</v>
      </c>
    </row>
    <row r="762" spans="2:8">
      <c r="B762" s="5" t="str">
        <f>B761</f>
        <v>SPS1</v>
      </c>
      <c r="C762" s="5" t="str">
        <f t="shared" si="202"/>
        <v>CH</v>
      </c>
      <c r="D762" t="s">
        <v>971</v>
      </c>
      <c r="E762" t="s">
        <v>8</v>
      </c>
      <c r="F762" s="23">
        <f>[1]Industry!B$11</f>
        <v>60.070000963690269</v>
      </c>
    </row>
    <row r="763" spans="2:8">
      <c r="B763" s="5" t="str">
        <f t="shared" ref="B763:B775" si="204">B762</f>
        <v>SPS1</v>
      </c>
      <c r="C763" s="5" t="str">
        <f t="shared" si="202"/>
        <v>CH</v>
      </c>
      <c r="D763" t="s">
        <v>787</v>
      </c>
      <c r="E763" t="s">
        <v>8</v>
      </c>
      <c r="F763" s="13">
        <f t="shared" ref="F763" si="205">F762-F764-F765</f>
        <v>11.646935643830055</v>
      </c>
      <c r="G763" s="2"/>
      <c r="H763" s="2"/>
    </row>
    <row r="764" spans="2:8">
      <c r="B764" s="5" t="str">
        <f t="shared" si="204"/>
        <v>SPS1</v>
      </c>
      <c r="C764" s="5" t="str">
        <f t="shared" si="202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</row>
    <row r="765" spans="2:8">
      <c r="B765" s="5" t="str">
        <f t="shared" si="204"/>
        <v>SPS1</v>
      </c>
      <c r="C765" s="5" t="str">
        <f t="shared" si="202"/>
        <v>CH</v>
      </c>
      <c r="D765" t="s">
        <v>473</v>
      </c>
      <c r="E765" t="s">
        <v>8</v>
      </c>
      <c r="F765" s="13">
        <f>[1]Industry!B$11-[1]Industry!B$33</f>
        <v>48.063397652170998</v>
      </c>
    </row>
    <row r="766" spans="2:8">
      <c r="B766" s="5" t="str">
        <f t="shared" si="204"/>
        <v>SPS1</v>
      </c>
      <c r="C766" s="5" t="str">
        <f t="shared" si="202"/>
        <v>CH</v>
      </c>
      <c r="D766" t="s">
        <v>474</v>
      </c>
      <c r="E766" t="s">
        <v>8</v>
      </c>
      <c r="F766" s="13">
        <f>SUM(F769,F774)</f>
        <v>11.627800215560455</v>
      </c>
    </row>
    <row r="767" spans="2:8">
      <c r="B767" s="5" t="str">
        <f t="shared" si="204"/>
        <v>SPS1</v>
      </c>
      <c r="C767" s="5" t="str">
        <f t="shared" si="202"/>
        <v>CH</v>
      </c>
      <c r="D767" t="s">
        <v>475</v>
      </c>
      <c r="E767" t="s">
        <v>8</v>
      </c>
      <c r="F767" s="13">
        <f>SUM(F771,F775)</f>
        <v>8.8978001346038784</v>
      </c>
    </row>
    <row r="768" spans="2:8">
      <c r="B768" s="5" t="str">
        <f t="shared" si="204"/>
        <v>SPS1</v>
      </c>
      <c r="C768" s="5" t="str">
        <f t="shared" si="202"/>
        <v>CH</v>
      </c>
      <c r="D768" t="s">
        <v>476</v>
      </c>
      <c r="E768" t="s">
        <v>8</v>
      </c>
      <c r="F768" s="13">
        <f>F773</f>
        <v>2.7300000809565779</v>
      </c>
    </row>
    <row r="769" spans="2:6">
      <c r="B769" s="5" t="str">
        <f t="shared" si="204"/>
        <v>SPS1</v>
      </c>
      <c r="C769" s="5" t="str">
        <f t="shared" si="202"/>
        <v>CH</v>
      </c>
      <c r="D769" t="s">
        <v>972</v>
      </c>
      <c r="E769" t="s">
        <v>8</v>
      </c>
      <c r="F769" s="13">
        <f>SUM(F770,F772)</f>
        <v>11.627800215560455</v>
      </c>
    </row>
    <row r="770" spans="2:6">
      <c r="B770" s="5" t="str">
        <f t="shared" si="204"/>
        <v>SPS1</v>
      </c>
      <c r="C770" s="5" t="str">
        <f t="shared" si="202"/>
        <v>CH</v>
      </c>
      <c r="D770" t="s">
        <v>530</v>
      </c>
      <c r="E770" t="s">
        <v>8</v>
      </c>
      <c r="F770" s="13">
        <f>[1]Industry!B$34</f>
        <v>8.8978001346038784</v>
      </c>
    </row>
    <row r="771" spans="2:6">
      <c r="B771" s="5" t="str">
        <f t="shared" si="204"/>
        <v>SPS1</v>
      </c>
      <c r="C771" s="5" t="str">
        <f t="shared" si="202"/>
        <v>CH</v>
      </c>
      <c r="D771" t="s">
        <v>531</v>
      </c>
      <c r="E771" t="s">
        <v>8</v>
      </c>
      <c r="F771" s="13">
        <f>F770</f>
        <v>8.8978001346038784</v>
      </c>
    </row>
    <row r="772" spans="2:6">
      <c r="B772" s="5" t="str">
        <f t="shared" si="204"/>
        <v>SPS1</v>
      </c>
      <c r="C772" s="5" t="str">
        <f t="shared" si="202"/>
        <v>CH</v>
      </c>
      <c r="D772" t="s">
        <v>532</v>
      </c>
      <c r="E772" t="s">
        <v>8</v>
      </c>
      <c r="F772" s="13">
        <f>[1]Industry!B$35</f>
        <v>2.7300000809565779</v>
      </c>
    </row>
    <row r="773" spans="2:6">
      <c r="B773" s="5" t="str">
        <f t="shared" si="204"/>
        <v>SPS1</v>
      </c>
      <c r="C773" s="5" t="str">
        <f t="shared" si="202"/>
        <v>CH</v>
      </c>
      <c r="D773" t="s">
        <v>975</v>
      </c>
      <c r="E773" t="s">
        <v>8</v>
      </c>
      <c r="F773" s="13">
        <f>F772</f>
        <v>2.7300000809565779</v>
      </c>
    </row>
    <row r="774" spans="2:6">
      <c r="B774" s="5" t="str">
        <f t="shared" si="204"/>
        <v>SPS1</v>
      </c>
      <c r="C774" s="5" t="str">
        <f t="shared" si="202"/>
        <v>CH</v>
      </c>
      <c r="D774" t="s">
        <v>973</v>
      </c>
      <c r="E774" t="s">
        <v>8</v>
      </c>
      <c r="F774" s="13">
        <f>[1]Industry!B$36</f>
        <v>0</v>
      </c>
    </row>
    <row r="775" spans="2:6">
      <c r="B775" s="5" t="str">
        <f t="shared" si="204"/>
        <v>SPS1</v>
      </c>
      <c r="C775" s="5" t="str">
        <f t="shared" si="202"/>
        <v>CH</v>
      </c>
      <c r="D775" t="s">
        <v>974</v>
      </c>
      <c r="E775" t="s">
        <v>8</v>
      </c>
      <c r="F775" s="13">
        <f>F774</f>
        <v>0</v>
      </c>
    </row>
    <row r="776" spans="2:6">
      <c r="B776" s="5" t="str">
        <f t="shared" ref="B776:B777" si="206">B775</f>
        <v>SPS1</v>
      </c>
      <c r="C776" s="5" t="str">
        <f t="shared" ref="C776:C777" si="207">C775</f>
        <v>CH</v>
      </c>
      <c r="D776" t="s">
        <v>477</v>
      </c>
      <c r="E776" t="s">
        <v>8</v>
      </c>
      <c r="F776" s="13">
        <f>SUM([1]Industry!B$37:B$39)</f>
        <v>35.989083955270083</v>
      </c>
    </row>
    <row r="777" spans="2:6">
      <c r="B777" s="5" t="str">
        <f t="shared" si="206"/>
        <v>SPS1</v>
      </c>
      <c r="C777" s="5" t="str">
        <f t="shared" si="207"/>
        <v>CH</v>
      </c>
      <c r="D777" t="s">
        <v>683</v>
      </c>
      <c r="E777" t="s">
        <v>8</v>
      </c>
      <c r="F777" s="13">
        <f>SUM([1]Industry!B$37:B$38)-F778</f>
        <v>35.552282895598879</v>
      </c>
    </row>
    <row r="778" spans="2:6">
      <c r="B778" s="5" t="str">
        <f t="shared" ref="B778" si="208">B777</f>
        <v>SPS1</v>
      </c>
      <c r="C778" s="5" t="str">
        <f t="shared" ref="C778" si="209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</row>
    <row r="779" spans="2:6"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" si="210">F776-F777</f>
        <v>0.43680105967120397</v>
      </c>
    </row>
    <row r="780" spans="2:6">
      <c r="B780" s="5" t="str">
        <f t="shared" ref="B780:B788" si="211">B779</f>
        <v>SPS1</v>
      </c>
      <c r="C780" s="5" t="str">
        <f t="shared" ref="C780:C788" si="212">C779</f>
        <v>CH</v>
      </c>
      <c r="D780" t="s">
        <v>976</v>
      </c>
      <c r="E780" t="s">
        <v>8</v>
      </c>
      <c r="F780" s="13">
        <f>[1]Industry!B$37</f>
        <v>35.236593897388644</v>
      </c>
    </row>
    <row r="781" spans="2:6">
      <c r="B781" s="5" t="str">
        <f t="shared" si="211"/>
        <v>SPS1</v>
      </c>
      <c r="C781" s="5" t="str">
        <f t="shared" si="212"/>
        <v>CH</v>
      </c>
      <c r="D781" t="s">
        <v>684</v>
      </c>
      <c r="E781" t="s">
        <v>8</v>
      </c>
      <c r="F781" s="13">
        <f>[1]Industry!B$37*F777/SUM(F777:F778)</f>
        <v>35.236517313884427</v>
      </c>
    </row>
    <row r="782" spans="2:6">
      <c r="B782" s="5" t="str">
        <f t="shared" ref="B782" si="213">B781</f>
        <v>SPS1</v>
      </c>
      <c r="C782" s="5" t="str">
        <f t="shared" ref="C782" si="214">C781</f>
        <v>CH</v>
      </c>
      <c r="D782" t="s">
        <v>750</v>
      </c>
      <c r="E782" t="s">
        <v>8</v>
      </c>
      <c r="F782" s="13">
        <f>F780-F781</f>
        <v>7.6583504217353493E-5</v>
      </c>
    </row>
    <row r="783" spans="2:6"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</row>
    <row r="784" spans="2:6">
      <c r="B784" s="5" t="str">
        <f t="shared" si="211"/>
        <v>SPS1</v>
      </c>
      <c r="C784" s="5" t="str">
        <f t="shared" si="212"/>
        <v>CH</v>
      </c>
      <c r="D784" t="s">
        <v>685</v>
      </c>
      <c r="E784" t="s">
        <v>8</v>
      </c>
      <c r="F784" s="13">
        <f>[1]Industry!B$38*F777/SUM(F777:F778)</f>
        <v>0.31576558171445585</v>
      </c>
    </row>
    <row r="785" spans="2:8">
      <c r="B785" s="5" t="str">
        <f t="shared" ref="B785" si="215">B784</f>
        <v>SPS1</v>
      </c>
      <c r="C785" s="5" t="str">
        <f t="shared" ref="C785" si="216">C784</f>
        <v>CH</v>
      </c>
      <c r="D785" t="s">
        <v>751</v>
      </c>
      <c r="E785" t="s">
        <v>8</v>
      </c>
      <c r="F785" s="13">
        <f>[1]Industry!B$38-F784</f>
        <v>6.8628901506162521E-7</v>
      </c>
    </row>
    <row r="786" spans="2:8"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</row>
    <row r="787" spans="2:8">
      <c r="B787" s="5" t="str">
        <f t="shared" si="211"/>
        <v>SPS1</v>
      </c>
      <c r="C787" s="5" t="str">
        <f t="shared" si="212"/>
        <v>CH</v>
      </c>
      <c r="D787" t="s">
        <v>978</v>
      </c>
      <c r="E787" t="s">
        <v>8</v>
      </c>
      <c r="F787" s="13">
        <f>[1]Industry!B$18</f>
        <v>3.5600000800603699</v>
      </c>
    </row>
    <row r="788" spans="2:8">
      <c r="B788" s="5" t="str">
        <f t="shared" si="211"/>
        <v>SPS1</v>
      </c>
      <c r="C788" s="5" t="str">
        <f t="shared" si="212"/>
        <v>CH</v>
      </c>
      <c r="D788" t="s">
        <v>979</v>
      </c>
      <c r="E788" t="s">
        <v>8</v>
      </c>
      <c r="F788" s="13">
        <f>F787</f>
        <v>3.5600000800603699</v>
      </c>
    </row>
    <row r="789" spans="2:8">
      <c r="B789" s="5" t="str">
        <f t="shared" ref="B789:B790" si="217">B788</f>
        <v>SPS1</v>
      </c>
      <c r="C789" s="5" t="str">
        <f t="shared" ref="C789:C790" si="218">C788</f>
        <v>CH</v>
      </c>
      <c r="D789" t="s">
        <v>980</v>
      </c>
      <c r="E789" t="s">
        <v>8</v>
      </c>
      <c r="F789" s="13">
        <f>[1]Industry!B$19</f>
        <v>12.728639516558868</v>
      </c>
    </row>
    <row r="790" spans="2:8">
      <c r="B790" s="5" t="str">
        <f t="shared" si="217"/>
        <v>SPS1</v>
      </c>
      <c r="C790" s="5" t="str">
        <f t="shared" si="218"/>
        <v>CH</v>
      </c>
      <c r="D790" t="s">
        <v>981</v>
      </c>
      <c r="E790" t="s">
        <v>8</v>
      </c>
      <c r="F790" s="13">
        <f>SUM(F791:F799)</f>
        <v>5.6086426203463162</v>
      </c>
      <c r="H790" s="2"/>
    </row>
    <row r="791" spans="2:8">
      <c r="B791" s="5" t="str">
        <f t="shared" ref="B791:B800" si="219">B790</f>
        <v>SPS1</v>
      </c>
      <c r="C791" s="5" t="str">
        <f t="shared" ref="C791:C808" si="220">C790</f>
        <v>CH</v>
      </c>
      <c r="D791" t="s">
        <v>486</v>
      </c>
      <c r="E791" t="s">
        <v>8</v>
      </c>
      <c r="F791" s="13">
        <f>F233</f>
        <v>0.92931890049443122</v>
      </c>
    </row>
    <row r="792" spans="2:8">
      <c r="B792" s="5" t="str">
        <f t="shared" si="219"/>
        <v>SPS1</v>
      </c>
      <c r="C792" s="5" t="str">
        <f t="shared" si="220"/>
        <v>CH</v>
      </c>
      <c r="D792" t="s">
        <v>487</v>
      </c>
      <c r="E792" t="s">
        <v>8</v>
      </c>
      <c r="F792" s="13">
        <f>F239</f>
        <v>2.085011001407342</v>
      </c>
    </row>
    <row r="793" spans="2:8">
      <c r="B793" s="5" t="str">
        <f t="shared" si="219"/>
        <v>SPS1</v>
      </c>
      <c r="C793" s="5" t="str">
        <f t="shared" si="220"/>
        <v>CH</v>
      </c>
      <c r="D793" t="s">
        <v>488</v>
      </c>
      <c r="E793" t="s">
        <v>8</v>
      </c>
      <c r="F793" s="13">
        <f>F240</f>
        <v>0</v>
      </c>
    </row>
    <row r="794" spans="2:8">
      <c r="B794" s="5" t="str">
        <f t="shared" si="219"/>
        <v>SPS1</v>
      </c>
      <c r="C794" s="5" t="str">
        <f t="shared" si="220"/>
        <v>CH</v>
      </c>
      <c r="D794" t="s">
        <v>489</v>
      </c>
      <c r="E794" t="s">
        <v>8</v>
      </c>
      <c r="F794" s="13">
        <f>F241</f>
        <v>0</v>
      </c>
    </row>
    <row r="795" spans="2:8">
      <c r="B795" s="5" t="str">
        <f t="shared" si="219"/>
        <v>SPS1</v>
      </c>
      <c r="C795" s="5" t="str">
        <f t="shared" si="220"/>
        <v>CH</v>
      </c>
      <c r="D795" t="s">
        <v>490</v>
      </c>
      <c r="E795" t="s">
        <v>8</v>
      </c>
      <c r="F795" s="13">
        <f>F272</f>
        <v>1.9347802049834564</v>
      </c>
    </row>
    <row r="796" spans="2:8">
      <c r="B796" s="5" t="str">
        <f t="shared" si="219"/>
        <v>SPS1</v>
      </c>
      <c r="C796" s="5" t="str">
        <f t="shared" si="220"/>
        <v>CH</v>
      </c>
      <c r="D796" t="s">
        <v>491</v>
      </c>
      <c r="E796" t="s">
        <v>8</v>
      </c>
      <c r="F796" s="13">
        <f>F273</f>
        <v>0</v>
      </c>
    </row>
    <row r="797" spans="2:8">
      <c r="B797" s="5" t="str">
        <f t="shared" si="219"/>
        <v>SPS1</v>
      </c>
      <c r="C797" s="5" t="str">
        <f t="shared" si="220"/>
        <v>CH</v>
      </c>
      <c r="D797" t="s">
        <v>492</v>
      </c>
      <c r="E797" t="s">
        <v>8</v>
      </c>
      <c r="F797" s="13">
        <f>F281</f>
        <v>0.65953251346108632</v>
      </c>
    </row>
    <row r="798" spans="2:8">
      <c r="B798" s="5" t="str">
        <f t="shared" si="219"/>
        <v>SPS1</v>
      </c>
      <c r="C798" s="5" t="str">
        <f t="shared" si="220"/>
        <v>CH</v>
      </c>
      <c r="D798" t="s">
        <v>493</v>
      </c>
      <c r="E798" t="s">
        <v>8</v>
      </c>
      <c r="F798" s="13">
        <f>F282</f>
        <v>0</v>
      </c>
    </row>
    <row r="799" spans="2:8">
      <c r="B799" s="5" t="str">
        <f t="shared" si="219"/>
        <v>SPS1</v>
      </c>
      <c r="C799" s="5" t="str">
        <f t="shared" si="220"/>
        <v>CH</v>
      </c>
      <c r="D799" t="s">
        <v>494</v>
      </c>
      <c r="E799" t="s">
        <v>8</v>
      </c>
      <c r="F799" s="13">
        <f>F287</f>
        <v>0</v>
      </c>
      <c r="H799" s="2"/>
    </row>
    <row r="800" spans="2:8">
      <c r="B800" s="5" t="str">
        <f t="shared" si="219"/>
        <v>SPS1</v>
      </c>
      <c r="C800" s="5" t="str">
        <f t="shared" si="220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</row>
    <row r="801" spans="2:6">
      <c r="B801" s="5" t="str">
        <f>B800</f>
        <v>SPS1</v>
      </c>
      <c r="C801" s="5" t="str">
        <f t="shared" si="220"/>
        <v>CH</v>
      </c>
      <c r="D801" t="s">
        <v>983</v>
      </c>
      <c r="E801" t="s">
        <v>8</v>
      </c>
      <c r="F801" s="13">
        <f>F802</f>
        <v>9.0018939162115004</v>
      </c>
    </row>
    <row r="802" spans="2:6">
      <c r="B802" s="5" t="str">
        <f t="shared" ref="B802:B804" si="221">B801</f>
        <v>SPS1</v>
      </c>
      <c r="C802" s="5" t="str">
        <f t="shared" si="220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</row>
    <row r="803" spans="2:6">
      <c r="B803" s="5" t="str">
        <f t="shared" si="221"/>
        <v>SPS1</v>
      </c>
      <c r="C803" s="5" t="str">
        <f t="shared" si="220"/>
        <v>CH</v>
      </c>
      <c r="D803" t="s">
        <v>985</v>
      </c>
      <c r="E803" t="s">
        <v>8</v>
      </c>
      <c r="F803" s="13">
        <f>F804</f>
        <v>0.62578625640064789</v>
      </c>
    </row>
    <row r="804" spans="2:6">
      <c r="B804" s="5" t="str">
        <f t="shared" si="221"/>
        <v>SPS1</v>
      </c>
      <c r="C804" s="5" t="str">
        <f t="shared" si="220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</row>
    <row r="805" spans="2:6">
      <c r="B805" s="5" t="str">
        <f>B804</f>
        <v>SPS1</v>
      </c>
      <c r="C805" s="5" t="str">
        <f t="shared" si="220"/>
        <v>CH</v>
      </c>
      <c r="D805" t="s">
        <v>497</v>
      </c>
      <c r="E805" t="s">
        <v>8</v>
      </c>
      <c r="F805" s="13">
        <f>[1]Industry!B$21</f>
        <v>7.7980400509333849</v>
      </c>
    </row>
    <row r="806" spans="2:6">
      <c r="B806" s="5" t="str">
        <f t="shared" ref="B806:B808" si="222">B805</f>
        <v>SPS1</v>
      </c>
      <c r="C806" s="5" t="str">
        <f t="shared" si="220"/>
        <v>CH</v>
      </c>
      <c r="D806" t="s">
        <v>500</v>
      </c>
      <c r="E806" t="s">
        <v>8</v>
      </c>
      <c r="F806" s="13">
        <f>F805</f>
        <v>7.7980400509333849</v>
      </c>
    </row>
    <row r="807" spans="2:6">
      <c r="B807" s="5" t="str">
        <f t="shared" si="222"/>
        <v>SPS1</v>
      </c>
      <c r="C807" s="5" t="str">
        <f t="shared" si="220"/>
        <v>CH</v>
      </c>
      <c r="D807" t="s">
        <v>498</v>
      </c>
      <c r="E807" t="s">
        <v>8</v>
      </c>
      <c r="F807" s="13">
        <v>0</v>
      </c>
    </row>
    <row r="808" spans="2:6">
      <c r="B808" s="5" t="str">
        <f t="shared" si="222"/>
        <v>SPS1</v>
      </c>
      <c r="C808" s="5" t="str">
        <f t="shared" si="220"/>
        <v>CH</v>
      </c>
      <c r="D808" t="s">
        <v>499</v>
      </c>
      <c r="E808" t="s">
        <v>8</v>
      </c>
      <c r="F808" s="13">
        <f>F806</f>
        <v>7.7980400509333849</v>
      </c>
    </row>
    <row r="809" spans="2:6">
      <c r="B809" s="5" t="str">
        <f>B808</f>
        <v>SPS1</v>
      </c>
      <c r="C809" s="5" t="str">
        <f t="shared" ref="C809:C810" si="223">C808</f>
        <v>CH</v>
      </c>
      <c r="D809" t="s">
        <v>987</v>
      </c>
      <c r="E809" t="s">
        <v>8</v>
      </c>
      <c r="F809" s="13">
        <f>[1]Industry!B$22</f>
        <v>6.762755789151853E-2</v>
      </c>
    </row>
    <row r="810" spans="2:6">
      <c r="B810" s="5" t="str">
        <f t="shared" ref="B810" si="224">B809</f>
        <v>SPS1</v>
      </c>
      <c r="C810" s="5" t="str">
        <f t="shared" si="223"/>
        <v>CH</v>
      </c>
      <c r="D810" t="s">
        <v>988</v>
      </c>
      <c r="E810" t="s">
        <v>8</v>
      </c>
      <c r="F810" s="13">
        <f>F809</f>
        <v>6.762755789151853E-2</v>
      </c>
    </row>
    <row r="811" spans="2:6">
      <c r="B811" s="5" t="str">
        <f>B810</f>
        <v>SPS1</v>
      </c>
      <c r="C811" s="5" t="str">
        <f t="shared" ref="C811:C812" si="225">C810</f>
        <v>CH</v>
      </c>
      <c r="D811" t="s">
        <v>989</v>
      </c>
      <c r="E811" t="s">
        <v>8</v>
      </c>
      <c r="F811" s="13">
        <f>[1]Industry!B$23</f>
        <v>0</v>
      </c>
    </row>
    <row r="812" spans="2:6">
      <c r="B812" s="5" t="str">
        <f t="shared" ref="B812" si="226">B811</f>
        <v>SPS1</v>
      </c>
      <c r="C812" s="5" t="str">
        <f t="shared" si="225"/>
        <v>CH</v>
      </c>
      <c r="D812" t="s">
        <v>990</v>
      </c>
      <c r="E812" t="s">
        <v>8</v>
      </c>
      <c r="F812" s="13">
        <f>F811</f>
        <v>0</v>
      </c>
    </row>
    <row r="813" spans="2:6">
      <c r="B813" s="5" t="str">
        <f>B812</f>
        <v>SPS1</v>
      </c>
      <c r="C813" s="5" t="str">
        <f t="shared" ref="C813:C814" si="227">C812</f>
        <v>CH</v>
      </c>
      <c r="D813" t="s">
        <v>991</v>
      </c>
      <c r="E813" t="s">
        <v>8</v>
      </c>
      <c r="F813" s="13">
        <f>[1]Industry!B$24</f>
        <v>0.74846128865781891</v>
      </c>
    </row>
    <row r="814" spans="2:6">
      <c r="B814" s="5" t="str">
        <f t="shared" ref="B814" si="228">B813</f>
        <v>SPS1</v>
      </c>
      <c r="C814" s="5" t="str">
        <f t="shared" si="227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</row>
    <row r="815" spans="2:6">
      <c r="B815" s="5" t="str">
        <f t="shared" ref="B815:B816" si="229">B814</f>
        <v>SPS1</v>
      </c>
      <c r="C815" s="5" t="str">
        <f t="shared" ref="C815:C823" si="230">C814</f>
        <v>CH</v>
      </c>
      <c r="D815" t="s">
        <v>993</v>
      </c>
      <c r="E815" t="s">
        <v>8</v>
      </c>
      <c r="F815" s="13">
        <f>F813-F814</f>
        <v>0</v>
      </c>
    </row>
    <row r="816" spans="2:6">
      <c r="B816" s="8" t="str">
        <f t="shared" si="229"/>
        <v>SPS1</v>
      </c>
      <c r="C816" s="8" t="str">
        <f t="shared" si="230"/>
        <v>CH</v>
      </c>
      <c r="D816" s="1" t="s">
        <v>701</v>
      </c>
      <c r="E816" s="8" t="s">
        <v>8</v>
      </c>
      <c r="F816" s="22">
        <f>[1]Industry!B$71</f>
        <v>72.708172198861917</v>
      </c>
    </row>
    <row r="817" spans="2:8">
      <c r="B817" s="5" t="str">
        <f>B816</f>
        <v>SPS1</v>
      </c>
      <c r="C817" s="5" t="str">
        <f t="shared" si="230"/>
        <v>CH</v>
      </c>
      <c r="D817" t="s">
        <v>994</v>
      </c>
      <c r="E817" t="s">
        <v>8</v>
      </c>
      <c r="F817" s="23">
        <f>SUM(F818:F820)</f>
        <v>58.985414287392778</v>
      </c>
    </row>
    <row r="818" spans="2:8">
      <c r="B818" s="5" t="str">
        <f t="shared" ref="B818:B823" si="231">B817</f>
        <v>SPS1</v>
      </c>
      <c r="C818" s="5" t="str">
        <f t="shared" si="230"/>
        <v>CH</v>
      </c>
      <c r="D818" t="s">
        <v>788</v>
      </c>
      <c r="E818" t="s">
        <v>8</v>
      </c>
      <c r="F818" s="13">
        <f>[1]Industry!B$55</f>
        <v>9.8138876788747442</v>
      </c>
      <c r="G818" s="2"/>
      <c r="H818" s="2"/>
    </row>
    <row r="819" spans="2:8">
      <c r="B819" s="5" t="str">
        <f t="shared" si="231"/>
        <v>SPS1</v>
      </c>
      <c r="C819" s="5" t="str">
        <f t="shared" si="230"/>
        <v>CH</v>
      </c>
      <c r="D819" t="s">
        <v>752</v>
      </c>
      <c r="E819" t="s">
        <v>8</v>
      </c>
      <c r="F819" s="13">
        <f>[1]Industry!B$56</f>
        <v>1.1081289563470369</v>
      </c>
    </row>
    <row r="820" spans="2:8">
      <c r="B820" s="5" t="str">
        <f t="shared" si="231"/>
        <v>SPS1</v>
      </c>
      <c r="C820" s="5" t="str">
        <f t="shared" si="230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</row>
    <row r="821" spans="2:8">
      <c r="B821" s="5" t="str">
        <f t="shared" si="231"/>
        <v>SPS1</v>
      </c>
      <c r="C821" s="5" t="str">
        <f t="shared" si="230"/>
        <v>CH</v>
      </c>
      <c r="D821" t="s">
        <v>995</v>
      </c>
      <c r="E821" t="s">
        <v>8</v>
      </c>
      <c r="F821" s="13">
        <f>SUM(F822:F823)</f>
        <v>8.7635239696635985</v>
      </c>
    </row>
    <row r="822" spans="2:8">
      <c r="B822" s="5" t="str">
        <f t="shared" si="231"/>
        <v>SPS1</v>
      </c>
      <c r="C822" s="5" t="str">
        <f t="shared" si="230"/>
        <v>CH</v>
      </c>
      <c r="D822" t="s">
        <v>996</v>
      </c>
      <c r="E822" t="s">
        <v>8</v>
      </c>
      <c r="F822" s="13">
        <f>[1]Industry!B$57</f>
        <v>6.9177026649268329</v>
      </c>
    </row>
    <row r="823" spans="2:8">
      <c r="B823" s="5" t="str">
        <f t="shared" si="231"/>
        <v>SPS1</v>
      </c>
      <c r="C823" s="5" t="str">
        <f t="shared" si="230"/>
        <v>CH</v>
      </c>
      <c r="D823" t="s">
        <v>997</v>
      </c>
      <c r="E823" t="s">
        <v>8</v>
      </c>
      <c r="F823" s="13">
        <f>[1]Industry!B$58</f>
        <v>1.8458213047367653</v>
      </c>
    </row>
    <row r="824" spans="2:8"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</row>
    <row r="825" spans="2:8">
      <c r="B825" s="5" t="str">
        <f t="shared" ref="B825:B854" si="232">B824</f>
        <v>SPS1</v>
      </c>
      <c r="C825" s="5" t="str">
        <f t="shared" ref="C825:C854" si="233">C824</f>
        <v>CH</v>
      </c>
      <c r="D825" t="s">
        <v>999</v>
      </c>
      <c r="E825" t="s">
        <v>8</v>
      </c>
      <c r="F825" s="13">
        <f>[1]Industry!B$59</f>
        <v>28.619768361419222</v>
      </c>
    </row>
    <row r="826" spans="2:8">
      <c r="B826" s="5" t="str">
        <f t="shared" si="232"/>
        <v>SPS1</v>
      </c>
      <c r="C826" s="5" t="str">
        <f t="shared" si="233"/>
        <v>CH</v>
      </c>
      <c r="D826" t="s">
        <v>1000</v>
      </c>
      <c r="E826" t="s">
        <v>8</v>
      </c>
      <c r="F826" s="13">
        <f>[1]Industry!B$60</f>
        <v>0</v>
      </c>
    </row>
    <row r="827" spans="2:8">
      <c r="B827" s="5" t="str">
        <f t="shared" si="232"/>
        <v>SPS1</v>
      </c>
      <c r="C827" s="5" t="str">
        <f t="shared" si="233"/>
        <v>CH</v>
      </c>
      <c r="D827" t="s">
        <v>1001</v>
      </c>
      <c r="E827" t="s">
        <v>8</v>
      </c>
      <c r="F827" s="13">
        <f>[1]Industry!B$68</f>
        <v>0.31051061460323287</v>
      </c>
    </row>
    <row r="828" spans="2:8">
      <c r="B828" s="5" t="str">
        <f t="shared" si="232"/>
        <v>SPS1</v>
      </c>
      <c r="C828" s="5" t="str">
        <f t="shared" si="233"/>
        <v>CH</v>
      </c>
      <c r="D828" t="s">
        <v>1002</v>
      </c>
      <c r="E828" t="s">
        <v>8</v>
      </c>
      <c r="F828" s="13">
        <f>F829</f>
        <v>2.3674000532401456</v>
      </c>
    </row>
    <row r="829" spans="2:8">
      <c r="B829" s="5" t="str">
        <f t="shared" si="232"/>
        <v>SPS1</v>
      </c>
      <c r="C829" s="5" t="str">
        <f t="shared" si="233"/>
        <v>CH</v>
      </c>
      <c r="D829" t="s">
        <v>1003</v>
      </c>
      <c r="E829" t="s">
        <v>8</v>
      </c>
      <c r="F829" s="13">
        <f>[1]Industry!B$61</f>
        <v>2.3674000532401456</v>
      </c>
    </row>
    <row r="830" spans="2:8">
      <c r="B830" s="5" t="str">
        <f t="shared" si="232"/>
        <v>SPS1</v>
      </c>
      <c r="C830" s="5" t="str">
        <f t="shared" si="233"/>
        <v>CH</v>
      </c>
      <c r="D830" t="s">
        <v>1004</v>
      </c>
      <c r="E830" t="s">
        <v>8</v>
      </c>
      <c r="F830" s="13">
        <f>F831+F841</f>
        <v>11.767325085269347</v>
      </c>
    </row>
    <row r="831" spans="2:8">
      <c r="B831" s="5" t="str">
        <f t="shared" si="232"/>
        <v>SPS1</v>
      </c>
      <c r="C831" s="5" t="str">
        <f t="shared" si="233"/>
        <v>CH</v>
      </c>
      <c r="D831" t="s">
        <v>1005</v>
      </c>
      <c r="E831" t="s">
        <v>8</v>
      </c>
      <c r="F831" s="13">
        <f>[1]Industry!B$62</f>
        <v>5.1850537025303405</v>
      </c>
      <c r="H831" s="2"/>
    </row>
    <row r="832" spans="2:8">
      <c r="B832" s="5" t="str">
        <f t="shared" si="232"/>
        <v>SPS1</v>
      </c>
      <c r="C832" s="5" t="str">
        <f t="shared" si="233"/>
        <v>CH</v>
      </c>
      <c r="D832" t="s">
        <v>690</v>
      </c>
      <c r="E832" t="s">
        <v>8</v>
      </c>
      <c r="F832" s="13">
        <f>IFERROR(F791/F$790,0)*F$831</f>
        <v>0.85913272283740982</v>
      </c>
    </row>
    <row r="833" spans="2:8">
      <c r="B833" s="5" t="str">
        <f t="shared" si="232"/>
        <v>SPS1</v>
      </c>
      <c r="C833" s="5" t="str">
        <f t="shared" si="233"/>
        <v>CH</v>
      </c>
      <c r="D833" t="s">
        <v>691</v>
      </c>
      <c r="E833" t="s">
        <v>8</v>
      </c>
      <c r="F833" s="13">
        <f t="shared" ref="F833:F840" si="234">IFERROR(F792/F$790,0)*F$831</f>
        <v>1.9275419641546161</v>
      </c>
    </row>
    <row r="834" spans="2:8">
      <c r="B834" s="5" t="str">
        <f t="shared" si="232"/>
        <v>SPS1</v>
      </c>
      <c r="C834" s="5" t="str">
        <f t="shared" si="233"/>
        <v>CH</v>
      </c>
      <c r="D834" t="s">
        <v>692</v>
      </c>
      <c r="E834" t="s">
        <v>8</v>
      </c>
      <c r="F834" s="13">
        <f t="shared" si="234"/>
        <v>0</v>
      </c>
    </row>
    <row r="835" spans="2:8">
      <c r="B835" s="5" t="str">
        <f t="shared" si="232"/>
        <v>SPS1</v>
      </c>
      <c r="C835" s="5" t="str">
        <f t="shared" si="233"/>
        <v>CH</v>
      </c>
      <c r="D835" t="s">
        <v>693</v>
      </c>
      <c r="E835" t="s">
        <v>8</v>
      </c>
      <c r="F835" s="13">
        <f t="shared" si="234"/>
        <v>0</v>
      </c>
    </row>
    <row r="836" spans="2:8">
      <c r="B836" s="5" t="str">
        <f t="shared" si="232"/>
        <v>SPS1</v>
      </c>
      <c r="C836" s="5" t="str">
        <f t="shared" si="233"/>
        <v>CH</v>
      </c>
      <c r="D836" t="s">
        <v>694</v>
      </c>
      <c r="E836" t="s">
        <v>8</v>
      </c>
      <c r="F836" s="13">
        <f t="shared" si="234"/>
        <v>1.7886572464145416</v>
      </c>
    </row>
    <row r="837" spans="2:8">
      <c r="B837" s="5" t="str">
        <f t="shared" si="232"/>
        <v>SPS1</v>
      </c>
      <c r="C837" s="5" t="str">
        <f t="shared" si="233"/>
        <v>CH</v>
      </c>
      <c r="D837" t="s">
        <v>695</v>
      </c>
      <c r="E837" t="s">
        <v>8</v>
      </c>
      <c r="F837" s="13">
        <f t="shared" si="234"/>
        <v>0</v>
      </c>
    </row>
    <row r="838" spans="2:8">
      <c r="B838" s="5" t="str">
        <f t="shared" si="232"/>
        <v>SPS1</v>
      </c>
      <c r="C838" s="5" t="str">
        <f t="shared" si="233"/>
        <v>CH</v>
      </c>
      <c r="D838" t="s">
        <v>696</v>
      </c>
      <c r="E838" t="s">
        <v>8</v>
      </c>
      <c r="F838" s="13">
        <f t="shared" si="234"/>
        <v>0.60972176912377252</v>
      </c>
    </row>
    <row r="839" spans="2:8">
      <c r="B839" s="5" t="str">
        <f t="shared" si="232"/>
        <v>SPS1</v>
      </c>
      <c r="C839" s="5" t="str">
        <f t="shared" si="233"/>
        <v>CH</v>
      </c>
      <c r="D839" t="s">
        <v>697</v>
      </c>
      <c r="E839" t="s">
        <v>8</v>
      </c>
      <c r="F839" s="13">
        <f t="shared" si="234"/>
        <v>0</v>
      </c>
    </row>
    <row r="840" spans="2:8">
      <c r="B840" s="5" t="str">
        <f t="shared" si="232"/>
        <v>SPS1</v>
      </c>
      <c r="C840" s="5" t="str">
        <f t="shared" si="233"/>
        <v>CH</v>
      </c>
      <c r="D840" t="s">
        <v>698</v>
      </c>
      <c r="E840" t="s">
        <v>8</v>
      </c>
      <c r="F840" s="13">
        <f t="shared" si="234"/>
        <v>0</v>
      </c>
      <c r="H840" s="2"/>
    </row>
    <row r="841" spans="2:8">
      <c r="B841" s="5" t="str">
        <f t="shared" si="232"/>
        <v>SPS1</v>
      </c>
      <c r="C841" s="5" t="str">
        <f t="shared" si="233"/>
        <v>CH</v>
      </c>
      <c r="D841" t="s">
        <v>1006</v>
      </c>
      <c r="E841" t="s">
        <v>8</v>
      </c>
      <c r="F841" s="13">
        <f>[1]Industry!B$63</f>
        <v>6.5822713827390062</v>
      </c>
    </row>
    <row r="842" spans="2:8">
      <c r="B842" s="5" t="str">
        <f t="shared" si="232"/>
        <v>SPS1</v>
      </c>
      <c r="C842" s="5" t="str">
        <f t="shared" si="233"/>
        <v>CH</v>
      </c>
      <c r="D842" t="s">
        <v>1007</v>
      </c>
      <c r="E842" t="s">
        <v>8</v>
      </c>
      <c r="F842" s="13">
        <f>F843</f>
        <v>5.3111174105647763</v>
      </c>
    </row>
    <row r="843" spans="2:8">
      <c r="B843" s="5" t="str">
        <f t="shared" si="232"/>
        <v>SPS1</v>
      </c>
      <c r="C843" s="5" t="str">
        <f t="shared" si="233"/>
        <v>CH</v>
      </c>
      <c r="D843" t="s">
        <v>1008</v>
      </c>
      <c r="E843" t="s">
        <v>8</v>
      </c>
      <c r="F843" s="13">
        <f>[1]Industry!B$64</f>
        <v>5.3111174105647763</v>
      </c>
    </row>
    <row r="844" spans="2:8">
      <c r="B844" s="5" t="str">
        <f t="shared" si="232"/>
        <v>SPS1</v>
      </c>
      <c r="C844" s="5" t="str">
        <f t="shared" si="233"/>
        <v>CH</v>
      </c>
      <c r="D844" t="s">
        <v>1009</v>
      </c>
      <c r="E844" t="s">
        <v>8</v>
      </c>
      <c r="F844" s="13">
        <f>F845</f>
        <v>0.46151736409547767</v>
      </c>
    </row>
    <row r="845" spans="2:8">
      <c r="B845" s="5" t="str">
        <f t="shared" si="232"/>
        <v>SPS1</v>
      </c>
      <c r="C845" s="5" t="str">
        <f t="shared" si="233"/>
        <v>CH</v>
      </c>
      <c r="D845" t="s">
        <v>1010</v>
      </c>
      <c r="E845" t="s">
        <v>8</v>
      </c>
      <c r="F845" s="13">
        <f>[1]Industry!B$65</f>
        <v>0.46151736409547767</v>
      </c>
    </row>
    <row r="846" spans="2:8">
      <c r="B846" s="5" t="str">
        <f t="shared" si="232"/>
        <v>SPS1</v>
      </c>
      <c r="C846" s="5" t="str">
        <f t="shared" si="233"/>
        <v>CH</v>
      </c>
      <c r="D846" t="s">
        <v>1011</v>
      </c>
      <c r="E846" t="s">
        <v>8</v>
      </c>
      <c r="F846" s="13">
        <f>F847</f>
        <v>4.1173651468928307</v>
      </c>
    </row>
    <row r="847" spans="2:8">
      <c r="B847" s="5" t="str">
        <f t="shared" si="232"/>
        <v>SPS1</v>
      </c>
      <c r="C847" s="5" t="str">
        <f t="shared" si="233"/>
        <v>CH</v>
      </c>
      <c r="D847" t="s">
        <v>1012</v>
      </c>
      <c r="E847" t="s">
        <v>8</v>
      </c>
      <c r="F847" s="13">
        <f>[1]Industry!B$66</f>
        <v>4.1173651468928307</v>
      </c>
    </row>
    <row r="848" spans="2:8">
      <c r="B848" s="5" t="str">
        <f t="shared" si="232"/>
        <v>SPS1</v>
      </c>
      <c r="C848" s="5" t="str">
        <f t="shared" si="233"/>
        <v>CH</v>
      </c>
      <c r="D848" t="s">
        <v>1013</v>
      </c>
      <c r="E848" t="s">
        <v>8</v>
      </c>
      <c r="F848" s="13">
        <f>F849</f>
        <v>6.762755789151853E-2</v>
      </c>
    </row>
    <row r="849" spans="2:6">
      <c r="B849" s="5" t="str">
        <f t="shared" si="232"/>
        <v>SPS1</v>
      </c>
      <c r="C849" s="5" t="str">
        <f t="shared" si="233"/>
        <v>CH</v>
      </c>
      <c r="D849" t="s">
        <v>1014</v>
      </c>
      <c r="E849" t="s">
        <v>8</v>
      </c>
      <c r="F849" s="13">
        <f>[1]Industry!B$67</f>
        <v>6.762755789151853E-2</v>
      </c>
    </row>
    <row r="850" spans="2:6">
      <c r="B850" s="5" t="str">
        <f t="shared" si="232"/>
        <v>SPS1</v>
      </c>
      <c r="C850" s="5" t="str">
        <f t="shared" si="233"/>
        <v>CH</v>
      </c>
      <c r="D850" t="s">
        <v>1015</v>
      </c>
      <c r="E850" t="s">
        <v>8</v>
      </c>
      <c r="F850" s="13">
        <f>F851</f>
        <v>0</v>
      </c>
    </row>
    <row r="851" spans="2:6">
      <c r="B851" s="5" t="str">
        <f t="shared" si="232"/>
        <v>SPS1</v>
      </c>
      <c r="C851" s="5" t="str">
        <f t="shared" si="233"/>
        <v>CH</v>
      </c>
      <c r="D851" t="s">
        <v>1016</v>
      </c>
      <c r="E851" t="s">
        <v>8</v>
      </c>
      <c r="F851" s="13">
        <f>[1]Industry!B$69</f>
        <v>0</v>
      </c>
    </row>
    <row r="852" spans="2:6">
      <c r="B852" s="5" t="str">
        <f t="shared" si="232"/>
        <v>SPS1</v>
      </c>
      <c r="C852" s="5" t="str">
        <f t="shared" si="233"/>
        <v>CH</v>
      </c>
      <c r="D852" t="s">
        <v>1017</v>
      </c>
      <c r="E852" t="s">
        <v>8</v>
      </c>
      <c r="F852" s="13">
        <f>SUM(F853:F854)</f>
        <v>0</v>
      </c>
    </row>
    <row r="853" spans="2:6">
      <c r="B853" s="5" t="str">
        <f t="shared" si="232"/>
        <v>SPS1</v>
      </c>
      <c r="C853" s="5" t="str">
        <f t="shared" si="233"/>
        <v>CH</v>
      </c>
      <c r="D853" t="s">
        <v>699</v>
      </c>
      <c r="E853" t="s">
        <v>8</v>
      </c>
      <c r="F853" s="13">
        <f>[1]Industry!B$6-F854</f>
        <v>0</v>
      </c>
    </row>
    <row r="854" spans="2:6">
      <c r="B854" s="5" t="str">
        <f t="shared" si="232"/>
        <v>SPS1</v>
      </c>
      <c r="C854" s="5" t="str">
        <f t="shared" si="233"/>
        <v>CH</v>
      </c>
      <c r="D854" t="s">
        <v>700</v>
      </c>
      <c r="E854" t="s">
        <v>8</v>
      </c>
      <c r="F854" s="13">
        <f>[1]Industry!B$70</f>
        <v>0</v>
      </c>
    </row>
    <row r="855" spans="2:6"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</row>
    <row r="856" spans="2:6"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</row>
    <row r="857" spans="2:6">
      <c r="B857" s="5" t="str">
        <f t="shared" ref="B857:B879" si="235">B856</f>
        <v>SPS1</v>
      </c>
      <c r="C857" s="5" t="str">
        <f t="shared" ref="C857:C879" si="236">C856</f>
        <v>CH</v>
      </c>
      <c r="D857" t="s">
        <v>753</v>
      </c>
      <c r="E857" t="s">
        <v>242</v>
      </c>
      <c r="F857" s="21">
        <f t="shared" ref="F857" si="237">IFERROR(F819/F764,"-")</f>
        <v>3.0809801822513281</v>
      </c>
    </row>
    <row r="858" spans="2:6">
      <c r="B858" s="5" t="str">
        <f t="shared" si="235"/>
        <v>SPS1</v>
      </c>
      <c r="C858" s="5" t="str">
        <f t="shared" si="236"/>
        <v>CH</v>
      </c>
      <c r="D858" t="s">
        <v>703</v>
      </c>
      <c r="E858" t="s">
        <v>242</v>
      </c>
      <c r="F858" s="21">
        <f t="shared" ref="F858" si="238">IFERROR(F820/F765,"-")</f>
        <v>1</v>
      </c>
    </row>
    <row r="859" spans="2:6">
      <c r="B859" s="5" t="str">
        <f t="shared" si="235"/>
        <v>SPS1</v>
      </c>
      <c r="C859" s="5" t="str">
        <f t="shared" si="236"/>
        <v>CH</v>
      </c>
      <c r="D859" t="s">
        <v>1018</v>
      </c>
      <c r="E859" t="s">
        <v>242</v>
      </c>
      <c r="F859" s="21">
        <f>IFERROR(F822/F767,"-")</f>
        <v>0.77746213224363492</v>
      </c>
    </row>
    <row r="860" spans="2:6">
      <c r="B860" s="5" t="str">
        <f t="shared" si="235"/>
        <v>SPS1</v>
      </c>
      <c r="C860" s="5" t="str">
        <f t="shared" si="236"/>
        <v>CH</v>
      </c>
      <c r="D860" t="s">
        <v>1019</v>
      </c>
      <c r="E860" t="s">
        <v>242</v>
      </c>
      <c r="F860" s="21">
        <f>IFERROR(F823/F768,"-")</f>
        <v>0.67612499999999964</v>
      </c>
    </row>
    <row r="861" spans="2:6">
      <c r="B861" s="5" t="str">
        <f t="shared" si="235"/>
        <v>SPS1</v>
      </c>
      <c r="C861" s="5" t="str">
        <f t="shared" si="236"/>
        <v>CH</v>
      </c>
      <c r="D861" t="s">
        <v>1020</v>
      </c>
      <c r="E861" t="s">
        <v>242</v>
      </c>
      <c r="F861" s="21">
        <f>IFERROR(F825/F777,"-")</f>
        <v>0.80500508069939292</v>
      </c>
    </row>
    <row r="862" spans="2:6">
      <c r="B862" s="5" t="str">
        <f t="shared" si="235"/>
        <v>SPS1</v>
      </c>
      <c r="C862" s="5" t="str">
        <f t="shared" si="236"/>
        <v>CH</v>
      </c>
      <c r="D862" t="s">
        <v>1021</v>
      </c>
      <c r="E862" t="s">
        <v>242</v>
      </c>
      <c r="F862" s="21">
        <f>IFERROR(F826/F778,"-")</f>
        <v>0</v>
      </c>
    </row>
    <row r="863" spans="2:6">
      <c r="B863" s="5" t="str">
        <f t="shared" si="235"/>
        <v>SPS1</v>
      </c>
      <c r="C863" s="5" t="str">
        <f t="shared" si="236"/>
        <v>CH</v>
      </c>
      <c r="D863" t="s">
        <v>1022</v>
      </c>
      <c r="E863" t="s">
        <v>242</v>
      </c>
      <c r="F863" s="21">
        <f>IFERROR(F827/F779,"-")</f>
        <v>0.71087422461146388</v>
      </c>
    </row>
    <row r="864" spans="2:6">
      <c r="B864" s="5" t="str">
        <f t="shared" si="235"/>
        <v>SPS1</v>
      </c>
      <c r="C864" s="5" t="str">
        <f t="shared" si="236"/>
        <v>CH</v>
      </c>
      <c r="D864" t="s">
        <v>1023</v>
      </c>
      <c r="E864" t="s">
        <v>242</v>
      </c>
      <c r="F864" s="21">
        <f>IFERROR(F829/F788,"-")</f>
        <v>0.66499999999999992</v>
      </c>
    </row>
    <row r="865" spans="2:7">
      <c r="B865" s="5" t="str">
        <f t="shared" si="235"/>
        <v>SPS1</v>
      </c>
      <c r="C865" s="5" t="str">
        <f t="shared" si="236"/>
        <v>CH</v>
      </c>
      <c r="D865" t="s">
        <v>704</v>
      </c>
      <c r="E865" t="s">
        <v>242</v>
      </c>
      <c r="F865" s="21">
        <f>IFERROR(F832/F791,"-")</f>
        <v>0.92447568039380257</v>
      </c>
    </row>
    <row r="866" spans="2:7">
      <c r="B866" s="5" t="str">
        <f t="shared" si="235"/>
        <v>SPS1</v>
      </c>
      <c r="C866" s="5" t="str">
        <f t="shared" si="236"/>
        <v>CH</v>
      </c>
      <c r="D866" t="s">
        <v>705</v>
      </c>
      <c r="E866" t="s">
        <v>242</v>
      </c>
      <c r="F866" s="21">
        <f t="shared" ref="F866:F874" si="239">IFERROR(F833/F792,"-")</f>
        <v>0.92447568039380257</v>
      </c>
    </row>
    <row r="867" spans="2:7">
      <c r="B867" s="5" t="str">
        <f t="shared" si="235"/>
        <v>SPS1</v>
      </c>
      <c r="C867" s="5" t="str">
        <f t="shared" si="236"/>
        <v>CH</v>
      </c>
      <c r="D867" t="s">
        <v>706</v>
      </c>
      <c r="E867" t="s">
        <v>242</v>
      </c>
      <c r="F867" s="21" t="str">
        <f t="shared" si="239"/>
        <v>-</v>
      </c>
    </row>
    <row r="868" spans="2:7">
      <c r="B868" s="5" t="str">
        <f t="shared" si="235"/>
        <v>SPS1</v>
      </c>
      <c r="C868" s="5" t="str">
        <f t="shared" si="236"/>
        <v>CH</v>
      </c>
      <c r="D868" t="s">
        <v>707</v>
      </c>
      <c r="E868" t="s">
        <v>242</v>
      </c>
      <c r="F868" s="21" t="str">
        <f t="shared" si="239"/>
        <v>-</v>
      </c>
    </row>
    <row r="869" spans="2:7">
      <c r="B869" s="5" t="str">
        <f t="shared" si="235"/>
        <v>SPS1</v>
      </c>
      <c r="C869" s="5" t="str">
        <f t="shared" si="236"/>
        <v>CH</v>
      </c>
      <c r="D869" t="s">
        <v>708</v>
      </c>
      <c r="E869" t="s">
        <v>242</v>
      </c>
      <c r="F869" s="21">
        <f t="shared" si="239"/>
        <v>0.92447568039380257</v>
      </c>
    </row>
    <row r="870" spans="2:7">
      <c r="B870" s="5" t="str">
        <f t="shared" si="235"/>
        <v>SPS1</v>
      </c>
      <c r="C870" s="5" t="str">
        <f t="shared" si="236"/>
        <v>CH</v>
      </c>
      <c r="D870" t="s">
        <v>709</v>
      </c>
      <c r="E870" t="s">
        <v>242</v>
      </c>
      <c r="F870" s="21" t="str">
        <f t="shared" si="239"/>
        <v>-</v>
      </c>
    </row>
    <row r="871" spans="2:7">
      <c r="B871" s="5" t="str">
        <f t="shared" si="235"/>
        <v>SPS1</v>
      </c>
      <c r="C871" s="5" t="str">
        <f t="shared" si="236"/>
        <v>CH</v>
      </c>
      <c r="D871" t="s">
        <v>710</v>
      </c>
      <c r="E871" t="s">
        <v>242</v>
      </c>
      <c r="F871" s="21">
        <f t="shared" si="239"/>
        <v>0.92447568039380257</v>
      </c>
    </row>
    <row r="872" spans="2:7">
      <c r="B872" s="5" t="str">
        <f t="shared" si="235"/>
        <v>SPS1</v>
      </c>
      <c r="C872" s="5" t="str">
        <f t="shared" si="236"/>
        <v>CH</v>
      </c>
      <c r="D872" t="s">
        <v>711</v>
      </c>
      <c r="E872" t="s">
        <v>242</v>
      </c>
      <c r="F872" s="21" t="str">
        <f t="shared" si="239"/>
        <v>-</v>
      </c>
    </row>
    <row r="873" spans="2:7">
      <c r="B873" s="5" t="str">
        <f t="shared" si="235"/>
        <v>SPS1</v>
      </c>
      <c r="C873" s="5" t="str">
        <f t="shared" si="236"/>
        <v>CH</v>
      </c>
      <c r="D873" t="s">
        <v>712</v>
      </c>
      <c r="E873" t="s">
        <v>242</v>
      </c>
      <c r="F873" s="21" t="str">
        <f t="shared" si="239"/>
        <v>-</v>
      </c>
    </row>
    <row r="874" spans="2:7">
      <c r="B874" s="5" t="str">
        <f t="shared" si="235"/>
        <v>SPS1</v>
      </c>
      <c r="C874" s="5" t="str">
        <f t="shared" si="236"/>
        <v>CH</v>
      </c>
      <c r="D874" t="s">
        <v>1024</v>
      </c>
      <c r="E874" t="s">
        <v>242</v>
      </c>
      <c r="F874" s="21">
        <f t="shared" si="239"/>
        <v>0.92447626236575098</v>
      </c>
    </row>
    <row r="875" spans="2:7">
      <c r="B875" s="5" t="str">
        <f t="shared" si="235"/>
        <v>SPS1</v>
      </c>
      <c r="C875" s="5" t="str">
        <f t="shared" si="236"/>
        <v>CH</v>
      </c>
      <c r="D875" t="s">
        <v>1025</v>
      </c>
      <c r="E875" t="s">
        <v>242</v>
      </c>
      <c r="F875" s="21">
        <f>IFERROR(F843/F802,"-")</f>
        <v>0.58999999999999897</v>
      </c>
    </row>
    <row r="876" spans="2:7">
      <c r="B876" s="5" t="str">
        <f t="shared" si="235"/>
        <v>SPS1</v>
      </c>
      <c r="C876" s="5" t="str">
        <f t="shared" si="236"/>
        <v>CH</v>
      </c>
      <c r="D876" t="s">
        <v>1026</v>
      </c>
      <c r="E876" t="s">
        <v>242</v>
      </c>
      <c r="F876" s="21">
        <f>IFERROR(F845/F804,"-")</f>
        <v>0.73749999999999971</v>
      </c>
    </row>
    <row r="877" spans="2:7">
      <c r="B877" s="5" t="str">
        <f t="shared" si="235"/>
        <v>SPS1</v>
      </c>
      <c r="C877" s="5" t="str">
        <f t="shared" si="236"/>
        <v>CH</v>
      </c>
      <c r="D877" t="s">
        <v>1027</v>
      </c>
      <c r="E877" t="s">
        <v>242</v>
      </c>
      <c r="F877" s="21">
        <f>IFERROR(F847/F806,"-")</f>
        <v>0.52800000000000047</v>
      </c>
    </row>
    <row r="878" spans="2:7">
      <c r="B878" s="5" t="str">
        <f t="shared" si="235"/>
        <v>SPS1</v>
      </c>
      <c r="C878" s="5" t="str">
        <f t="shared" si="236"/>
        <v>CH</v>
      </c>
      <c r="D878" t="s">
        <v>1028</v>
      </c>
      <c r="E878" t="s">
        <v>242</v>
      </c>
      <c r="F878" s="21">
        <f>IFERROR(F849/F810,"-")</f>
        <v>1</v>
      </c>
    </row>
    <row r="879" spans="2:7">
      <c r="B879" s="5" t="str">
        <f t="shared" si="235"/>
        <v>SPS1</v>
      </c>
      <c r="C879" s="5" t="str">
        <f t="shared" si="236"/>
        <v>CH</v>
      </c>
      <c r="D879" t="s">
        <v>1029</v>
      </c>
      <c r="E879" t="s">
        <v>242</v>
      </c>
      <c r="F879" s="21" t="str">
        <f>IFERROR(F851/F812,"-")</f>
        <v>-</v>
      </c>
    </row>
    <row r="880" spans="2:7"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" si="240">F881+F885+F892+F903+F911+F913+F915+F917+F921</f>
        <v>140.1010513843045</v>
      </c>
      <c r="G880" s="11"/>
    </row>
    <row r="881" spans="2:7"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</row>
    <row r="882" spans="2:7"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</row>
    <row r="883" spans="2:7">
      <c r="B883" s="5" t="str">
        <f t="shared" ref="B883:B922" si="241">B882</f>
        <v>SPS1</v>
      </c>
      <c r="C883" s="5" t="str">
        <f t="shared" ref="C883:C922" si="242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</row>
    <row r="884" spans="2:7">
      <c r="B884" s="5" t="str">
        <f t="shared" si="241"/>
        <v>SPS1</v>
      </c>
      <c r="C884" s="5" t="str">
        <f t="shared" si="242"/>
        <v>CH</v>
      </c>
      <c r="D884" t="s">
        <v>513</v>
      </c>
      <c r="E884" t="s">
        <v>8</v>
      </c>
      <c r="F884" s="13">
        <f>[1]Services!B$11-[1]Services!B$28</f>
        <v>56.994774574912441</v>
      </c>
    </row>
    <row r="885" spans="2:7">
      <c r="B885" s="5" t="str">
        <f t="shared" si="241"/>
        <v>SPS1</v>
      </c>
      <c r="C885" s="5" t="str">
        <f t="shared" si="242"/>
        <v>CH</v>
      </c>
      <c r="D885" t="s">
        <v>504</v>
      </c>
      <c r="E885" t="s">
        <v>8</v>
      </c>
      <c r="F885" s="13">
        <f>F886</f>
        <v>30.256633757919012</v>
      </c>
      <c r="G885" s="2"/>
    </row>
    <row r="886" spans="2:7">
      <c r="B886" s="5" t="str">
        <f t="shared" si="241"/>
        <v>SPS1</v>
      </c>
      <c r="C886" s="5" t="str">
        <f t="shared" si="242"/>
        <v>CH</v>
      </c>
      <c r="D886" t="s">
        <v>505</v>
      </c>
      <c r="E886" t="s">
        <v>8</v>
      </c>
      <c r="F886" s="13">
        <f>SUM(F889,F891)</f>
        <v>30.256633757919012</v>
      </c>
    </row>
    <row r="887" spans="2:7"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</row>
    <row r="888" spans="2:7">
      <c r="B888" s="5" t="str">
        <f t="shared" si="241"/>
        <v>SPS1</v>
      </c>
      <c r="C888" s="5" t="str">
        <f t="shared" si="242"/>
        <v>CH</v>
      </c>
      <c r="D888" t="s">
        <v>533</v>
      </c>
      <c r="E888" t="s">
        <v>8</v>
      </c>
      <c r="F888" s="13">
        <f>[1]Services!B$12</f>
        <v>30.256633757919012</v>
      </c>
    </row>
    <row r="889" spans="2:7">
      <c r="B889" s="5" t="str">
        <f>B888</f>
        <v>SPS1</v>
      </c>
      <c r="C889" s="5" t="str">
        <f t="shared" si="242"/>
        <v>CH</v>
      </c>
      <c r="D889" t="s">
        <v>534</v>
      </c>
      <c r="E889" t="s">
        <v>8</v>
      </c>
      <c r="F889" s="13">
        <f>F888</f>
        <v>30.256633757919012</v>
      </c>
    </row>
    <row r="890" spans="2:7"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</row>
    <row r="891" spans="2:7">
      <c r="B891" s="5" t="str">
        <f t="shared" si="241"/>
        <v>SPS1</v>
      </c>
      <c r="C891" s="5" t="str">
        <f t="shared" si="242"/>
        <v>CH</v>
      </c>
      <c r="D891" t="s">
        <v>1033</v>
      </c>
      <c r="E891" t="s">
        <v>8</v>
      </c>
      <c r="F891" s="13">
        <f>[1]Services!B$13</f>
        <v>0</v>
      </c>
    </row>
    <row r="892" spans="2:7">
      <c r="B892" s="5" t="str">
        <f t="shared" si="241"/>
        <v>SPS1</v>
      </c>
      <c r="C892" s="5" t="str">
        <f t="shared" si="242"/>
        <v>CH</v>
      </c>
      <c r="D892" t="s">
        <v>506</v>
      </c>
      <c r="E892" t="s">
        <v>8</v>
      </c>
      <c r="F892" s="13">
        <f>SUM(F893:F895)</f>
        <v>26.950963153985292</v>
      </c>
    </row>
    <row r="893" spans="2:7">
      <c r="B893" s="5" t="str">
        <f t="shared" si="241"/>
        <v>SPS1</v>
      </c>
      <c r="C893" s="5" t="str">
        <f t="shared" si="242"/>
        <v>CH</v>
      </c>
      <c r="D893" t="s">
        <v>686</v>
      </c>
      <c r="E893" t="s">
        <v>8</v>
      </c>
      <c r="F893" s="13">
        <f>SUM([1]Services!B$14:B$15)-F894</f>
        <v>25.548686736174627</v>
      </c>
    </row>
    <row r="894" spans="2:7">
      <c r="B894" s="5" t="str">
        <f t="shared" ref="B894" si="243">B893</f>
        <v>SPS1</v>
      </c>
      <c r="C894" s="5" t="str">
        <f t="shared" ref="C894" si="244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</row>
    <row r="895" spans="2:7"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</row>
    <row r="896" spans="2:7">
      <c r="B896" s="5" t="str">
        <f t="shared" si="241"/>
        <v>SPS1</v>
      </c>
      <c r="C896" s="5" t="str">
        <f t="shared" si="242"/>
        <v>CH</v>
      </c>
      <c r="D896" t="s">
        <v>1034</v>
      </c>
      <c r="E896" t="s">
        <v>8</v>
      </c>
      <c r="F896" s="13">
        <f>[1]Services!B$14</f>
        <v>25.256150542753684</v>
      </c>
    </row>
    <row r="897" spans="2:6">
      <c r="B897" s="5" t="str">
        <f t="shared" si="241"/>
        <v>SPS1</v>
      </c>
      <c r="C897" s="5" t="str">
        <f t="shared" si="242"/>
        <v>CH</v>
      </c>
      <c r="D897" t="s">
        <v>687</v>
      </c>
      <c r="E897" t="s">
        <v>8</v>
      </c>
      <c r="F897" s="13">
        <f>[1]Services!B$14*IFERROR(F893/SUM(F893:F894),0)</f>
        <v>25.256150542753684</v>
      </c>
    </row>
    <row r="898" spans="2:6">
      <c r="B898" s="5" t="str">
        <f>B897</f>
        <v>SPS1</v>
      </c>
      <c r="C898" s="5" t="str">
        <f t="shared" ref="C898" si="245">C897</f>
        <v>CH</v>
      </c>
      <c r="D898" t="s">
        <v>756</v>
      </c>
      <c r="E898" t="s">
        <v>8</v>
      </c>
      <c r="F898" s="13">
        <f>F896-F897</f>
        <v>0</v>
      </c>
    </row>
    <row r="899" spans="2:6"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</row>
    <row r="900" spans="2:6">
      <c r="B900" s="5" t="str">
        <f t="shared" si="241"/>
        <v>SPS1</v>
      </c>
      <c r="C900" s="5" t="str">
        <f t="shared" si="242"/>
        <v>CH</v>
      </c>
      <c r="D900" t="s">
        <v>688</v>
      </c>
      <c r="E900" t="s">
        <v>8</v>
      </c>
      <c r="F900" s="13">
        <f>[1]Services!B$15*F893/SUM(F893:F894)</f>
        <v>0.29253619342094245</v>
      </c>
    </row>
    <row r="901" spans="2:6">
      <c r="B901" s="5" t="str">
        <f>B900</f>
        <v>SPS1</v>
      </c>
      <c r="C901" s="5" t="str">
        <f t="shared" ref="C901" si="246">C900</f>
        <v>CH</v>
      </c>
      <c r="D901" t="s">
        <v>757</v>
      </c>
      <c r="E901" t="s">
        <v>8</v>
      </c>
      <c r="F901" s="13">
        <f>[1]Services!B$15*F894/SUM(F893:F894)</f>
        <v>0</v>
      </c>
    </row>
    <row r="902" spans="2:6"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</row>
    <row r="903" spans="2:6"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</row>
    <row r="904" spans="2:6">
      <c r="B904" s="5" t="str">
        <f t="shared" si="241"/>
        <v>SPS1</v>
      </c>
      <c r="C904" s="5" t="str">
        <f t="shared" si="242"/>
        <v>CH</v>
      </c>
      <c r="D904" t="s">
        <v>1037</v>
      </c>
      <c r="E904" t="s">
        <v>8</v>
      </c>
      <c r="F904" s="13">
        <f>[1]Services!B$51/0.99</f>
        <v>2.1168818414079276</v>
      </c>
    </row>
    <row r="905" spans="2:6">
      <c r="B905" s="5" t="str">
        <f t="shared" si="241"/>
        <v>SPS1</v>
      </c>
      <c r="C905" s="5" t="str">
        <f t="shared" si="242"/>
        <v>CH</v>
      </c>
      <c r="D905" t="s">
        <v>512</v>
      </c>
      <c r="E905" t="s">
        <v>8</v>
      </c>
      <c r="F905" s="13">
        <f>F904-SUM(F906:F909)</f>
        <v>1.4243074566284184</v>
      </c>
    </row>
    <row r="906" spans="2:6">
      <c r="B906" s="5" t="str">
        <f t="shared" si="241"/>
        <v>SPS1</v>
      </c>
      <c r="C906" s="5" t="str">
        <f t="shared" si="242"/>
        <v>CH</v>
      </c>
      <c r="D906" t="s">
        <v>508</v>
      </c>
      <c r="E906" t="s">
        <v>8</v>
      </c>
      <c r="F906" s="13">
        <f t="shared" ref="F906:F907" si="247">F247</f>
        <v>0.69257438477950906</v>
      </c>
    </row>
    <row r="907" spans="2:6">
      <c r="B907" s="5" t="str">
        <f t="shared" si="241"/>
        <v>SPS1</v>
      </c>
      <c r="C907" s="5" t="str">
        <f t="shared" si="242"/>
        <v>CH</v>
      </c>
      <c r="D907" t="s">
        <v>509</v>
      </c>
      <c r="E907" t="s">
        <v>8</v>
      </c>
      <c r="F907" s="13">
        <f t="shared" si="247"/>
        <v>0</v>
      </c>
    </row>
    <row r="908" spans="2:6">
      <c r="B908" s="5" t="str">
        <f t="shared" si="241"/>
        <v>SPS1</v>
      </c>
      <c r="C908" s="5" t="str">
        <f t="shared" si="242"/>
        <v>CH</v>
      </c>
      <c r="D908" t="s">
        <v>510</v>
      </c>
      <c r="E908" t="s">
        <v>8</v>
      </c>
      <c r="F908" s="13">
        <f t="shared" ref="F908" si="248">F285</f>
        <v>0</v>
      </c>
    </row>
    <row r="909" spans="2:6">
      <c r="B909" s="5" t="str">
        <f t="shared" si="241"/>
        <v>SPS1</v>
      </c>
      <c r="C909" s="5" t="str">
        <f t="shared" si="242"/>
        <v>CH</v>
      </c>
      <c r="D909" t="s">
        <v>511</v>
      </c>
      <c r="E909" t="s">
        <v>8</v>
      </c>
      <c r="F909" s="13">
        <f t="shared" ref="F909" si="249">F288</f>
        <v>0</v>
      </c>
    </row>
    <row r="910" spans="2:6">
      <c r="B910" s="5" t="str">
        <f t="shared" si="241"/>
        <v>SPS1</v>
      </c>
      <c r="C910" s="5" t="str">
        <f t="shared" si="242"/>
        <v>CH</v>
      </c>
      <c r="D910" t="s">
        <v>1038</v>
      </c>
      <c r="E910" t="s">
        <v>8</v>
      </c>
      <c r="F910" s="13">
        <f>F903-F904</f>
        <v>5.6100001255957928</v>
      </c>
    </row>
    <row r="911" spans="2:6">
      <c r="B911" s="5" t="str">
        <f t="shared" si="241"/>
        <v>SPS1</v>
      </c>
      <c r="C911" s="5" t="str">
        <f t="shared" si="242"/>
        <v>CH</v>
      </c>
      <c r="D911" t="s">
        <v>1039</v>
      </c>
      <c r="E911" t="s">
        <v>8</v>
      </c>
      <c r="F911" s="13">
        <f>F912</f>
        <v>8.5743671085762596</v>
      </c>
    </row>
    <row r="912" spans="2:6">
      <c r="B912" s="5" t="str">
        <f t="shared" si="241"/>
        <v>SPS1</v>
      </c>
      <c r="C912" s="5" t="str">
        <f t="shared" si="242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</row>
    <row r="913" spans="2:7">
      <c r="B913" s="5" t="str">
        <f t="shared" si="241"/>
        <v>SPS1</v>
      </c>
      <c r="C913" s="5" t="str">
        <f t="shared" si="242"/>
        <v>CH</v>
      </c>
      <c r="D913" t="s">
        <v>1041</v>
      </c>
      <c r="E913" t="s">
        <v>8</v>
      </c>
      <c r="F913" s="13">
        <f>F914</f>
        <v>2.0856330961482024</v>
      </c>
    </row>
    <row r="914" spans="2:7">
      <c r="B914" s="5" t="str">
        <f t="shared" si="241"/>
        <v>SPS1</v>
      </c>
      <c r="C914" s="5" t="str">
        <f t="shared" si="242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</row>
    <row r="915" spans="2:7">
      <c r="B915" s="5" t="str">
        <f t="shared" si="241"/>
        <v>SPS1</v>
      </c>
      <c r="C915" s="5" t="str">
        <f t="shared" si="242"/>
        <v>CH</v>
      </c>
      <c r="D915" t="s">
        <v>1043</v>
      </c>
      <c r="E915" t="s">
        <v>8</v>
      </c>
      <c r="F915" s="13">
        <f>F916</f>
        <v>0.62699335417326996</v>
      </c>
    </row>
    <row r="916" spans="2:7">
      <c r="B916" s="5" t="str">
        <f t="shared" si="241"/>
        <v>SPS1</v>
      </c>
      <c r="C916" s="5" t="str">
        <f t="shared" si="242"/>
        <v>CH</v>
      </c>
      <c r="D916" t="s">
        <v>1044</v>
      </c>
      <c r="E916" t="s">
        <v>8</v>
      </c>
      <c r="F916" s="13">
        <f>[1]Services!B$19</f>
        <v>0.62699335417326996</v>
      </c>
    </row>
    <row r="917" spans="2:7">
      <c r="B917" s="5" t="str">
        <f t="shared" si="241"/>
        <v>SPS1</v>
      </c>
      <c r="C917" s="5" t="str">
        <f t="shared" si="242"/>
        <v>CH</v>
      </c>
      <c r="D917" t="s">
        <v>1045</v>
      </c>
      <c r="E917" t="s">
        <v>8</v>
      </c>
      <c r="F917" s="13">
        <f>[1]Services!B$20</f>
        <v>0</v>
      </c>
    </row>
    <row r="918" spans="2:7">
      <c r="B918" s="5" t="str">
        <f t="shared" si="241"/>
        <v>SPS1</v>
      </c>
      <c r="C918" s="5" t="str">
        <f t="shared" si="242"/>
        <v>CH</v>
      </c>
      <c r="D918" t="s">
        <v>775</v>
      </c>
      <c r="E918" t="s">
        <v>8</v>
      </c>
      <c r="F918" s="13">
        <f>F917-F919</f>
        <v>0</v>
      </c>
    </row>
    <row r="919" spans="2:7">
      <c r="B919" s="5" t="str">
        <f t="shared" si="241"/>
        <v>SPS1</v>
      </c>
      <c r="C919" s="5" t="str">
        <f t="shared" si="242"/>
        <v>CH</v>
      </c>
      <c r="D919" t="s">
        <v>776</v>
      </c>
      <c r="E919" t="s">
        <v>8</v>
      </c>
      <c r="F919" s="13">
        <f>F920</f>
        <v>0</v>
      </c>
    </row>
    <row r="920" spans="2:7"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</row>
    <row r="921" spans="2:7">
      <c r="B921" s="5" t="str">
        <f t="shared" si="241"/>
        <v>SPS1</v>
      </c>
      <c r="C921" s="5" t="str">
        <f t="shared" si="242"/>
        <v>CH</v>
      </c>
      <c r="D921" t="s">
        <v>1047</v>
      </c>
      <c r="E921" t="s">
        <v>8</v>
      </c>
      <c r="F921" s="13">
        <f>F922</f>
        <v>2.9295784847759081</v>
      </c>
    </row>
    <row r="922" spans="2:7">
      <c r="B922" s="5" t="str">
        <f t="shared" si="241"/>
        <v>SPS1</v>
      </c>
      <c r="C922" s="5" t="str">
        <f t="shared" si="242"/>
        <v>CH</v>
      </c>
      <c r="D922" t="s">
        <v>1048</v>
      </c>
      <c r="E922" t="s">
        <v>8</v>
      </c>
      <c r="F922" s="13">
        <f>[1]Services!B$21-F923</f>
        <v>2.9295784847759081</v>
      </c>
    </row>
    <row r="923" spans="2:7">
      <c r="B923" s="5" t="str">
        <f t="shared" ref="B923" si="250">B922</f>
        <v>SPS1</v>
      </c>
      <c r="C923" s="5" t="str">
        <f t="shared" ref="C923" si="251">C922</f>
        <v>CH</v>
      </c>
      <c r="D923" t="s">
        <v>1049</v>
      </c>
      <c r="E923" t="s">
        <v>8</v>
      </c>
      <c r="F923" s="13">
        <f>[1]Services!B$50-F894</f>
        <v>0</v>
      </c>
    </row>
    <row r="924" spans="2:7"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</row>
    <row r="925" spans="2:7"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</row>
    <row r="926" spans="2:7"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</row>
    <row r="927" spans="2:7">
      <c r="B927" s="5" t="str">
        <f t="shared" ref="B927:B930" si="252">B926</f>
        <v>SPS1</v>
      </c>
      <c r="C927" s="5" t="str">
        <f t="shared" ref="C927:C930" si="253">C926</f>
        <v>CH</v>
      </c>
      <c r="D927" t="s">
        <v>758</v>
      </c>
      <c r="E927" t="s">
        <v>8</v>
      </c>
      <c r="F927" s="13">
        <f>[1]Services!B$47</f>
        <v>4.2612050687649576</v>
      </c>
    </row>
    <row r="928" spans="2:7">
      <c r="B928" s="5" t="str">
        <f t="shared" si="252"/>
        <v>SPS1</v>
      </c>
      <c r="C928" s="5" t="str">
        <f t="shared" si="253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2"/>
    </row>
    <row r="929" spans="2:6">
      <c r="B929" s="5" t="str">
        <f t="shared" si="252"/>
        <v>SPS1</v>
      </c>
      <c r="C929" s="5" t="str">
        <f t="shared" si="253"/>
        <v>CH</v>
      </c>
      <c r="D929" t="s">
        <v>1108</v>
      </c>
      <c r="E929" t="s">
        <v>8</v>
      </c>
      <c r="F929" s="13">
        <f>F930</f>
        <v>24.843069384565862</v>
      </c>
    </row>
    <row r="930" spans="2:6">
      <c r="B930" s="5" t="str">
        <f t="shared" si="252"/>
        <v>SPS1</v>
      </c>
      <c r="C930" s="5" t="str">
        <f t="shared" si="253"/>
        <v>CH</v>
      </c>
      <c r="D930" t="s">
        <v>1109</v>
      </c>
      <c r="E930" t="s">
        <v>8</v>
      </c>
      <c r="F930" s="13">
        <f>[1]Services!B$48</f>
        <v>24.843069384565862</v>
      </c>
    </row>
    <row r="931" spans="2:6"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</row>
    <row r="932" spans="2:6">
      <c r="B932" s="5" t="str">
        <f t="shared" ref="B932:B951" si="254">B931</f>
        <v>SPS1</v>
      </c>
      <c r="C932" s="5" t="str">
        <f t="shared" ref="C932:C951" si="255">C931</f>
        <v>CH</v>
      </c>
      <c r="D932" t="s">
        <v>1111</v>
      </c>
      <c r="E932" t="s">
        <v>8</v>
      </c>
      <c r="F932" s="13">
        <f>[1]Services!B$49</f>
        <v>24.189714037441973</v>
      </c>
    </row>
    <row r="933" spans="2:6">
      <c r="B933" s="5" t="str">
        <f t="shared" ref="B933" si="256">B932</f>
        <v>SPS1</v>
      </c>
      <c r="C933" s="5" t="str">
        <f t="shared" ref="C933" si="257">C932</f>
        <v>CH</v>
      </c>
      <c r="D933" t="s">
        <v>1112</v>
      </c>
      <c r="E933" t="s">
        <v>8</v>
      </c>
      <c r="F933" s="13">
        <f>[1]Services!B$50</f>
        <v>0</v>
      </c>
    </row>
    <row r="934" spans="2:6"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</row>
    <row r="935" spans="2:6">
      <c r="B935" s="5" t="str">
        <f t="shared" si="254"/>
        <v>SPS1</v>
      </c>
      <c r="C935" s="5" t="str">
        <f t="shared" si="255"/>
        <v>CH</v>
      </c>
      <c r="D935" t="s">
        <v>1051</v>
      </c>
      <c r="E935" t="s">
        <v>8</v>
      </c>
      <c r="F935" s="13">
        <f>F936+F942</f>
        <v>7.6496131473336817</v>
      </c>
    </row>
    <row r="936" spans="2:6">
      <c r="B936" s="5" t="str">
        <f t="shared" si="254"/>
        <v>SPS1</v>
      </c>
      <c r="C936" s="5" t="str">
        <f t="shared" si="255"/>
        <v>CH</v>
      </c>
      <c r="D936" t="s">
        <v>1052</v>
      </c>
      <c r="E936" t="s">
        <v>8</v>
      </c>
      <c r="F936" s="13">
        <f>[1]Services!B$51</f>
        <v>2.0957130229938481</v>
      </c>
    </row>
    <row r="937" spans="2:6">
      <c r="B937" s="5" t="str">
        <f t="shared" si="254"/>
        <v>SPS1</v>
      </c>
      <c r="C937" s="5" t="str">
        <f t="shared" si="255"/>
        <v>CH</v>
      </c>
      <c r="D937" t="s">
        <v>719</v>
      </c>
      <c r="E937" t="s">
        <v>8</v>
      </c>
      <c r="F937" s="13">
        <f>IFERROR(F905/F$904,0)*F$936</f>
        <v>1.4100643820621341</v>
      </c>
    </row>
    <row r="938" spans="2:6">
      <c r="B938" s="5" t="str">
        <f t="shared" si="254"/>
        <v>SPS1</v>
      </c>
      <c r="C938" s="5" t="str">
        <f t="shared" si="255"/>
        <v>CH</v>
      </c>
      <c r="D938" t="s">
        <v>720</v>
      </c>
      <c r="E938" t="s">
        <v>8</v>
      </c>
      <c r="F938" s="13">
        <f>IFERROR(F906/F$904,0)*F$936</f>
        <v>0.68564864093171385</v>
      </c>
    </row>
    <row r="939" spans="2:6">
      <c r="B939" s="5" t="str">
        <f t="shared" si="254"/>
        <v>SPS1</v>
      </c>
      <c r="C939" s="5" t="str">
        <f t="shared" si="255"/>
        <v>CH</v>
      </c>
      <c r="D939" t="s">
        <v>721</v>
      </c>
      <c r="E939" t="s">
        <v>8</v>
      </c>
      <c r="F939" s="13">
        <f>IFERROR(F907/F$904,0)*F$936</f>
        <v>0</v>
      </c>
    </row>
    <row r="940" spans="2:6">
      <c r="B940" s="5" t="str">
        <f t="shared" si="254"/>
        <v>SPS1</v>
      </c>
      <c r="C940" s="5" t="str">
        <f t="shared" si="255"/>
        <v>CH</v>
      </c>
      <c r="D940" t="s">
        <v>722</v>
      </c>
      <c r="E940" t="s">
        <v>8</v>
      </c>
      <c r="F940" s="13">
        <f>IFERROR(F908/F$904,0)*F$936</f>
        <v>0</v>
      </c>
    </row>
    <row r="941" spans="2:6">
      <c r="B941" s="5" t="str">
        <f t="shared" si="254"/>
        <v>SPS1</v>
      </c>
      <c r="C941" s="5" t="str">
        <f t="shared" si="255"/>
        <v>CH</v>
      </c>
      <c r="D941" t="s">
        <v>723</v>
      </c>
      <c r="E941" t="s">
        <v>8</v>
      </c>
      <c r="F941" s="13">
        <f>IFERROR(F909/F$904,0)*F$936</f>
        <v>0</v>
      </c>
    </row>
    <row r="942" spans="2:6">
      <c r="B942" s="5" t="str">
        <f t="shared" si="254"/>
        <v>SPS1</v>
      </c>
      <c r="C942" s="5" t="str">
        <f t="shared" si="255"/>
        <v>CH</v>
      </c>
      <c r="D942" t="s">
        <v>1053</v>
      </c>
      <c r="E942" t="s">
        <v>8</v>
      </c>
      <c r="F942" s="13">
        <f>[1]Services!B$52</f>
        <v>5.553900124339834</v>
      </c>
    </row>
    <row r="943" spans="2:6">
      <c r="B943" s="5" t="str">
        <f t="shared" si="254"/>
        <v>SPS1</v>
      </c>
      <c r="C943" s="5" t="str">
        <f t="shared" si="255"/>
        <v>CH</v>
      </c>
      <c r="D943" t="s">
        <v>1054</v>
      </c>
      <c r="E943" t="s">
        <v>8</v>
      </c>
      <c r="F943" s="13">
        <f>F944</f>
        <v>6.173544318174911</v>
      </c>
    </row>
    <row r="944" spans="2:6">
      <c r="B944" s="5" t="str">
        <f t="shared" si="254"/>
        <v>SPS1</v>
      </c>
      <c r="C944" s="5" t="str">
        <f t="shared" si="255"/>
        <v>CH</v>
      </c>
      <c r="D944" t="s">
        <v>1055</v>
      </c>
      <c r="E944" t="s">
        <v>8</v>
      </c>
      <c r="F944" s="13">
        <f>[1]Services!B$53</f>
        <v>6.173544318174911</v>
      </c>
    </row>
    <row r="945" spans="2:6">
      <c r="B945" s="5" t="str">
        <f t="shared" si="254"/>
        <v>SPS1</v>
      </c>
      <c r="C945" s="5" t="str">
        <f t="shared" si="255"/>
        <v>CH</v>
      </c>
      <c r="D945" t="s">
        <v>1056</v>
      </c>
      <c r="E945" t="s">
        <v>8</v>
      </c>
      <c r="F945" s="13">
        <f>F946</f>
        <v>1.877069786533383</v>
      </c>
    </row>
    <row r="946" spans="2:6">
      <c r="B946" s="5" t="str">
        <f t="shared" si="254"/>
        <v>SPS1</v>
      </c>
      <c r="C946" s="5" t="str">
        <f t="shared" si="255"/>
        <v>CH</v>
      </c>
      <c r="D946" t="s">
        <v>1057</v>
      </c>
      <c r="E946" t="s">
        <v>8</v>
      </c>
      <c r="F946" s="13">
        <f>[1]Services!B$54</f>
        <v>1.877069786533383</v>
      </c>
    </row>
    <row r="947" spans="2:6">
      <c r="B947" s="5" t="str">
        <f t="shared" si="254"/>
        <v>SPS1</v>
      </c>
      <c r="C947" s="5" t="str">
        <f t="shared" si="255"/>
        <v>CH</v>
      </c>
      <c r="D947" t="s">
        <v>1058</v>
      </c>
      <c r="E947" t="s">
        <v>8</v>
      </c>
      <c r="F947" s="13">
        <f>F948</f>
        <v>0.62699335417326996</v>
      </c>
    </row>
    <row r="948" spans="2:6">
      <c r="B948" s="5" t="str">
        <f t="shared" si="254"/>
        <v>SPS1</v>
      </c>
      <c r="C948" s="5" t="str">
        <f t="shared" si="255"/>
        <v>CH</v>
      </c>
      <c r="D948" t="s">
        <v>1059</v>
      </c>
      <c r="E948" t="s">
        <v>8</v>
      </c>
      <c r="F948" s="13">
        <f>[1]Services!B$55</f>
        <v>0.62699335417326996</v>
      </c>
    </row>
    <row r="949" spans="2:6">
      <c r="B949" s="5" t="str">
        <f t="shared" si="254"/>
        <v>SPS1</v>
      </c>
      <c r="C949" s="5" t="str">
        <f t="shared" si="255"/>
        <v>CH</v>
      </c>
      <c r="D949" t="s">
        <v>1060</v>
      </c>
      <c r="E949" t="s">
        <v>8</v>
      </c>
      <c r="F949" s="13">
        <f>F950</f>
        <v>0</v>
      </c>
    </row>
    <row r="950" spans="2:6">
      <c r="B950" s="5" t="str">
        <f t="shared" si="254"/>
        <v>SPS1</v>
      </c>
      <c r="C950" s="5" t="str">
        <f t="shared" si="255"/>
        <v>CH</v>
      </c>
      <c r="D950" t="s">
        <v>1061</v>
      </c>
      <c r="E950" t="s">
        <v>8</v>
      </c>
      <c r="F950" s="13">
        <f>[1]Services!B$57</f>
        <v>0</v>
      </c>
    </row>
    <row r="951" spans="2:6">
      <c r="B951" s="5" t="str">
        <f t="shared" si="254"/>
        <v>SPS1</v>
      </c>
      <c r="C951" s="5" t="str">
        <f t="shared" si="255"/>
        <v>CH</v>
      </c>
      <c r="D951" t="s">
        <v>1062</v>
      </c>
      <c r="E951" t="s">
        <v>8</v>
      </c>
      <c r="F951" s="13">
        <f>[1]Services!B$58</f>
        <v>0</v>
      </c>
    </row>
    <row r="952" spans="2:6"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</row>
    <row r="953" spans="2:6">
      <c r="B953" s="5" t="str">
        <f t="shared" ref="B953:B969" si="258">B952</f>
        <v>SPS1</v>
      </c>
      <c r="C953" s="5" t="str">
        <f t="shared" ref="C953:C969" si="259">C952</f>
        <v>CH</v>
      </c>
      <c r="D953" t="s">
        <v>792</v>
      </c>
      <c r="E953" t="s">
        <v>242</v>
      </c>
      <c r="F953" s="21">
        <f t="shared" ref="F953:F955" si="260">IFERROR(F926/F882,"-")</f>
        <v>0.91249999999999942</v>
      </c>
    </row>
    <row r="954" spans="2:6">
      <c r="B954" s="5" t="str">
        <f t="shared" si="258"/>
        <v>SPS1</v>
      </c>
      <c r="C954" s="5" t="str">
        <f t="shared" si="259"/>
        <v>CH</v>
      </c>
      <c r="D954" t="s">
        <v>759</v>
      </c>
      <c r="E954" t="s">
        <v>242</v>
      </c>
      <c r="F954" s="21">
        <f t="shared" si="260"/>
        <v>3.1999999999999993</v>
      </c>
    </row>
    <row r="955" spans="2:6">
      <c r="B955" s="5" t="str">
        <f t="shared" si="258"/>
        <v>SPS1</v>
      </c>
      <c r="C955" s="5" t="str">
        <f t="shared" si="259"/>
        <v>CH</v>
      </c>
      <c r="D955" t="s">
        <v>726</v>
      </c>
      <c r="E955" t="s">
        <v>242</v>
      </c>
      <c r="F955" s="21">
        <f t="shared" si="260"/>
        <v>1</v>
      </c>
    </row>
    <row r="956" spans="2:6">
      <c r="B956" s="5" t="str">
        <f t="shared" si="258"/>
        <v>SPS1</v>
      </c>
      <c r="C956" s="5" t="str">
        <f t="shared" si="259"/>
        <v>CH</v>
      </c>
      <c r="D956" t="s">
        <v>727</v>
      </c>
      <c r="E956" t="s">
        <v>242</v>
      </c>
      <c r="F956" s="21">
        <f t="shared" ref="F956" si="261">IFERROR(F930/F886,"-")</f>
        <v>0.82107843137254921</v>
      </c>
    </row>
    <row r="957" spans="2:6">
      <c r="B957" s="5" t="str">
        <f t="shared" si="258"/>
        <v>SPS1</v>
      </c>
      <c r="C957" s="5" t="str">
        <f t="shared" si="259"/>
        <v>CH</v>
      </c>
      <c r="D957" t="s">
        <v>728</v>
      </c>
      <c r="E957" t="s">
        <v>242</v>
      </c>
      <c r="F957" s="21">
        <f t="shared" ref="F957:F959" si="262">IFERROR(F932/F893,"-")</f>
        <v>0.94680851063829941</v>
      </c>
    </row>
    <row r="958" spans="2:6">
      <c r="B958" s="5" t="str">
        <f t="shared" si="258"/>
        <v>SPS1</v>
      </c>
      <c r="C958" s="5" t="str">
        <f t="shared" si="259"/>
        <v>CH</v>
      </c>
      <c r="D958" t="s">
        <v>760</v>
      </c>
      <c r="E958" t="s">
        <v>242</v>
      </c>
      <c r="F958" s="21" t="str">
        <f t="shared" si="262"/>
        <v>-</v>
      </c>
    </row>
    <row r="959" spans="2:6">
      <c r="B959" s="5" t="str">
        <f t="shared" si="258"/>
        <v>SPS1</v>
      </c>
      <c r="C959" s="5" t="str">
        <f t="shared" si="259"/>
        <v>CH</v>
      </c>
      <c r="D959" t="s">
        <v>729</v>
      </c>
      <c r="E959" t="s">
        <v>242</v>
      </c>
      <c r="F959" s="21">
        <f t="shared" si="262"/>
        <v>0.87219999999999953</v>
      </c>
    </row>
    <row r="960" spans="2:6"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F965" si="263">IFERROR(F937/F905,"-")</f>
        <v>0.99</v>
      </c>
    </row>
    <row r="961" spans="2:6">
      <c r="B961" s="5" t="str">
        <f t="shared" si="258"/>
        <v>SPS1</v>
      </c>
      <c r="C961" s="5" t="str">
        <f t="shared" si="259"/>
        <v>CH</v>
      </c>
      <c r="D961" t="s">
        <v>731</v>
      </c>
      <c r="E961" t="s">
        <v>242</v>
      </c>
      <c r="F961" s="21">
        <f t="shared" si="263"/>
        <v>0.98999999999999988</v>
      </c>
    </row>
    <row r="962" spans="2:6">
      <c r="B962" s="5" t="str">
        <f t="shared" si="258"/>
        <v>SPS1</v>
      </c>
      <c r="C962" s="5" t="str">
        <f t="shared" si="259"/>
        <v>CH</v>
      </c>
      <c r="D962" t="s">
        <v>732</v>
      </c>
      <c r="E962" t="s">
        <v>242</v>
      </c>
      <c r="F962" s="21" t="str">
        <f t="shared" si="263"/>
        <v>-</v>
      </c>
    </row>
    <row r="963" spans="2:6">
      <c r="B963" s="5" t="str">
        <f t="shared" si="258"/>
        <v>SPS1</v>
      </c>
      <c r="C963" s="5" t="str">
        <f t="shared" si="259"/>
        <v>CH</v>
      </c>
      <c r="D963" t="s">
        <v>733</v>
      </c>
      <c r="E963" t="s">
        <v>242</v>
      </c>
      <c r="F963" s="21" t="str">
        <f t="shared" si="263"/>
        <v>-</v>
      </c>
    </row>
    <row r="964" spans="2:6">
      <c r="B964" s="5" t="str">
        <f t="shared" si="258"/>
        <v>SPS1</v>
      </c>
      <c r="C964" s="5" t="str">
        <f t="shared" si="259"/>
        <v>CH</v>
      </c>
      <c r="D964" t="s">
        <v>734</v>
      </c>
      <c r="E964" t="s">
        <v>242</v>
      </c>
      <c r="F964" s="21" t="str">
        <f t="shared" si="263"/>
        <v>-</v>
      </c>
    </row>
    <row r="965" spans="2:6">
      <c r="B965" s="5" t="str">
        <f t="shared" si="258"/>
        <v>SPS1</v>
      </c>
      <c r="C965" s="5" t="str">
        <f t="shared" si="259"/>
        <v>CH</v>
      </c>
      <c r="D965" t="s">
        <v>1063</v>
      </c>
      <c r="E965" t="s">
        <v>242</v>
      </c>
      <c r="F965" s="21">
        <f t="shared" si="263"/>
        <v>0.98999999999999988</v>
      </c>
    </row>
    <row r="966" spans="2:6">
      <c r="B966" s="5" t="str">
        <f t="shared" si="258"/>
        <v>SPS1</v>
      </c>
      <c r="C966" s="5" t="str">
        <f t="shared" si="259"/>
        <v>CH</v>
      </c>
      <c r="D966" t="s">
        <v>1064</v>
      </c>
      <c r="E966" t="s">
        <v>242</v>
      </c>
      <c r="F966" s="21">
        <f t="shared" ref="F966" si="264">IFERROR(F944/F911,"-")</f>
        <v>0.72000000000000053</v>
      </c>
    </row>
    <row r="967" spans="2:6">
      <c r="B967" s="5" t="str">
        <f t="shared" si="258"/>
        <v>SPS1</v>
      </c>
      <c r="C967" s="5" t="str">
        <f t="shared" si="259"/>
        <v>CH</v>
      </c>
      <c r="D967" t="s">
        <v>1065</v>
      </c>
      <c r="E967" t="s">
        <v>242</v>
      </c>
      <c r="F967" s="21">
        <f t="shared" ref="F967" si="265">IFERROR(F946/F914,"-")</f>
        <v>0.90000000000000036</v>
      </c>
    </row>
    <row r="968" spans="2:6">
      <c r="B968" s="5" t="str">
        <f t="shared" si="258"/>
        <v>SPS1</v>
      </c>
      <c r="C968" s="5" t="str">
        <f t="shared" si="259"/>
        <v>CH</v>
      </c>
      <c r="D968" t="s">
        <v>1066</v>
      </c>
      <c r="E968" t="s">
        <v>242</v>
      </c>
      <c r="F968" s="21">
        <f t="shared" ref="F968" si="266">IFERROR(F948/F916,"-")</f>
        <v>1</v>
      </c>
    </row>
    <row r="969" spans="2:6">
      <c r="B969" s="5" t="str">
        <f t="shared" si="258"/>
        <v>SPS1</v>
      </c>
      <c r="C969" s="5" t="str">
        <f t="shared" si="259"/>
        <v>CH</v>
      </c>
      <c r="D969" t="s">
        <v>1067</v>
      </c>
      <c r="E969" t="s">
        <v>242</v>
      </c>
      <c r="F969" s="21" t="str">
        <f t="shared" ref="F969" si="267">IFERROR(F950/F920,"-")</f>
        <v>-</v>
      </c>
    </row>
    <row r="970" spans="2:6"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</row>
    <row r="971" spans="2:6"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</row>
    <row r="972" spans="2:6"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</row>
    <row r="973" spans="2:6">
      <c r="B973" s="5" t="str">
        <f>B972</f>
        <v>SPS1</v>
      </c>
      <c r="C973" s="5" t="str">
        <f t="shared" ref="C973" si="268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</row>
    <row r="974" spans="2:6">
      <c r="B974" s="5" t="str">
        <f t="shared" ref="B974:B978" si="269">B973</f>
        <v>SPS1</v>
      </c>
      <c r="C974" s="5" t="str">
        <f t="shared" ref="C974:C978" si="270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</row>
    <row r="975" spans="2:6">
      <c r="B975" s="5" t="str">
        <f t="shared" si="269"/>
        <v>SPS1</v>
      </c>
      <c r="C975" s="5" t="str">
        <f t="shared" si="270"/>
        <v>CH</v>
      </c>
      <c r="D975" t="s">
        <v>1070</v>
      </c>
      <c r="E975" t="s">
        <v>8</v>
      </c>
      <c r="F975" s="13">
        <f>SUM(F976:F977)</f>
        <v>9.5599028022955128</v>
      </c>
    </row>
    <row r="976" spans="2:6">
      <c r="B976" s="5" t="str">
        <f t="shared" si="269"/>
        <v>SPS1</v>
      </c>
      <c r="C976" s="5" t="str">
        <f t="shared" si="270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</row>
    <row r="977" spans="2:6">
      <c r="B977" s="5" t="str">
        <f t="shared" si="269"/>
        <v>SPS1</v>
      </c>
      <c r="C977" s="5" t="str">
        <f t="shared" si="270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</row>
    <row r="978" spans="2:6">
      <c r="B978" s="5" t="str">
        <f t="shared" si="269"/>
        <v>SPS1</v>
      </c>
      <c r="C978" s="5" t="str">
        <f t="shared" si="270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</row>
    <row r="979" spans="2:6"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</row>
    <row r="980" spans="2:6">
      <c r="B980" s="5" t="str">
        <f t="shared" ref="B980:B991" si="271">B979</f>
        <v>SPS1</v>
      </c>
      <c r="C980" s="5" t="str">
        <f t="shared" ref="C980:C991" si="272">C979</f>
        <v>CH</v>
      </c>
      <c r="D980" t="s">
        <v>1072</v>
      </c>
      <c r="E980" t="s">
        <v>8</v>
      </c>
      <c r="F980" s="13">
        <f>[1]Residential!B$16</f>
        <v>60.231815226718872</v>
      </c>
    </row>
    <row r="981" spans="2:6">
      <c r="B981" s="5" t="str">
        <f t="shared" si="271"/>
        <v>SPS1</v>
      </c>
      <c r="C981" s="5" t="str">
        <f t="shared" si="272"/>
        <v>CH</v>
      </c>
      <c r="D981" t="s">
        <v>1073</v>
      </c>
      <c r="E981" t="s">
        <v>8</v>
      </c>
      <c r="F981" s="13">
        <f>[1]Residential!B$17</f>
        <v>0</v>
      </c>
    </row>
    <row r="982" spans="2:6">
      <c r="B982" s="5" t="str">
        <f t="shared" si="271"/>
        <v>SPS1</v>
      </c>
      <c r="C982" s="5" t="str">
        <f t="shared" si="272"/>
        <v>CH</v>
      </c>
      <c r="D982" t="s">
        <v>1074</v>
      </c>
      <c r="E982" t="s">
        <v>8</v>
      </c>
      <c r="F982" s="13">
        <f>SUM(F984,F986)</f>
        <v>50.371407419226301</v>
      </c>
    </row>
    <row r="983" spans="2:6">
      <c r="B983" s="5" t="str">
        <f t="shared" si="271"/>
        <v>SPS1</v>
      </c>
      <c r="C983" s="5" t="str">
        <f t="shared" si="272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</row>
    <row r="984" spans="2:6">
      <c r="B984" s="5" t="str">
        <f t="shared" si="271"/>
        <v>SPS1</v>
      </c>
      <c r="C984" s="5" t="str">
        <f t="shared" si="272"/>
        <v>CH</v>
      </c>
      <c r="D984" t="s">
        <v>1075</v>
      </c>
      <c r="E984" t="s">
        <v>8</v>
      </c>
      <c r="F984" s="13">
        <f>F985</f>
        <v>50.371407419226301</v>
      </c>
    </row>
    <row r="985" spans="2:6">
      <c r="B985" s="5" t="str">
        <f t="shared" si="271"/>
        <v>SPS1</v>
      </c>
      <c r="C985" s="5" t="str">
        <f t="shared" si="272"/>
        <v>CH</v>
      </c>
      <c r="D985" t="s">
        <v>736</v>
      </c>
      <c r="E985" t="s">
        <v>8</v>
      </c>
      <c r="F985" s="13">
        <f>F983*IFERROR(F980/F979,0)</f>
        <v>50.371407419226301</v>
      </c>
    </row>
    <row r="986" spans="2:6">
      <c r="B986" s="5" t="str">
        <f t="shared" si="271"/>
        <v>SPS1</v>
      </c>
      <c r="C986" s="5" t="str">
        <f t="shared" si="272"/>
        <v>CH</v>
      </c>
      <c r="D986" t="s">
        <v>1076</v>
      </c>
      <c r="E986" t="s">
        <v>8</v>
      </c>
      <c r="F986" s="13">
        <f>F987</f>
        <v>0</v>
      </c>
    </row>
    <row r="987" spans="2:6">
      <c r="B987" s="5" t="str">
        <f t="shared" si="271"/>
        <v>SPS1</v>
      </c>
      <c r="C987" s="5" t="str">
        <f t="shared" si="272"/>
        <v>CH</v>
      </c>
      <c r="D987" t="s">
        <v>737</v>
      </c>
      <c r="E987" t="s">
        <v>8</v>
      </c>
      <c r="F987" s="13">
        <f>F983-F985</f>
        <v>0</v>
      </c>
    </row>
    <row r="988" spans="2:6">
      <c r="B988" s="5" t="str">
        <f t="shared" si="271"/>
        <v>SPS1</v>
      </c>
      <c r="C988" s="5" t="str">
        <f t="shared" si="272"/>
        <v>CH</v>
      </c>
      <c r="D988" t="s">
        <v>1077</v>
      </c>
      <c r="E988" t="s">
        <v>8</v>
      </c>
      <c r="F988" s="13">
        <f>F989</f>
        <v>9.8604078074925727</v>
      </c>
    </row>
    <row r="989" spans="2:6">
      <c r="B989" s="5" t="str">
        <f t="shared" si="271"/>
        <v>SPS1</v>
      </c>
      <c r="C989" s="5" t="str">
        <f t="shared" si="272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</row>
    <row r="990" spans="2:6">
      <c r="B990" s="5" t="str">
        <f t="shared" si="271"/>
        <v>SPS1</v>
      </c>
      <c r="C990" s="5" t="str">
        <f t="shared" si="272"/>
        <v>CH</v>
      </c>
      <c r="D990" t="s">
        <v>739</v>
      </c>
      <c r="E990" t="s">
        <v>8</v>
      </c>
      <c r="F990" s="13">
        <f>IFERROR(F980/F979,0)*F989</f>
        <v>9.8604078074925727</v>
      </c>
    </row>
    <row r="991" spans="2:6">
      <c r="B991" s="5" t="str">
        <f t="shared" si="271"/>
        <v>SPS1</v>
      </c>
      <c r="C991" s="5" t="str">
        <f t="shared" si="272"/>
        <v>CH</v>
      </c>
      <c r="D991" t="s">
        <v>740</v>
      </c>
      <c r="E991" t="s">
        <v>8</v>
      </c>
      <c r="F991" s="13">
        <f>F989-F990</f>
        <v>0</v>
      </c>
    </row>
    <row r="992" spans="2:6"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</row>
    <row r="993" spans="2:8">
      <c r="B993" s="5" t="str">
        <f t="shared" ref="B993:B1053" si="273">B992</f>
        <v>SPS1</v>
      </c>
      <c r="C993" s="5" t="str">
        <f t="shared" ref="C993:C1053" si="274">C992</f>
        <v>CH</v>
      </c>
      <c r="D993" t="s">
        <v>1078</v>
      </c>
      <c r="E993" t="s">
        <v>8</v>
      </c>
      <c r="F993" s="13">
        <f>[1]Residential!B$18</f>
        <v>46.685646232541217</v>
      </c>
    </row>
    <row r="994" spans="2:8">
      <c r="B994" s="5" t="str">
        <f t="shared" si="273"/>
        <v>SPS1</v>
      </c>
      <c r="C994" s="5" t="str">
        <f t="shared" si="274"/>
        <v>CH</v>
      </c>
      <c r="D994" t="s">
        <v>1079</v>
      </c>
      <c r="E994" t="s">
        <v>8</v>
      </c>
      <c r="F994" s="13">
        <f>[1]Residential!B$19</f>
        <v>0.31626555198217343</v>
      </c>
    </row>
    <row r="995" spans="2:8">
      <c r="B995" s="5" t="str">
        <f t="shared" si="273"/>
        <v>SPS1</v>
      </c>
      <c r="C995" s="5" t="str">
        <f t="shared" si="274"/>
        <v>CH</v>
      </c>
      <c r="D995" t="s">
        <v>1080</v>
      </c>
      <c r="E995" t="s">
        <v>8</v>
      </c>
      <c r="F995" s="13">
        <f>SUM(F996:F997)</f>
        <v>38.494646908421146</v>
      </c>
    </row>
    <row r="996" spans="2:8">
      <c r="B996" s="5" t="str">
        <f t="shared" si="273"/>
        <v>SPS1</v>
      </c>
      <c r="C996" s="5" t="str">
        <f t="shared" si="274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</row>
    <row r="997" spans="2:8">
      <c r="B997" s="5" t="str">
        <f t="shared" si="273"/>
        <v>SPS1</v>
      </c>
      <c r="C997" s="5" t="str">
        <f t="shared" si="274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</row>
    <row r="998" spans="2:8">
      <c r="B998" s="5" t="str">
        <f t="shared" si="273"/>
        <v>SPS1</v>
      </c>
      <c r="C998" s="5" t="str">
        <f t="shared" si="274"/>
        <v>CH</v>
      </c>
      <c r="D998" t="s">
        <v>1081</v>
      </c>
      <c r="E998" t="s">
        <v>8</v>
      </c>
      <c r="F998" s="13">
        <f>SUM(F999:F1000)</f>
        <v>38.235624875260797</v>
      </c>
    </row>
    <row r="999" spans="2:8">
      <c r="B999" s="5" t="str">
        <f t="shared" si="273"/>
        <v>SPS1</v>
      </c>
      <c r="C999" s="5" t="str">
        <f t="shared" si="274"/>
        <v>CH</v>
      </c>
      <c r="D999" t="s">
        <v>743</v>
      </c>
      <c r="E999" t="s">
        <v>8</v>
      </c>
      <c r="F999" s="13">
        <f>F996-F1002</f>
        <v>38.235624875260797</v>
      </c>
    </row>
    <row r="1000" spans="2:8">
      <c r="B1000" s="5" t="str">
        <f t="shared" si="273"/>
        <v>SPS1</v>
      </c>
      <c r="C1000" s="5" t="str">
        <f t="shared" si="274"/>
        <v>CH</v>
      </c>
      <c r="D1000" t="s">
        <v>763</v>
      </c>
      <c r="E1000" t="s">
        <v>8</v>
      </c>
      <c r="F1000" s="13">
        <f>F997-F1003</f>
        <v>0</v>
      </c>
    </row>
    <row r="1001" spans="2:8">
      <c r="B1001" s="5" t="str">
        <f t="shared" si="273"/>
        <v>SPS1</v>
      </c>
      <c r="C1001" s="5" t="str">
        <f t="shared" si="274"/>
        <v>CH</v>
      </c>
      <c r="D1001" t="s">
        <v>1082</v>
      </c>
      <c r="E1001" t="s">
        <v>8</v>
      </c>
      <c r="F1001" s="13">
        <f>SUM(F1002:F1003)</f>
        <v>0.25902203316035033</v>
      </c>
      <c r="G1001" s="2"/>
    </row>
    <row r="1002" spans="2:8">
      <c r="B1002" s="5" t="str">
        <f t="shared" si="273"/>
        <v>SPS1</v>
      </c>
      <c r="C1002" s="5" t="str">
        <f t="shared" si="274"/>
        <v>CH</v>
      </c>
      <c r="D1002" t="s">
        <v>744</v>
      </c>
      <c r="E1002" t="s">
        <v>8</v>
      </c>
      <c r="F1002" s="13">
        <f>F996*IFERROR(F$994/F$992,0)</f>
        <v>0.25902203316035033</v>
      </c>
    </row>
    <row r="1003" spans="2:8">
      <c r="B1003" s="5" t="str">
        <f t="shared" si="273"/>
        <v>SPS1</v>
      </c>
      <c r="C1003" s="5" t="str">
        <f t="shared" si="274"/>
        <v>CH</v>
      </c>
      <c r="D1003" t="s">
        <v>764</v>
      </c>
      <c r="E1003" t="s">
        <v>8</v>
      </c>
      <c r="F1003" s="13">
        <f>F997*IFERROR(F$994/F$992,0)</f>
        <v>0</v>
      </c>
    </row>
    <row r="1004" spans="2:8">
      <c r="B1004" s="5" t="str">
        <f t="shared" si="273"/>
        <v>SPS1</v>
      </c>
      <c r="C1004" s="5" t="str">
        <f t="shared" si="274"/>
        <v>CH</v>
      </c>
      <c r="D1004" t="s">
        <v>1083</v>
      </c>
      <c r="E1004" t="s">
        <v>8</v>
      </c>
      <c r="F1004" s="13">
        <f>SUM(F1005:F1006)</f>
        <v>8.5072648761022478</v>
      </c>
      <c r="G1004" s="2"/>
      <c r="H1004" s="12"/>
    </row>
    <row r="1005" spans="2:8">
      <c r="B1005" s="5" t="str">
        <f t="shared" si="273"/>
        <v>SPS1</v>
      </c>
      <c r="C1005" s="5" t="str">
        <f t="shared" si="274"/>
        <v>CH</v>
      </c>
      <c r="D1005" t="s">
        <v>746</v>
      </c>
      <c r="E1005" t="s">
        <v>8</v>
      </c>
      <c r="F1005" s="13">
        <f>F992-F996-F997-F1006</f>
        <v>8.5072648761022478</v>
      </c>
    </row>
    <row r="1006" spans="2:8">
      <c r="B1006" s="5" t="str">
        <f t="shared" si="273"/>
        <v>SPS1</v>
      </c>
      <c r="C1006" s="5" t="str">
        <f t="shared" si="274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</row>
    <row r="1007" spans="2:8">
      <c r="B1007" s="5" t="str">
        <f t="shared" si="273"/>
        <v>SPS1</v>
      </c>
      <c r="C1007" s="5" t="str">
        <f t="shared" si="274"/>
        <v>CH</v>
      </c>
      <c r="D1007" t="s">
        <v>1084</v>
      </c>
      <c r="E1007" t="s">
        <v>8</v>
      </c>
      <c r="F1007" s="13">
        <f>SUM(F1008:F1009)</f>
        <v>8.4500213572804252</v>
      </c>
    </row>
    <row r="1008" spans="2:8">
      <c r="B1008" s="5" t="str">
        <f t="shared" si="273"/>
        <v>SPS1</v>
      </c>
      <c r="C1008" s="5" t="str">
        <f t="shared" si="274"/>
        <v>CH</v>
      </c>
      <c r="D1008" t="s">
        <v>745</v>
      </c>
      <c r="E1008" t="s">
        <v>8</v>
      </c>
      <c r="F1008" s="13">
        <f>F1005-F1011</f>
        <v>8.4500213572804252</v>
      </c>
    </row>
    <row r="1009" spans="2:6">
      <c r="B1009" s="5" t="str">
        <f t="shared" si="273"/>
        <v>SPS1</v>
      </c>
      <c r="C1009" s="5" t="str">
        <f t="shared" si="274"/>
        <v>CH</v>
      </c>
      <c r="D1009" t="s">
        <v>766</v>
      </c>
      <c r="E1009" t="s">
        <v>8</v>
      </c>
      <c r="F1009" s="13">
        <f>F1006-F1012</f>
        <v>0</v>
      </c>
    </row>
    <row r="1010" spans="2:6">
      <c r="B1010" s="5" t="str">
        <f t="shared" si="273"/>
        <v>SPS1</v>
      </c>
      <c r="C1010" s="5" t="str">
        <f t="shared" si="274"/>
        <v>CH</v>
      </c>
      <c r="D1010" t="s">
        <v>1085</v>
      </c>
      <c r="E1010" t="s">
        <v>8</v>
      </c>
      <c r="F1010" s="13">
        <f t="shared" ref="F1010" si="275">SUM(F1011:F1012)</f>
        <v>5.7243518821823096E-2</v>
      </c>
    </row>
    <row r="1011" spans="2:6">
      <c r="B1011" s="5" t="str">
        <f t="shared" si="273"/>
        <v>SPS1</v>
      </c>
      <c r="C1011" s="5" t="str">
        <f t="shared" si="274"/>
        <v>CH</v>
      </c>
      <c r="D1011" t="s">
        <v>767</v>
      </c>
      <c r="E1011" t="s">
        <v>8</v>
      </c>
      <c r="F1011" s="13">
        <f>F1005*IFERROR(F$994/F$992,0)</f>
        <v>5.7243518821823096E-2</v>
      </c>
    </row>
    <row r="1012" spans="2:6">
      <c r="B1012" s="5" t="str">
        <f t="shared" si="273"/>
        <v>SPS1</v>
      </c>
      <c r="C1012" s="5" t="str">
        <f t="shared" si="274"/>
        <v>CH</v>
      </c>
      <c r="D1012" t="s">
        <v>768</v>
      </c>
      <c r="E1012" t="s">
        <v>8</v>
      </c>
      <c r="F1012" s="13">
        <f>F1006*IFERROR(F$994/F$992,0)</f>
        <v>0</v>
      </c>
    </row>
    <row r="1013" spans="2:6">
      <c r="B1013" s="5" t="str">
        <f t="shared" si="273"/>
        <v>SPS1</v>
      </c>
      <c r="C1013" s="5" t="str">
        <f t="shared" si="274"/>
        <v>CH</v>
      </c>
      <c r="D1013" t="s">
        <v>1086</v>
      </c>
      <c r="E1013" t="s">
        <v>8</v>
      </c>
      <c r="F1013" s="13">
        <f>[1]Residential!B$20</f>
        <v>0.10000001753849549</v>
      </c>
    </row>
    <row r="1014" spans="2:6">
      <c r="B1014" s="5" t="str">
        <f t="shared" si="273"/>
        <v>SPS1</v>
      </c>
      <c r="C1014" s="5" t="str">
        <f t="shared" si="274"/>
        <v>CH</v>
      </c>
      <c r="D1014" t="s">
        <v>1087</v>
      </c>
      <c r="E1014" t="s">
        <v>8</v>
      </c>
      <c r="F1014" s="13">
        <f>F1013</f>
        <v>0.10000001753849549</v>
      </c>
    </row>
    <row r="1015" spans="2:6">
      <c r="B1015" s="5" t="str">
        <f t="shared" si="273"/>
        <v>SPS1</v>
      </c>
      <c r="C1015" s="5" t="str">
        <f t="shared" si="274"/>
        <v>CH</v>
      </c>
      <c r="D1015" t="s">
        <v>795</v>
      </c>
      <c r="E1015" t="s">
        <v>8</v>
      </c>
      <c r="F1015" s="13">
        <f t="shared" ref="F1015" si="276">F1014</f>
        <v>0.10000001753849549</v>
      </c>
    </row>
    <row r="1016" spans="2:6">
      <c r="B1016" s="5" t="str">
        <f t="shared" si="273"/>
        <v>SPS1</v>
      </c>
      <c r="C1016" s="5" t="str">
        <f t="shared" si="274"/>
        <v>CH</v>
      </c>
      <c r="D1016" t="s">
        <v>1088</v>
      </c>
      <c r="E1016" t="s">
        <v>8</v>
      </c>
      <c r="F1016" s="13">
        <v>0</v>
      </c>
    </row>
    <row r="1017" spans="2:6">
      <c r="B1017" s="5" t="str">
        <f t="shared" si="273"/>
        <v>SPS1</v>
      </c>
      <c r="C1017" s="5" t="str">
        <f t="shared" si="274"/>
        <v>CH</v>
      </c>
      <c r="D1017" t="s">
        <v>796</v>
      </c>
      <c r="E1017" t="s">
        <v>8</v>
      </c>
      <c r="F1017" s="13">
        <v>0</v>
      </c>
    </row>
    <row r="1018" spans="2:6">
      <c r="B1018" s="5" t="str">
        <f t="shared" si="273"/>
        <v>SPS1</v>
      </c>
      <c r="C1018" s="5" t="str">
        <f t="shared" si="274"/>
        <v>CH</v>
      </c>
      <c r="D1018" t="s">
        <v>1089</v>
      </c>
      <c r="E1018" t="s">
        <v>8</v>
      </c>
      <c r="F1018" s="13">
        <f>F1019+F1021</f>
        <v>13.722983032506308</v>
      </c>
    </row>
    <row r="1019" spans="2:6">
      <c r="B1019" s="5" t="str">
        <f t="shared" si="273"/>
        <v>SPS1</v>
      </c>
      <c r="C1019" s="5" t="str">
        <f t="shared" si="274"/>
        <v>CH</v>
      </c>
      <c r="D1019" t="s">
        <v>1090</v>
      </c>
      <c r="E1019" t="s">
        <v>8</v>
      </c>
      <c r="F1019" s="13">
        <f>F1020</f>
        <v>12.682044125108876</v>
      </c>
    </row>
    <row r="1020" spans="2:6">
      <c r="B1020" s="5" t="str">
        <f t="shared" si="273"/>
        <v>SPS1</v>
      </c>
      <c r="C1020" s="5" t="str">
        <f t="shared" si="274"/>
        <v>CH</v>
      </c>
      <c r="D1020" t="s">
        <v>797</v>
      </c>
      <c r="E1020" t="s">
        <v>8</v>
      </c>
      <c r="F1020" s="13">
        <f>[1]Residential!B$22-F1022-F1023</f>
        <v>12.682044125108876</v>
      </c>
    </row>
    <row r="1021" spans="2:6">
      <c r="B1021" s="5" t="str">
        <f t="shared" si="273"/>
        <v>SPS1</v>
      </c>
      <c r="C1021" s="5" t="str">
        <f t="shared" si="274"/>
        <v>CH</v>
      </c>
      <c r="D1021" t="s">
        <v>1091</v>
      </c>
      <c r="E1021" t="s">
        <v>8</v>
      </c>
      <c r="F1021" s="13">
        <f>F1022</f>
        <v>1.0409389073974327</v>
      </c>
    </row>
    <row r="1022" spans="2:6">
      <c r="B1022" s="5" t="str">
        <f t="shared" si="273"/>
        <v>SPS1</v>
      </c>
      <c r="C1022" s="5" t="str">
        <f t="shared" si="274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</row>
    <row r="1023" spans="2:6">
      <c r="B1023" s="5" t="str">
        <f t="shared" si="273"/>
        <v>SPS1</v>
      </c>
      <c r="C1023" s="5" t="str">
        <f t="shared" si="274"/>
        <v>CH</v>
      </c>
      <c r="D1023" t="s">
        <v>1092</v>
      </c>
      <c r="E1023" t="s">
        <v>8</v>
      </c>
      <c r="F1023" s="13">
        <f>F1024+F1026</f>
        <v>3.2682025955248419</v>
      </c>
    </row>
    <row r="1024" spans="2:6">
      <c r="B1024" s="5" t="str">
        <f t="shared" si="273"/>
        <v>SPS1</v>
      </c>
      <c r="C1024" s="5" t="str">
        <f t="shared" si="274"/>
        <v>CH</v>
      </c>
      <c r="D1024" t="s">
        <v>1093</v>
      </c>
      <c r="E1024" t="s">
        <v>8</v>
      </c>
      <c r="F1024" s="13">
        <f>F1025</f>
        <v>2.9965366012211576</v>
      </c>
    </row>
    <row r="1025" spans="2:6">
      <c r="B1025" s="5" t="str">
        <f t="shared" si="273"/>
        <v>SPS1</v>
      </c>
      <c r="C1025" s="5" t="str">
        <f t="shared" si="274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</row>
    <row r="1026" spans="2:6">
      <c r="B1026" s="5" t="str">
        <f t="shared" si="273"/>
        <v>SPS1</v>
      </c>
      <c r="C1026" s="5" t="str">
        <f t="shared" si="274"/>
        <v>CH</v>
      </c>
      <c r="D1026" t="s">
        <v>1094</v>
      </c>
      <c r="E1026" t="s">
        <v>8</v>
      </c>
      <c r="F1026" s="13">
        <f>F1027</f>
        <v>0.27166599430368443</v>
      </c>
    </row>
    <row r="1027" spans="2:6">
      <c r="B1027" s="5" t="str">
        <f t="shared" si="273"/>
        <v>SPS1</v>
      </c>
      <c r="C1027" s="5" t="str">
        <f t="shared" si="274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</row>
    <row r="1028" spans="2:6">
      <c r="B1028" s="5" t="str">
        <f t="shared" si="273"/>
        <v>SPS1</v>
      </c>
      <c r="C1028" s="5" t="str">
        <f t="shared" si="274"/>
        <v>CH</v>
      </c>
      <c r="D1028" t="s">
        <v>1095</v>
      </c>
      <c r="E1028" t="s">
        <v>8</v>
      </c>
      <c r="F1028" s="13">
        <f>[1]Residential!B$23</f>
        <v>2.5068244970084019</v>
      </c>
    </row>
    <row r="1029" spans="2:6">
      <c r="B1029" s="5" t="str">
        <f t="shared" si="273"/>
        <v>SPS1</v>
      </c>
      <c r="C1029" s="5" t="str">
        <f t="shared" si="274"/>
        <v>CH</v>
      </c>
      <c r="D1029" t="s">
        <v>1096</v>
      </c>
      <c r="E1029" t="s">
        <v>8</v>
      </c>
      <c r="F1029" s="13">
        <f>F1030</f>
        <v>0.78533647234855097</v>
      </c>
    </row>
    <row r="1030" spans="2:6">
      <c r="B1030" s="5" t="str">
        <f t="shared" si="273"/>
        <v>SPS1</v>
      </c>
      <c r="C1030" s="5" t="str">
        <f t="shared" si="274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</row>
    <row r="1031" spans="2:6">
      <c r="B1031" s="5" t="str">
        <f t="shared" si="273"/>
        <v>SPS1</v>
      </c>
      <c r="C1031" s="5" t="str">
        <f t="shared" si="274"/>
        <v>CH</v>
      </c>
      <c r="D1031" t="s">
        <v>1097</v>
      </c>
      <c r="E1031" t="s">
        <v>8</v>
      </c>
      <c r="F1031" s="13">
        <f>F1028-F1029</f>
        <v>1.721488024659851</v>
      </c>
    </row>
    <row r="1032" spans="2:6">
      <c r="B1032" s="5" t="str">
        <f t="shared" si="273"/>
        <v>SPS1</v>
      </c>
      <c r="C1032" s="5" t="str">
        <f t="shared" si="274"/>
        <v>CH</v>
      </c>
      <c r="D1032" t="s">
        <v>772</v>
      </c>
      <c r="E1032" t="s">
        <v>8</v>
      </c>
      <c r="F1032" s="13">
        <f>F1031</f>
        <v>1.721488024659851</v>
      </c>
    </row>
    <row r="1033" spans="2:6">
      <c r="B1033" s="5" t="str">
        <f t="shared" si="273"/>
        <v>SPS1</v>
      </c>
      <c r="C1033" s="5" t="str">
        <f t="shared" si="274"/>
        <v>CH</v>
      </c>
      <c r="D1033" t="s">
        <v>1098</v>
      </c>
      <c r="E1033" t="s">
        <v>8</v>
      </c>
      <c r="F1033" s="13">
        <f>[1]Residential!B$24</f>
        <v>0</v>
      </c>
    </row>
    <row r="1034" spans="2:6">
      <c r="B1034" s="5" t="str">
        <f t="shared" si="273"/>
        <v>SPS1</v>
      </c>
      <c r="C1034" s="5" t="str">
        <f t="shared" si="274"/>
        <v>CH</v>
      </c>
      <c r="D1034" t="s">
        <v>774</v>
      </c>
      <c r="E1034" t="str">
        <f>E1033</f>
        <v>PJ/yr.</v>
      </c>
      <c r="F1034" s="13">
        <f>F1033-F1036-F1038</f>
        <v>0</v>
      </c>
    </row>
    <row r="1035" spans="2:6">
      <c r="B1035" s="5" t="str">
        <f t="shared" si="273"/>
        <v>SPS1</v>
      </c>
      <c r="C1035" s="5" t="str">
        <f t="shared" si="274"/>
        <v>CH</v>
      </c>
      <c r="D1035" t="s">
        <v>773</v>
      </c>
      <c r="E1035" t="str">
        <f>E1034</f>
        <v>PJ/yr.</v>
      </c>
      <c r="F1035" s="13">
        <f>F1036+F1038</f>
        <v>0</v>
      </c>
    </row>
    <row r="1036" spans="2:6"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</row>
    <row r="1037" spans="2:6">
      <c r="B1037" s="5" t="str">
        <f t="shared" si="273"/>
        <v>SPS1</v>
      </c>
      <c r="C1037" s="5" t="str">
        <f t="shared" si="274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</row>
    <row r="1038" spans="2:6">
      <c r="B1038" s="5" t="str">
        <f t="shared" si="273"/>
        <v>SPS1</v>
      </c>
      <c r="C1038" s="5" t="str">
        <f t="shared" si="274"/>
        <v>CH</v>
      </c>
      <c r="D1038" t="s">
        <v>1101</v>
      </c>
      <c r="E1038" t="s">
        <v>8</v>
      </c>
      <c r="F1038" s="13">
        <f>F1039</f>
        <v>0</v>
      </c>
    </row>
    <row r="1039" spans="2:6">
      <c r="B1039" s="5" t="str">
        <f t="shared" si="273"/>
        <v>SPS1</v>
      </c>
      <c r="C1039" s="5" t="str">
        <f t="shared" si="274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</row>
    <row r="1040" spans="2:6">
      <c r="B1040" s="5" t="str">
        <f t="shared" si="273"/>
        <v>SPS1</v>
      </c>
      <c r="C1040" s="5" t="str">
        <f t="shared" si="274"/>
        <v>CH</v>
      </c>
      <c r="D1040" t="s">
        <v>1102</v>
      </c>
      <c r="E1040" t="s">
        <v>8</v>
      </c>
      <c r="F1040" s="13">
        <f>[1]Residential!B$21</f>
        <v>5.6034406187841297</v>
      </c>
    </row>
    <row r="1041" spans="2:8">
      <c r="B1041" s="5" t="str">
        <f t="shared" si="273"/>
        <v>SPS1</v>
      </c>
      <c r="C1041" s="5" t="str">
        <f t="shared" si="274"/>
        <v>CH</v>
      </c>
      <c r="D1041" t="s">
        <v>1103</v>
      </c>
      <c r="E1041" t="s">
        <v>8</v>
      </c>
      <c r="F1041" s="13">
        <f>SUM(F1042:F1044)</f>
        <v>0.13628460685576888</v>
      </c>
    </row>
    <row r="1042" spans="2:8">
      <c r="B1042" s="5" t="str">
        <f t="shared" si="273"/>
        <v>SPS1</v>
      </c>
      <c r="C1042" s="5" t="str">
        <f t="shared" si="274"/>
        <v>CH</v>
      </c>
      <c r="D1042" t="s">
        <v>778</v>
      </c>
      <c r="E1042" t="s">
        <v>8</v>
      </c>
      <c r="F1042" s="13">
        <f t="shared" ref="F1042:F1043" si="277">SUM(F242,F244)</f>
        <v>0.13627108238675067</v>
      </c>
    </row>
    <row r="1043" spans="2:8">
      <c r="B1043" s="5" t="str">
        <f t="shared" si="273"/>
        <v>SPS1</v>
      </c>
      <c r="C1043" s="5" t="str">
        <f t="shared" si="274"/>
        <v>CH</v>
      </c>
      <c r="D1043" t="s">
        <v>779</v>
      </c>
      <c r="E1043" t="s">
        <v>8</v>
      </c>
      <c r="F1043" s="13">
        <f t="shared" si="277"/>
        <v>0</v>
      </c>
    </row>
    <row r="1044" spans="2:8">
      <c r="B1044" s="5" t="str">
        <f t="shared" si="273"/>
        <v>SPS1</v>
      </c>
      <c r="C1044" s="5" t="str">
        <f t="shared" si="274"/>
        <v>CH</v>
      </c>
      <c r="D1044" t="s">
        <v>780</v>
      </c>
      <c r="E1044" t="s">
        <v>8</v>
      </c>
      <c r="F1044" s="13">
        <f t="shared" ref="F1044" si="278">SUM(F283,F284)</f>
        <v>1.3524469018202998E-5</v>
      </c>
    </row>
    <row r="1045" spans="2:8">
      <c r="B1045" s="5" t="str">
        <f t="shared" si="273"/>
        <v>SPS1</v>
      </c>
      <c r="C1045" s="5" t="str">
        <f t="shared" si="274"/>
        <v>CH</v>
      </c>
      <c r="D1045" t="s">
        <v>1104</v>
      </c>
      <c r="E1045" t="s">
        <v>8</v>
      </c>
      <c r="F1045" s="13">
        <f>F1040-F1041</f>
        <v>5.4671560119283606</v>
      </c>
    </row>
    <row r="1046" spans="2:8">
      <c r="B1046" s="5" t="str">
        <f t="shared" si="273"/>
        <v>SPS1</v>
      </c>
      <c r="C1046" s="5" t="str">
        <f t="shared" si="274"/>
        <v>CH</v>
      </c>
      <c r="D1046" t="s">
        <v>1105</v>
      </c>
      <c r="E1046" t="s">
        <v>8</v>
      </c>
      <c r="F1046" s="13">
        <f>[1]Residential!B$25</f>
        <v>15.194967089499714</v>
      </c>
    </row>
    <row r="1047" spans="2:8">
      <c r="B1047" s="5" t="str">
        <f t="shared" si="273"/>
        <v>SPS1</v>
      </c>
      <c r="C1047" s="5" t="str">
        <f t="shared" si="274"/>
        <v>CH</v>
      </c>
      <c r="D1047" t="s">
        <v>1106</v>
      </c>
      <c r="E1047" t="s">
        <v>8</v>
      </c>
      <c r="F1047" s="13">
        <f>F1046-F1050</f>
        <v>13.103974450988517</v>
      </c>
      <c r="H1047" s="2"/>
    </row>
    <row r="1048" spans="2:8">
      <c r="B1048" s="5" t="str">
        <f t="shared" si="273"/>
        <v>SPS1</v>
      </c>
      <c r="C1048" s="5" t="str">
        <f t="shared" si="274"/>
        <v>CH</v>
      </c>
      <c r="D1048" t="s">
        <v>781</v>
      </c>
      <c r="E1048" t="s">
        <v>8</v>
      </c>
      <c r="F1048" s="13">
        <f>F1047-F1049</f>
        <v>13.103974450988517</v>
      </c>
    </row>
    <row r="1049" spans="2:8">
      <c r="B1049" s="5" t="str">
        <f t="shared" si="273"/>
        <v>SPS1</v>
      </c>
      <c r="C1049" s="5" t="str">
        <f t="shared" si="274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H1049" s="13"/>
    </row>
    <row r="1050" spans="2:8">
      <c r="B1050" s="5" t="str">
        <f t="shared" si="273"/>
        <v>SPS1</v>
      </c>
      <c r="C1050" s="5" t="str">
        <f t="shared" si="274"/>
        <v>CH</v>
      </c>
      <c r="D1050" t="s">
        <v>1107</v>
      </c>
      <c r="E1050" t="s">
        <v>8</v>
      </c>
      <c r="F1050" s="13">
        <f>SUM(F1051:F1052)</f>
        <v>2.0909926385111977</v>
      </c>
    </row>
    <row r="1051" spans="2:8">
      <c r="B1051" s="5" t="str">
        <f t="shared" si="273"/>
        <v>SPS1</v>
      </c>
      <c r="C1051" s="5" t="str">
        <f t="shared" si="274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</row>
    <row r="1052" spans="2:8">
      <c r="B1052" s="5" t="str">
        <f t="shared" si="273"/>
        <v>SPS1</v>
      </c>
      <c r="C1052" s="5" t="str">
        <f t="shared" si="274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</row>
    <row r="1053" spans="2:8">
      <c r="B1053" s="5" t="str">
        <f t="shared" si="273"/>
        <v>SPS1</v>
      </c>
      <c r="C1053" s="5" t="str">
        <f t="shared" si="274"/>
        <v>CH</v>
      </c>
      <c r="D1053" s="1" t="s">
        <v>785</v>
      </c>
      <c r="E1053" t="s">
        <v>8</v>
      </c>
      <c r="F1053" s="16">
        <f>[1]Residential!B$245</f>
        <v>156.85165773040512</v>
      </c>
    </row>
    <row r="1054" spans="2:8"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</row>
    <row r="1055" spans="2:8">
      <c r="B1055" s="5" t="str">
        <f t="shared" ref="B1055:B1105" si="279">B1054</f>
        <v>SPS1</v>
      </c>
      <c r="C1055" s="5" t="str">
        <f t="shared" ref="C1055:C1105" si="280">C1054</f>
        <v>CH</v>
      </c>
      <c r="D1055" t="s">
        <v>1183</v>
      </c>
      <c r="E1055" t="s">
        <v>8</v>
      </c>
      <c r="F1055" s="13">
        <f>SUM(F1056:F1057)</f>
        <v>27.968325424789704</v>
      </c>
    </row>
    <row r="1056" spans="2:8">
      <c r="B1056" s="5" t="str">
        <f t="shared" si="279"/>
        <v>SPS1</v>
      </c>
      <c r="C1056" s="5" t="str">
        <f t="shared" si="280"/>
        <v>CH</v>
      </c>
      <c r="D1056" t="s">
        <v>1184</v>
      </c>
      <c r="E1056" t="s">
        <v>8</v>
      </c>
      <c r="F1056" s="13">
        <f>[1]Residential!B$102</f>
        <v>8.9079990046414892</v>
      </c>
    </row>
    <row r="1057" spans="2:6">
      <c r="B1057" s="5" t="str">
        <f t="shared" si="279"/>
        <v>SPS1</v>
      </c>
      <c r="C1057" s="5" t="str">
        <f t="shared" si="280"/>
        <v>CH</v>
      </c>
      <c r="D1057" t="s">
        <v>1185</v>
      </c>
      <c r="E1057" t="s">
        <v>8</v>
      </c>
      <c r="F1057" s="13">
        <f>[1]Residential!B$104</f>
        <v>19.060326420148215</v>
      </c>
    </row>
    <row r="1058" spans="2:6">
      <c r="B1058" s="5" t="str">
        <f t="shared" si="279"/>
        <v>SPS1</v>
      </c>
      <c r="C1058" s="5" t="str">
        <f t="shared" si="280"/>
        <v>CH</v>
      </c>
      <c r="D1058" t="s">
        <v>1114</v>
      </c>
      <c r="E1058" t="s">
        <v>8</v>
      </c>
      <c r="F1058" s="13">
        <f>F1059</f>
        <v>45.12438581305689</v>
      </c>
    </row>
    <row r="1059" spans="2:6">
      <c r="B1059" s="5" t="str">
        <f t="shared" si="279"/>
        <v>SPS1</v>
      </c>
      <c r="C1059" s="5" t="str">
        <f t="shared" si="280"/>
        <v>CH</v>
      </c>
      <c r="D1059" t="s">
        <v>1115</v>
      </c>
      <c r="E1059" t="s">
        <v>8</v>
      </c>
      <c r="F1059" s="13">
        <f>[1]Residential!B$105</f>
        <v>45.12438581305689</v>
      </c>
    </row>
    <row r="1060" spans="2:6">
      <c r="B1060" s="5" t="str">
        <f t="shared" si="279"/>
        <v>SPS1</v>
      </c>
      <c r="C1060" s="5" t="str">
        <f t="shared" si="280"/>
        <v>CH</v>
      </c>
      <c r="D1060" t="s">
        <v>1116</v>
      </c>
      <c r="E1060" t="s">
        <v>8</v>
      </c>
      <c r="F1060" s="13">
        <f>SUM(F1061:F1062)</f>
        <v>36.569914563000083</v>
      </c>
    </row>
    <row r="1061" spans="2:6">
      <c r="B1061" s="5" t="str">
        <f t="shared" si="279"/>
        <v>SPS1</v>
      </c>
      <c r="C1061" s="5" t="str">
        <f t="shared" si="280"/>
        <v>CH</v>
      </c>
      <c r="D1061" t="s">
        <v>1117</v>
      </c>
      <c r="E1061" t="s">
        <v>8</v>
      </c>
      <c r="F1061" s="13">
        <f>[1]Residential!B$106</f>
        <v>36.569914563000083</v>
      </c>
    </row>
    <row r="1062" spans="2:6">
      <c r="B1062" s="5" t="str">
        <f t="shared" si="279"/>
        <v>SPS1</v>
      </c>
      <c r="C1062" s="5" t="str">
        <f t="shared" si="280"/>
        <v>CH</v>
      </c>
      <c r="D1062" t="s">
        <v>1118</v>
      </c>
      <c r="E1062" t="s">
        <v>8</v>
      </c>
      <c r="F1062" s="13">
        <f>[1]Residential!B$107</f>
        <v>0</v>
      </c>
    </row>
    <row r="1063" spans="2:6">
      <c r="B1063" s="5" t="str">
        <f t="shared" si="279"/>
        <v>SPS1</v>
      </c>
      <c r="C1063" s="5" t="str">
        <f t="shared" si="280"/>
        <v>CH</v>
      </c>
      <c r="D1063" t="s">
        <v>1119</v>
      </c>
      <c r="E1063" t="s">
        <v>8</v>
      </c>
      <c r="F1063" s="13">
        <f>F1064</f>
        <v>7.2000012627716756E-2</v>
      </c>
    </row>
    <row r="1064" spans="2:6">
      <c r="B1064" s="5" t="str">
        <f t="shared" si="279"/>
        <v>SPS1</v>
      </c>
      <c r="C1064" s="5" t="str">
        <f t="shared" si="280"/>
        <v>CH</v>
      </c>
      <c r="D1064" t="s">
        <v>1120</v>
      </c>
      <c r="E1064" t="s">
        <v>8</v>
      </c>
      <c r="F1064" s="13">
        <f>[1]Residential!B$108</f>
        <v>7.2000012627716756E-2</v>
      </c>
    </row>
    <row r="1065" spans="2:6">
      <c r="B1065" s="5" t="str">
        <f t="shared" si="279"/>
        <v>SPS1</v>
      </c>
      <c r="C1065" s="5" t="str">
        <f t="shared" si="280"/>
        <v>CH</v>
      </c>
      <c r="D1065" t="s">
        <v>1121</v>
      </c>
      <c r="E1065" t="s">
        <v>8</v>
      </c>
      <c r="F1065" s="13">
        <f>SUM([1]Residential!B$109:B$110)</f>
        <v>3.8540710323604568</v>
      </c>
    </row>
    <row r="1066" spans="2:6">
      <c r="B1066" s="5" t="str">
        <f t="shared" si="279"/>
        <v>SPS1</v>
      </c>
      <c r="C1066" s="5" t="str">
        <f t="shared" si="280"/>
        <v>CH</v>
      </c>
      <c r="D1066" t="s">
        <v>1122</v>
      </c>
      <c r="E1066" t="s">
        <v>8</v>
      </c>
      <c r="F1066" s="13">
        <f>[1]Residential!B$109</f>
        <v>7.3272035311738648E-2</v>
      </c>
    </row>
    <row r="1067" spans="2:6">
      <c r="B1067" s="5" t="str">
        <f t="shared" si="279"/>
        <v>SPS1</v>
      </c>
      <c r="C1067" s="5" t="str">
        <f t="shared" si="280"/>
        <v>CH</v>
      </c>
      <c r="D1067" t="s">
        <v>1123</v>
      </c>
      <c r="E1067" t="s">
        <v>8</v>
      </c>
      <c r="F1067" s="13">
        <f>IFERROR(F$1066/F$1041,0)*F1042</f>
        <v>7.3264764018271714E-2</v>
      </c>
    </row>
    <row r="1068" spans="2:6">
      <c r="B1068" s="5" t="str">
        <f t="shared" si="279"/>
        <v>SPS1</v>
      </c>
      <c r="C1068" s="5" t="str">
        <f t="shared" si="280"/>
        <v>CH</v>
      </c>
      <c r="D1068" t="s">
        <v>1124</v>
      </c>
      <c r="E1068" t="s">
        <v>8</v>
      </c>
      <c r="F1068" s="13">
        <f t="shared" ref="F1068" si="281">IFERROR(F$1066/F$1041,0)*F1043</f>
        <v>0</v>
      </c>
    </row>
    <row r="1069" spans="2:6">
      <c r="B1069" s="5" t="str">
        <f t="shared" si="279"/>
        <v>SPS1</v>
      </c>
      <c r="C1069" s="5" t="str">
        <f t="shared" si="280"/>
        <v>CH</v>
      </c>
      <c r="D1069" t="s">
        <v>1125</v>
      </c>
      <c r="E1069" t="s">
        <v>8</v>
      </c>
      <c r="F1069" s="13">
        <f t="shared" ref="F1069" si="282">IFERROR(F$1066/F$1041,0)*F1044</f>
        <v>7.2712934669359409E-6</v>
      </c>
    </row>
    <row r="1070" spans="2:6">
      <c r="B1070" s="5" t="str">
        <f t="shared" si="279"/>
        <v>SPS1</v>
      </c>
      <c r="C1070" s="5" t="str">
        <f t="shared" si="280"/>
        <v>CH</v>
      </c>
      <c r="D1070" t="s">
        <v>1126</v>
      </c>
      <c r="E1070" t="s">
        <v>8</v>
      </c>
      <c r="F1070" s="13">
        <f>F1065-F1066</f>
        <v>3.7807989970487181</v>
      </c>
    </row>
    <row r="1071" spans="2:6">
      <c r="B1071" s="5" t="str">
        <f t="shared" si="279"/>
        <v>SPS1</v>
      </c>
      <c r="C1071" s="5" t="str">
        <f t="shared" si="280"/>
        <v>CH</v>
      </c>
      <c r="D1071" t="s">
        <v>1127</v>
      </c>
      <c r="E1071" t="s">
        <v>8</v>
      </c>
      <c r="F1071" s="13">
        <f>F1072</f>
        <v>9.1310717700783943</v>
      </c>
    </row>
    <row r="1072" spans="2:6">
      <c r="B1072" s="5" t="str">
        <f t="shared" si="279"/>
        <v>SPS1</v>
      </c>
      <c r="C1072" s="5" t="str">
        <f t="shared" si="280"/>
        <v>CH</v>
      </c>
      <c r="D1072" t="s">
        <v>1128</v>
      </c>
      <c r="E1072" t="s">
        <v>8</v>
      </c>
      <c r="F1072" s="13">
        <f>[1]Residential!B$111</f>
        <v>9.1310717700783943</v>
      </c>
    </row>
    <row r="1073" spans="2:6">
      <c r="B1073" s="5" t="str">
        <f t="shared" si="279"/>
        <v>SPS1</v>
      </c>
      <c r="C1073" s="5" t="str">
        <f t="shared" si="280"/>
        <v>CH</v>
      </c>
      <c r="D1073" t="s">
        <v>1129</v>
      </c>
      <c r="E1073" t="s">
        <v>8</v>
      </c>
      <c r="F1073" s="13">
        <f>F1074</f>
        <v>2.6968829410990436</v>
      </c>
    </row>
    <row r="1074" spans="2:6">
      <c r="B1074" s="5" t="str">
        <f t="shared" si="279"/>
        <v>SPS1</v>
      </c>
      <c r="C1074" s="5" t="str">
        <f t="shared" si="280"/>
        <v>CH</v>
      </c>
      <c r="D1074" t="s">
        <v>1130</v>
      </c>
      <c r="E1074" t="s">
        <v>8</v>
      </c>
      <c r="F1074" s="13">
        <f>[1]Residential!B$112</f>
        <v>2.6968829410990436</v>
      </c>
    </row>
    <row r="1075" spans="2:6">
      <c r="B1075" s="5" t="str">
        <f t="shared" si="279"/>
        <v>SPS1</v>
      </c>
      <c r="C1075" s="5" t="str">
        <f t="shared" si="280"/>
        <v>CH</v>
      </c>
      <c r="D1075" t="s">
        <v>1131</v>
      </c>
      <c r="E1075" t="s">
        <v>8</v>
      </c>
      <c r="F1075" s="13">
        <f>F1076</f>
        <v>0.78533647234855097</v>
      </c>
    </row>
    <row r="1076" spans="2:6">
      <c r="B1076" s="5" t="str">
        <f t="shared" si="279"/>
        <v>SPS1</v>
      </c>
      <c r="C1076" s="5" t="str">
        <f t="shared" si="280"/>
        <v>CH</v>
      </c>
      <c r="D1076" t="s">
        <v>1132</v>
      </c>
      <c r="E1076" t="s">
        <v>8</v>
      </c>
      <c r="F1076" s="13">
        <f>[1]Residential!B$113</f>
        <v>0.78533647234855097</v>
      </c>
    </row>
    <row r="1077" spans="2:6">
      <c r="B1077" s="5" t="str">
        <f t="shared" si="279"/>
        <v>SPS1</v>
      </c>
      <c r="C1077" s="5" t="str">
        <f t="shared" si="280"/>
        <v>CH</v>
      </c>
      <c r="D1077" t="s">
        <v>1133</v>
      </c>
      <c r="E1077" t="s">
        <v>8</v>
      </c>
      <c r="F1077" s="13">
        <f>F1078</f>
        <v>0</v>
      </c>
    </row>
    <row r="1078" spans="2:6">
      <c r="B1078" s="5" t="str">
        <f t="shared" si="279"/>
        <v>SPS1</v>
      </c>
      <c r="C1078" s="5" t="str">
        <f t="shared" si="280"/>
        <v>CH</v>
      </c>
      <c r="D1078" t="s">
        <v>1134</v>
      </c>
      <c r="E1078" t="s">
        <v>8</v>
      </c>
      <c r="F1078" s="13">
        <f>[1]Residential!B$114</f>
        <v>0</v>
      </c>
    </row>
    <row r="1079" spans="2:6">
      <c r="B1079" s="5" t="str">
        <f t="shared" si="279"/>
        <v>SPS1</v>
      </c>
      <c r="C1079" s="5" t="str">
        <f t="shared" si="280"/>
        <v>CH</v>
      </c>
      <c r="D1079" t="s">
        <v>1135</v>
      </c>
      <c r="E1079" t="s">
        <v>8</v>
      </c>
      <c r="F1079" s="13">
        <f>[1]Residential!B$10-[1]Residential!B$223</f>
        <v>3.6713940816539186</v>
      </c>
    </row>
    <row r="1080" spans="2:6">
      <c r="B1080" s="5" t="str">
        <f t="shared" si="279"/>
        <v>SPS1</v>
      </c>
      <c r="C1080" s="5" t="str">
        <f t="shared" si="280"/>
        <v>CH</v>
      </c>
      <c r="D1080" t="s">
        <v>1136</v>
      </c>
      <c r="E1080" t="s">
        <v>8</v>
      </c>
      <c r="F1080" s="13">
        <f>[1]Residential!B$224</f>
        <v>26.978275619390377</v>
      </c>
    </row>
    <row r="1081" spans="2:6">
      <c r="B1081" s="5" t="str">
        <f t="shared" si="279"/>
        <v>SPS1</v>
      </c>
      <c r="C1081" s="5" t="str">
        <f t="shared" si="280"/>
        <v>CH</v>
      </c>
      <c r="D1081" t="s">
        <v>1186</v>
      </c>
      <c r="E1081" t="s">
        <v>8</v>
      </c>
      <c r="F1081" s="13">
        <f>SUM(F1082:F1083)</f>
        <v>9.8845842336913385</v>
      </c>
    </row>
    <row r="1082" spans="2:6">
      <c r="B1082" s="5" t="str">
        <f t="shared" si="279"/>
        <v>SPS1</v>
      </c>
      <c r="C1082" s="5" t="str">
        <f t="shared" si="280"/>
        <v>CH</v>
      </c>
      <c r="D1082" t="s">
        <v>1187</v>
      </c>
      <c r="E1082" t="s">
        <v>8</v>
      </c>
      <c r="F1082" s="13">
        <f>[1]Residential!B$231-F1056</f>
        <v>6.6446945410531093</v>
      </c>
    </row>
    <row r="1083" spans="2:6">
      <c r="B1083" s="5" t="str">
        <f t="shared" si="279"/>
        <v>SPS1</v>
      </c>
      <c r="C1083" s="5" t="str">
        <f t="shared" si="280"/>
        <v>CH</v>
      </c>
      <c r="D1083" t="s">
        <v>1188</v>
      </c>
      <c r="E1083" t="s">
        <v>8</v>
      </c>
      <c r="F1083" s="13">
        <f>[1]Residential!B$233-F1057</f>
        <v>3.2398896926382292</v>
      </c>
    </row>
    <row r="1084" spans="2:6">
      <c r="B1084" s="5" t="str">
        <f t="shared" si="279"/>
        <v>SPS1</v>
      </c>
      <c r="C1084" s="5" t="str">
        <f t="shared" si="280"/>
        <v>CH</v>
      </c>
      <c r="D1084" t="s">
        <v>1137</v>
      </c>
      <c r="E1084" t="s">
        <v>8</v>
      </c>
      <c r="F1084" s="13">
        <f>F1085</f>
        <v>6.9844555303072298</v>
      </c>
    </row>
    <row r="1085" spans="2:6">
      <c r="B1085" s="5" t="str">
        <f t="shared" si="279"/>
        <v>SPS1</v>
      </c>
      <c r="C1085" s="5" t="str">
        <f t="shared" si="280"/>
        <v>CH</v>
      </c>
      <c r="D1085" t="s">
        <v>1138</v>
      </c>
      <c r="E1085" t="s">
        <v>8</v>
      </c>
      <c r="F1085" s="13">
        <f>[1]Residential!B$234-F1059</f>
        <v>6.9844555303072298</v>
      </c>
    </row>
    <row r="1086" spans="2:6">
      <c r="B1086" s="5" t="str">
        <f t="shared" si="279"/>
        <v>SPS1</v>
      </c>
      <c r="C1086" s="5" t="str">
        <f t="shared" si="280"/>
        <v>CH</v>
      </c>
      <c r="D1086" t="s">
        <v>1139</v>
      </c>
      <c r="E1086" t="s">
        <v>8</v>
      </c>
      <c r="F1086" s="13">
        <f>SUM(F1087:F1088)</f>
        <v>6.380448657076677</v>
      </c>
    </row>
    <row r="1087" spans="2:6">
      <c r="B1087" s="5" t="str">
        <f t="shared" si="279"/>
        <v>SPS1</v>
      </c>
      <c r="C1087" s="5" t="str">
        <f t="shared" si="280"/>
        <v>CH</v>
      </c>
      <c r="D1087" t="s">
        <v>1140</v>
      </c>
      <c r="E1087" t="s">
        <v>8</v>
      </c>
      <c r="F1087" s="13">
        <f>[1]Residential!B$235-F1061</f>
        <v>6.380448657076677</v>
      </c>
    </row>
    <row r="1088" spans="2:6">
      <c r="B1088" s="5" t="str">
        <f t="shared" si="279"/>
        <v>SPS1</v>
      </c>
      <c r="C1088" s="5" t="str">
        <f t="shared" si="280"/>
        <v>CH</v>
      </c>
      <c r="D1088" t="s">
        <v>1141</v>
      </c>
      <c r="E1088" t="s">
        <v>8</v>
      </c>
      <c r="F1088" s="13">
        <f>[1]Residential!B$236-F1062</f>
        <v>0</v>
      </c>
    </row>
    <row r="1089" spans="2:6">
      <c r="B1089" s="5" t="str">
        <f t="shared" si="279"/>
        <v>SPS1</v>
      </c>
      <c r="C1089" s="5" t="str">
        <f t="shared" si="280"/>
        <v>CH</v>
      </c>
      <c r="D1089" t="s">
        <v>1142</v>
      </c>
      <c r="E1089" t="s">
        <v>8</v>
      </c>
      <c r="F1089" s="13">
        <v>0</v>
      </c>
    </row>
    <row r="1090" spans="2:6">
      <c r="B1090" s="5" t="str">
        <f t="shared" si="279"/>
        <v>SPS1</v>
      </c>
      <c r="C1090" s="5" t="str">
        <f t="shared" si="280"/>
        <v>CH</v>
      </c>
      <c r="D1090" t="s">
        <v>1143</v>
      </c>
      <c r="E1090" t="s">
        <v>8</v>
      </c>
      <c r="F1090" s="13">
        <v>0</v>
      </c>
    </row>
    <row r="1091" spans="2:6">
      <c r="B1091" s="5" t="str">
        <f t="shared" si="279"/>
        <v>SPS1</v>
      </c>
      <c r="C1091" s="5" t="str">
        <f t="shared" si="280"/>
        <v>CH</v>
      </c>
      <c r="D1091" t="s">
        <v>1144</v>
      </c>
      <c r="E1091" t="s">
        <v>8</v>
      </c>
      <c r="F1091" s="13">
        <f>SUM(F1092,F1096)</f>
        <v>1.3170384735167568</v>
      </c>
    </row>
    <row r="1092" spans="2:6">
      <c r="B1092" s="5" t="str">
        <f t="shared" si="279"/>
        <v>SPS1</v>
      </c>
      <c r="C1092" s="5" t="str">
        <f t="shared" si="280"/>
        <v>CH</v>
      </c>
      <c r="D1092" t="s">
        <v>1145</v>
      </c>
      <c r="E1092" t="s">
        <v>8</v>
      </c>
      <c r="F1092" s="13">
        <f>[1]Residential!B$238-F1066</f>
        <v>2.5039001286734114E-2</v>
      </c>
    </row>
    <row r="1093" spans="2:6">
      <c r="B1093" s="5" t="str">
        <f t="shared" si="279"/>
        <v>SPS1</v>
      </c>
      <c r="C1093" s="5" t="str">
        <f t="shared" si="280"/>
        <v>CH</v>
      </c>
      <c r="D1093" t="s">
        <v>1146</v>
      </c>
      <c r="E1093" t="s">
        <v>8</v>
      </c>
      <c r="F1093" s="13">
        <f>IFERROR(F$1092/F$1041,0)*F1042</f>
        <v>2.5036516492559911E-2</v>
      </c>
    </row>
    <row r="1094" spans="2:6">
      <c r="B1094" s="5" t="str">
        <f t="shared" si="279"/>
        <v>SPS1</v>
      </c>
      <c r="C1094" s="5" t="str">
        <f t="shared" si="280"/>
        <v>CH</v>
      </c>
      <c r="D1094" t="s">
        <v>1147</v>
      </c>
      <c r="E1094" t="s">
        <v>8</v>
      </c>
      <c r="F1094" s="13">
        <f>IFERROR(F$1092/F$1041,0)*F1043</f>
        <v>0</v>
      </c>
    </row>
    <row r="1095" spans="2:6">
      <c r="B1095" s="5" t="str">
        <f t="shared" si="279"/>
        <v>SPS1</v>
      </c>
      <c r="C1095" s="5" t="str">
        <f t="shared" si="280"/>
        <v>CH</v>
      </c>
      <c r="D1095" t="s">
        <v>1148</v>
      </c>
      <c r="E1095" t="s">
        <v>8</v>
      </c>
      <c r="F1095" s="13">
        <f>IFERROR(F$1092/F$1041,0)*F1044</f>
        <v>2.4847941742060803E-6</v>
      </c>
    </row>
    <row r="1096" spans="2:6">
      <c r="B1096" s="5" t="str">
        <f t="shared" si="279"/>
        <v>SPS1</v>
      </c>
      <c r="C1096" s="5" t="str">
        <f t="shared" si="280"/>
        <v>CH</v>
      </c>
      <c r="D1096" t="s">
        <v>1149</v>
      </c>
      <c r="E1096" t="s">
        <v>8</v>
      </c>
      <c r="F1096" s="13">
        <f>[1]Residential!B$239-F1070</f>
        <v>1.2919994722300228</v>
      </c>
    </row>
    <row r="1097" spans="2:6">
      <c r="B1097" s="5" t="str">
        <f t="shared" si="279"/>
        <v>SPS1</v>
      </c>
      <c r="C1097" s="5" t="str">
        <f t="shared" si="280"/>
        <v>CH</v>
      </c>
      <c r="D1097" t="s">
        <v>1150</v>
      </c>
      <c r="E1097" t="s">
        <v>8</v>
      </c>
      <c r="F1097" s="13">
        <f>F1098</f>
        <v>0.52046945369871622</v>
      </c>
    </row>
    <row r="1098" spans="2:6">
      <c r="B1098" s="5" t="str">
        <f t="shared" si="279"/>
        <v>SPS1</v>
      </c>
      <c r="C1098" s="5" t="str">
        <f t="shared" si="280"/>
        <v>CH</v>
      </c>
      <c r="D1098" t="s">
        <v>1151</v>
      </c>
      <c r="E1098" t="s">
        <v>8</v>
      </c>
      <c r="F1098" s="13">
        <f>[1]Residential!B$240-F1072</f>
        <v>0.52046945369871622</v>
      </c>
    </row>
    <row r="1099" spans="2:6">
      <c r="B1099" s="5" t="str">
        <f t="shared" si="279"/>
        <v>SPS1</v>
      </c>
      <c r="C1099" s="5" t="str">
        <f t="shared" si="280"/>
        <v>CH</v>
      </c>
      <c r="D1099" t="s">
        <v>1152</v>
      </c>
      <c r="E1099" t="s">
        <v>8</v>
      </c>
      <c r="F1099" s="13">
        <f>F1100</f>
        <v>0.16979124643980281</v>
      </c>
    </row>
    <row r="1100" spans="2:6">
      <c r="B1100" s="5" t="str">
        <f t="shared" si="279"/>
        <v>SPS1</v>
      </c>
      <c r="C1100" s="5" t="str">
        <f t="shared" si="280"/>
        <v>CH</v>
      </c>
      <c r="D1100" t="s">
        <v>1153</v>
      </c>
      <c r="E1100" t="s">
        <v>8</v>
      </c>
      <c r="F1100" s="13">
        <f>[1]Residential!B$241-F1074</f>
        <v>0.16979124643980281</v>
      </c>
    </row>
    <row r="1101" spans="2:6">
      <c r="B1101" s="5" t="str">
        <f t="shared" si="279"/>
        <v>SPS1</v>
      </c>
      <c r="C1101" s="5" t="str">
        <f t="shared" si="280"/>
        <v>CH</v>
      </c>
      <c r="D1101" t="s">
        <v>1154</v>
      </c>
      <c r="E1101" t="s">
        <v>8</v>
      </c>
      <c r="F1101" s="13">
        <f>F1102</f>
        <v>1.721488024659851</v>
      </c>
    </row>
    <row r="1102" spans="2:6">
      <c r="B1102" s="5" t="str">
        <f t="shared" si="279"/>
        <v>SPS1</v>
      </c>
      <c r="C1102" s="5" t="str">
        <f t="shared" si="280"/>
        <v>CH</v>
      </c>
      <c r="D1102" t="s">
        <v>1155</v>
      </c>
      <c r="E1102" t="s">
        <v>8</v>
      </c>
      <c r="F1102" s="13">
        <f>[1]Residential!B$242-F1076</f>
        <v>1.721488024659851</v>
      </c>
    </row>
    <row r="1103" spans="2:6">
      <c r="B1103" s="5" t="str">
        <f t="shared" si="279"/>
        <v>SPS1</v>
      </c>
      <c r="C1103" s="5" t="str">
        <f t="shared" si="280"/>
        <v>CH</v>
      </c>
      <c r="D1103" t="s">
        <v>1156</v>
      </c>
      <c r="E1103" t="s">
        <v>8</v>
      </c>
      <c r="F1103" s="13">
        <f>F1104</f>
        <v>0</v>
      </c>
    </row>
    <row r="1104" spans="2:6">
      <c r="B1104" s="5" t="str">
        <f t="shared" si="279"/>
        <v>SPS1</v>
      </c>
      <c r="C1104" s="5" t="str">
        <f t="shared" si="280"/>
        <v>CH</v>
      </c>
      <c r="D1104" t="s">
        <v>1157</v>
      </c>
      <c r="E1104" t="s">
        <v>8</v>
      </c>
      <c r="F1104" s="13">
        <f>[1]Residential!B$243-F1078</f>
        <v>0</v>
      </c>
    </row>
    <row r="1105" spans="2:6">
      <c r="B1105" s="5" t="str">
        <f t="shared" si="279"/>
        <v>SPS1</v>
      </c>
      <c r="C1105" s="5" t="str">
        <f t="shared" si="280"/>
        <v>CH</v>
      </c>
      <c r="D1105" t="s">
        <v>1158</v>
      </c>
      <c r="E1105" t="s">
        <v>8</v>
      </c>
      <c r="F1105" s="13">
        <f>[1]Residential!B$244-F1079</f>
        <v>0</v>
      </c>
    </row>
    <row r="1106" spans="2:6">
      <c r="B1106" s="5" t="str">
        <f t="shared" ref="B1106:B1133" si="283">B1105</f>
        <v>SPS1</v>
      </c>
      <c r="C1106" s="5" t="str">
        <f t="shared" ref="C1106:C1133" si="284">C1105</f>
        <v>CH</v>
      </c>
      <c r="D1106" s="1" t="s">
        <v>1159</v>
      </c>
      <c r="E1106" s="1" t="s">
        <v>242</v>
      </c>
      <c r="F1106" s="13" t="s">
        <v>295</v>
      </c>
    </row>
    <row r="1107" spans="2:6"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</row>
    <row r="1108" spans="2:6">
      <c r="B1108" s="5" t="str">
        <f t="shared" si="283"/>
        <v>SPS1</v>
      </c>
      <c r="C1108" s="5" t="str">
        <f t="shared" si="284"/>
        <v>CH</v>
      </c>
      <c r="D1108" t="s">
        <v>1190</v>
      </c>
      <c r="E1108" t="s">
        <v>242</v>
      </c>
      <c r="F1108" s="21">
        <f>IFERROR(F1057/F974,"-")</f>
        <v>3.2000000199513372</v>
      </c>
    </row>
    <row r="1109" spans="2:6">
      <c r="B1109" s="5" t="str">
        <f t="shared" si="283"/>
        <v>SPS1</v>
      </c>
      <c r="C1109" s="5" t="str">
        <f t="shared" si="284"/>
        <v>CH</v>
      </c>
      <c r="D1109" t="s">
        <v>1160</v>
      </c>
      <c r="E1109" t="s">
        <v>242</v>
      </c>
      <c r="F1109" s="21">
        <f>IFERROR(F1059/F983,"-")</f>
        <v>0.89583333333333326</v>
      </c>
    </row>
    <row r="1110" spans="2:6">
      <c r="B1110" s="5" t="str">
        <f t="shared" si="283"/>
        <v>SPS1</v>
      </c>
      <c r="C1110" s="5" t="str">
        <f t="shared" si="284"/>
        <v>CH</v>
      </c>
      <c r="D1110" t="s">
        <v>1161</v>
      </c>
      <c r="E1110" t="s">
        <v>242</v>
      </c>
      <c r="F1110" s="21">
        <f>IFERROR(F1061/F996,"-")</f>
        <v>0.94999999999999984</v>
      </c>
    </row>
    <row r="1111" spans="2:6">
      <c r="B1111" s="5" t="str">
        <f t="shared" si="283"/>
        <v>SPS1</v>
      </c>
      <c r="C1111" s="5" t="str">
        <f t="shared" si="284"/>
        <v>CH</v>
      </c>
      <c r="D1111" t="s">
        <v>1162</v>
      </c>
      <c r="E1111" t="s">
        <v>242</v>
      </c>
      <c r="F1111" s="21" t="str">
        <f>IFERROR(F1062/F997,"-")</f>
        <v>-</v>
      </c>
    </row>
    <row r="1112" spans="2:6">
      <c r="B1112" s="5" t="str">
        <f t="shared" si="283"/>
        <v>SPS1</v>
      </c>
      <c r="C1112" s="5" t="str">
        <f t="shared" si="284"/>
        <v>CH</v>
      </c>
      <c r="D1112" t="s">
        <v>1163</v>
      </c>
      <c r="E1112" t="s">
        <v>242</v>
      </c>
      <c r="F1112" s="21">
        <f>IFERROR(F1064/F1015,"-")</f>
        <v>0.72</v>
      </c>
    </row>
    <row r="1113" spans="2:6">
      <c r="B1113" s="5" t="str">
        <f t="shared" si="283"/>
        <v>SPS1</v>
      </c>
      <c r="C1113" s="5" t="str">
        <f t="shared" si="284"/>
        <v>CH</v>
      </c>
      <c r="D1113" t="s">
        <v>1164</v>
      </c>
      <c r="E1113" t="s">
        <v>242</v>
      </c>
      <c r="F1113" s="21">
        <v>0.99</v>
      </c>
    </row>
    <row r="1114" spans="2:6">
      <c r="B1114" s="5" t="str">
        <f t="shared" si="283"/>
        <v>SPS1</v>
      </c>
      <c r="C1114" s="5" t="str">
        <f t="shared" si="284"/>
        <v>CH</v>
      </c>
      <c r="D1114" t="s">
        <v>1165</v>
      </c>
      <c r="E1114" t="s">
        <v>242</v>
      </c>
      <c r="F1114" s="21">
        <v>0.99</v>
      </c>
    </row>
    <row r="1115" spans="2:6">
      <c r="B1115" s="5" t="str">
        <f t="shared" si="283"/>
        <v>SPS1</v>
      </c>
      <c r="C1115" s="5" t="str">
        <f t="shared" si="284"/>
        <v>CH</v>
      </c>
      <c r="D1115" t="s">
        <v>1166</v>
      </c>
      <c r="E1115" t="s">
        <v>242</v>
      </c>
      <c r="F1115" s="21">
        <v>0.99</v>
      </c>
    </row>
    <row r="1116" spans="2:6">
      <c r="B1116" s="5" t="str">
        <f t="shared" si="283"/>
        <v>SPS1</v>
      </c>
      <c r="C1116" s="5" t="str">
        <f t="shared" si="284"/>
        <v>CH</v>
      </c>
      <c r="D1116" t="s">
        <v>1167</v>
      </c>
      <c r="E1116" t="s">
        <v>242</v>
      </c>
      <c r="F1116" s="21">
        <v>0.99</v>
      </c>
    </row>
    <row r="1117" spans="2:6">
      <c r="B1117" s="5" t="str">
        <f t="shared" si="283"/>
        <v>SPS1</v>
      </c>
      <c r="C1117" s="5" t="str">
        <f t="shared" si="284"/>
        <v>CH</v>
      </c>
      <c r="D1117" t="s">
        <v>1168</v>
      </c>
      <c r="E1117" t="s">
        <v>242</v>
      </c>
      <c r="F1117" s="21">
        <f>IFERROR(F1072/F1020,"-")</f>
        <v>0.72000000000000031</v>
      </c>
    </row>
    <row r="1118" spans="2:6">
      <c r="B1118" s="5" t="str">
        <f t="shared" si="283"/>
        <v>SPS1</v>
      </c>
      <c r="C1118" s="5" t="str">
        <f t="shared" si="284"/>
        <v>CH</v>
      </c>
      <c r="D1118" t="s">
        <v>1169</v>
      </c>
      <c r="E1118" t="s">
        <v>242</v>
      </c>
      <c r="F1118" s="21">
        <f>IFERROR(F1074/F1025,"-")</f>
        <v>0.90000000000000058</v>
      </c>
    </row>
    <row r="1119" spans="2:6">
      <c r="B1119" s="5" t="str">
        <f t="shared" si="283"/>
        <v>SPS1</v>
      </c>
      <c r="C1119" s="5" t="str">
        <f t="shared" si="284"/>
        <v>CH</v>
      </c>
      <c r="D1119" t="s">
        <v>1170</v>
      </c>
      <c r="E1119" t="s">
        <v>242</v>
      </c>
      <c r="F1119" s="21">
        <v>1</v>
      </c>
    </row>
    <row r="1120" spans="2:6">
      <c r="B1120" s="5" t="str">
        <f t="shared" si="283"/>
        <v>SPS1</v>
      </c>
      <c r="C1120" s="5" t="str">
        <f t="shared" si="284"/>
        <v>CH</v>
      </c>
      <c r="D1120" t="s">
        <v>1171</v>
      </c>
      <c r="E1120" t="s">
        <v>242</v>
      </c>
      <c r="F1120" s="21" t="str">
        <f>IFERROR(F1078/F1037,"-")</f>
        <v>-</v>
      </c>
    </row>
    <row r="1121" spans="2:6">
      <c r="B1121" s="5" t="str">
        <f t="shared" si="283"/>
        <v>SPS1</v>
      </c>
      <c r="C1121" s="5" t="str">
        <f t="shared" si="284"/>
        <v>CH</v>
      </c>
      <c r="D1121" t="s">
        <v>1191</v>
      </c>
      <c r="E1121" t="s">
        <v>242</v>
      </c>
      <c r="F1121" s="21">
        <f>IFERROR(F1082/F976,"-")</f>
        <v>0.79000000000000103</v>
      </c>
    </row>
    <row r="1122" spans="2:6">
      <c r="B1122" s="5" t="str">
        <f t="shared" si="283"/>
        <v>SPS1</v>
      </c>
      <c r="C1122" s="5" t="str">
        <f t="shared" si="284"/>
        <v>CH</v>
      </c>
      <c r="D1122" t="s">
        <v>1192</v>
      </c>
      <c r="E1122" t="s">
        <v>242</v>
      </c>
      <c r="F1122" s="21">
        <f>IFERROR(F1083/F977,"-")</f>
        <v>2.8199999999999985</v>
      </c>
    </row>
    <row r="1123" spans="2:6">
      <c r="B1123" s="5" t="str">
        <f t="shared" si="283"/>
        <v>SPS1</v>
      </c>
      <c r="C1123" s="5" t="str">
        <f t="shared" si="284"/>
        <v>CH</v>
      </c>
      <c r="D1123" t="s">
        <v>1172</v>
      </c>
      <c r="E1123" t="s">
        <v>242</v>
      </c>
      <c r="F1123" s="21">
        <f>IFERROR(F1085/F989,"-")</f>
        <v>0.70833333333333237</v>
      </c>
    </row>
    <row r="1124" spans="2:6">
      <c r="B1124" s="5" t="str">
        <f t="shared" si="283"/>
        <v>SPS1</v>
      </c>
      <c r="C1124" s="5" t="str">
        <f t="shared" si="284"/>
        <v>CH</v>
      </c>
      <c r="D1124" t="s">
        <v>1173</v>
      </c>
      <c r="E1124" t="s">
        <v>242</v>
      </c>
      <c r="F1124" s="21">
        <f>IFERROR(F1087/F1005,"-")</f>
        <v>0.749999999999999</v>
      </c>
    </row>
    <row r="1125" spans="2:6">
      <c r="B1125" s="5" t="str">
        <f t="shared" si="283"/>
        <v>SPS1</v>
      </c>
      <c r="C1125" s="5" t="str">
        <f t="shared" si="284"/>
        <v>CH</v>
      </c>
      <c r="D1125" t="s">
        <v>1174</v>
      </c>
      <c r="E1125" t="s">
        <v>242</v>
      </c>
      <c r="F1125" s="21" t="str">
        <f>IFERROR(F1088/F1006,"-")</f>
        <v>-</v>
      </c>
    </row>
    <row r="1126" spans="2:6">
      <c r="B1126" s="5" t="str">
        <f t="shared" si="283"/>
        <v>SPS1</v>
      </c>
      <c r="C1126" s="5" t="str">
        <f t="shared" si="284"/>
        <v>CH</v>
      </c>
      <c r="D1126" t="s">
        <v>1175</v>
      </c>
      <c r="E1126" t="s">
        <v>242</v>
      </c>
      <c r="F1126" s="21">
        <v>0.77</v>
      </c>
    </row>
    <row r="1127" spans="2:6">
      <c r="B1127" s="5" t="str">
        <f t="shared" si="283"/>
        <v>SPS1</v>
      </c>
      <c r="C1127" s="5" t="str">
        <f t="shared" si="284"/>
        <v>CH</v>
      </c>
      <c r="D1127" t="s">
        <v>1176</v>
      </c>
      <c r="E1127" t="s">
        <v>242</v>
      </c>
      <c r="F1127" s="21">
        <v>0.77</v>
      </c>
    </row>
    <row r="1128" spans="2:6">
      <c r="B1128" s="5" t="str">
        <f t="shared" si="283"/>
        <v>SPS1</v>
      </c>
      <c r="C1128" s="5" t="str">
        <f t="shared" si="284"/>
        <v>CH</v>
      </c>
      <c r="D1128" t="s">
        <v>1177</v>
      </c>
      <c r="E1128" t="s">
        <v>242</v>
      </c>
      <c r="F1128" s="21">
        <v>0.77</v>
      </c>
    </row>
    <row r="1129" spans="2:6">
      <c r="B1129" s="5" t="str">
        <f t="shared" si="283"/>
        <v>SPS1</v>
      </c>
      <c r="C1129" s="5" t="str">
        <f t="shared" si="284"/>
        <v>CH</v>
      </c>
      <c r="D1129" t="s">
        <v>1178</v>
      </c>
      <c r="E1129" t="s">
        <v>242</v>
      </c>
      <c r="F1129" s="21">
        <v>0.77</v>
      </c>
    </row>
    <row r="1130" spans="2:6">
      <c r="B1130" s="5" t="str">
        <f t="shared" si="283"/>
        <v>SPS1</v>
      </c>
      <c r="C1130" s="5" t="str">
        <f t="shared" si="284"/>
        <v>CH</v>
      </c>
      <c r="D1130" t="s">
        <v>1179</v>
      </c>
      <c r="E1130" t="s">
        <v>242</v>
      </c>
      <c r="F1130" s="21">
        <f>IFERROR(F1098/F1022,"-")</f>
        <v>0.49999999999999989</v>
      </c>
    </row>
    <row r="1131" spans="2:6">
      <c r="B1131" s="5" t="str">
        <f t="shared" si="283"/>
        <v>SPS1</v>
      </c>
      <c r="C1131" s="5" t="str">
        <f t="shared" si="284"/>
        <v>CH</v>
      </c>
      <c r="D1131" t="s">
        <v>1180</v>
      </c>
      <c r="E1131" t="s">
        <v>242</v>
      </c>
      <c r="F1131" s="21">
        <f>IFERROR(F1100/F1027,"-")</f>
        <v>0.62500000000000011</v>
      </c>
    </row>
    <row r="1132" spans="2:6">
      <c r="B1132" s="5" t="str">
        <f t="shared" si="283"/>
        <v>SPS1</v>
      </c>
      <c r="C1132" s="5" t="str">
        <f t="shared" si="284"/>
        <v>CH</v>
      </c>
      <c r="D1132" t="s">
        <v>1181</v>
      </c>
      <c r="E1132" t="s">
        <v>242</v>
      </c>
      <c r="F1132" s="21">
        <v>1</v>
      </c>
    </row>
    <row r="1133" spans="2:6">
      <c r="B1133" s="5" t="str">
        <f t="shared" si="283"/>
        <v>SPS1</v>
      </c>
      <c r="C1133" s="5" t="str">
        <f t="shared" si="284"/>
        <v>CH</v>
      </c>
      <c r="D1133" t="s">
        <v>1182</v>
      </c>
      <c r="E1133" t="s">
        <v>242</v>
      </c>
      <c r="F1133" s="21" t="str">
        <f>IFERROR(F1104/F1039,"-")</f>
        <v>-</v>
      </c>
    </row>
    <row r="1134" spans="2:6"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" si="285">F1135+F1150+F1155+F1178+F1201</f>
        <v>139.87657397567838</v>
      </c>
    </row>
    <row r="1135" spans="2:6"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</row>
    <row r="1136" spans="2:6">
      <c r="B1136" s="5" t="str">
        <f t="shared" ref="B1136:B1215" si="286">B1135</f>
        <v>SPS1</v>
      </c>
      <c r="C1136" s="5" t="str">
        <f t="shared" ref="C1136:C1215" si="287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</row>
    <row r="1137" spans="2:6">
      <c r="B1137" s="5" t="str">
        <f t="shared" si="286"/>
        <v>SPS1</v>
      </c>
      <c r="C1137" s="5" t="str">
        <f t="shared" si="287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</row>
    <row r="1138" spans="2:6">
      <c r="B1138" s="5" t="str">
        <f t="shared" si="286"/>
        <v>SPS1</v>
      </c>
      <c r="C1138" s="5" t="str">
        <f t="shared" si="287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</row>
    <row r="1139" spans="2:6">
      <c r="B1139" s="5" t="str">
        <f t="shared" si="286"/>
        <v>SPS1</v>
      </c>
      <c r="C1139" s="5" t="str">
        <f t="shared" si="287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</row>
    <row r="1140" spans="2:6">
      <c r="B1140" s="5" t="str">
        <f t="shared" si="286"/>
        <v>SPS1</v>
      </c>
      <c r="C1140" s="5" t="str">
        <f t="shared" si="287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</row>
    <row r="1141" spans="2:6">
      <c r="B1141" s="5" t="str">
        <f t="shared" si="286"/>
        <v>SPS1</v>
      </c>
      <c r="C1141" s="5" t="str">
        <f t="shared" si="287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</row>
    <row r="1142" spans="2:6">
      <c r="B1142" s="5" t="str">
        <f t="shared" si="286"/>
        <v>SPS1</v>
      </c>
      <c r="C1142" s="5" t="str">
        <f t="shared" si="287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</row>
    <row r="1143" spans="2:6">
      <c r="B1143" s="5" t="str">
        <f t="shared" si="286"/>
        <v>SPS1</v>
      </c>
      <c r="C1143" s="5" t="str">
        <f t="shared" si="287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</row>
    <row r="1144" spans="2:6">
      <c r="B1144" s="5" t="str">
        <f t="shared" si="286"/>
        <v>SPS1</v>
      </c>
      <c r="C1144" s="5" t="str">
        <f t="shared" si="287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</row>
    <row r="1145" spans="2:6">
      <c r="B1145" s="5" t="str">
        <f t="shared" ref="B1145:B1149" si="288">B1144</f>
        <v>SPS1</v>
      </c>
      <c r="C1145" s="5" t="str">
        <f t="shared" ref="C1145:C1149" si="289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</row>
    <row r="1146" spans="2:6">
      <c r="B1146" s="5" t="str">
        <f t="shared" si="288"/>
        <v>SPS1</v>
      </c>
      <c r="C1146" s="5" t="str">
        <f t="shared" si="289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</row>
    <row r="1147" spans="2:6">
      <c r="B1147" s="5" t="str">
        <f t="shared" si="288"/>
        <v>SPS1</v>
      </c>
      <c r="C1147" s="5" t="str">
        <f t="shared" si="289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</row>
    <row r="1148" spans="2:6">
      <c r="B1148" s="5" t="str">
        <f t="shared" si="288"/>
        <v>SPS1</v>
      </c>
      <c r="C1148" s="5" t="str">
        <f t="shared" si="289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</row>
    <row r="1149" spans="2:6">
      <c r="B1149" s="5" t="str">
        <f t="shared" si="288"/>
        <v>SPS1</v>
      </c>
      <c r="C1149" s="5" t="str">
        <f t="shared" si="289"/>
        <v>CH</v>
      </c>
      <c r="D1149" t="s">
        <v>1319</v>
      </c>
      <c r="E1149" t="s">
        <v>8</v>
      </c>
      <c r="F1149" s="13">
        <f>[1]Transport!B$32</f>
        <v>0</v>
      </c>
    </row>
    <row r="1150" spans="2:6"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</row>
    <row r="1151" spans="2:6">
      <c r="B1151" s="5" t="str">
        <f t="shared" si="286"/>
        <v>SPS1</v>
      </c>
      <c r="C1151" s="5" t="str">
        <f t="shared" si="287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</row>
    <row r="1152" spans="2:6">
      <c r="B1152" s="5" t="str">
        <f t="shared" si="286"/>
        <v>SPS1</v>
      </c>
      <c r="C1152" s="5" t="str">
        <f t="shared" si="287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</row>
    <row r="1153" spans="2:6">
      <c r="B1153" s="5" t="str">
        <f t="shared" si="286"/>
        <v>SPS1</v>
      </c>
      <c r="C1153" s="5" t="str">
        <f t="shared" si="287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</row>
    <row r="1154" spans="2:6">
      <c r="B1154" s="5" t="str">
        <f t="shared" si="286"/>
        <v>SPS1</v>
      </c>
      <c r="C1154" s="5" t="str">
        <f t="shared" si="287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</row>
    <row r="1155" spans="2:6">
      <c r="B1155" s="5" t="str">
        <f t="shared" si="286"/>
        <v>SPS1</v>
      </c>
      <c r="C1155" s="5" t="str">
        <f t="shared" si="287"/>
        <v>CH</v>
      </c>
      <c r="D1155" t="s">
        <v>1325</v>
      </c>
      <c r="E1155" t="s">
        <v>8</v>
      </c>
      <c r="F1155" s="13">
        <f>SUM(F1160:F1177)</f>
        <v>77.81950294871784</v>
      </c>
    </row>
    <row r="1156" spans="2:6">
      <c r="B1156" s="5" t="str">
        <f>B1155</f>
        <v>SPS1</v>
      </c>
      <c r="C1156" s="5" t="str">
        <f t="shared" si="287"/>
        <v>CH</v>
      </c>
      <c r="D1156" t="s">
        <v>1326</v>
      </c>
      <c r="E1156" t="str">
        <f>E1155</f>
        <v>PJ/yr.</v>
      </c>
      <c r="F1156" s="13">
        <f>F1155-F1157</f>
        <v>73.559663053685924</v>
      </c>
    </row>
    <row r="1157" spans="2:6">
      <c r="B1157" s="5" t="str">
        <f t="shared" ref="B1157:B1159" si="290">B1156</f>
        <v>SPS1</v>
      </c>
      <c r="C1157" s="5" t="str">
        <f t="shared" si="287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</row>
    <row r="1158" spans="2:6">
      <c r="B1158" s="5" t="str">
        <f t="shared" si="290"/>
        <v>SPS1</v>
      </c>
      <c r="C1158" s="5" t="str">
        <f t="shared" si="287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</row>
    <row r="1159" spans="2:6">
      <c r="B1159" s="5" t="str">
        <f t="shared" si="290"/>
        <v>SPS1</v>
      </c>
      <c r="C1159" s="5" t="str">
        <f t="shared" si="287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</row>
    <row r="1160" spans="2:6"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</row>
    <row r="1161" spans="2:6">
      <c r="B1161" s="5" t="str">
        <f t="shared" si="286"/>
        <v>SPS1</v>
      </c>
      <c r="C1161" s="5" t="str">
        <f t="shared" si="287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</row>
    <row r="1162" spans="2:6">
      <c r="B1162" s="5" t="str">
        <f t="shared" si="286"/>
        <v>SPS1</v>
      </c>
      <c r="C1162" s="5" t="str">
        <f t="shared" si="287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</row>
    <row r="1163" spans="2:6">
      <c r="B1163" s="5" t="str">
        <f t="shared" si="286"/>
        <v>SPS1</v>
      </c>
      <c r="C1163" s="5" t="str">
        <f t="shared" si="287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</row>
    <row r="1164" spans="2:6">
      <c r="B1164" s="5" t="str">
        <f t="shared" si="286"/>
        <v>SPS1</v>
      </c>
      <c r="C1164" s="5" t="str">
        <f t="shared" si="287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</row>
    <row r="1165" spans="2:6">
      <c r="B1165" s="5" t="str">
        <f t="shared" si="286"/>
        <v>SPS1</v>
      </c>
      <c r="C1165" s="5" t="str">
        <f t="shared" si="287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</row>
    <row r="1166" spans="2:6">
      <c r="B1166" s="5" t="str">
        <f t="shared" si="286"/>
        <v>SPS1</v>
      </c>
      <c r="C1166" s="5" t="str">
        <f t="shared" si="287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</row>
    <row r="1167" spans="2:6">
      <c r="B1167" s="5" t="str">
        <f t="shared" si="286"/>
        <v>SPS1</v>
      </c>
      <c r="C1167" s="5" t="str">
        <f t="shared" si="287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</row>
    <row r="1168" spans="2:6">
      <c r="B1168" s="5" t="str">
        <f t="shared" si="286"/>
        <v>SPS1</v>
      </c>
      <c r="C1168" s="5" t="str">
        <f t="shared" si="287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</row>
    <row r="1169" spans="2:13">
      <c r="B1169" s="5" t="str">
        <f t="shared" si="286"/>
        <v>SPS1</v>
      </c>
      <c r="C1169" s="5" t="str">
        <f t="shared" si="287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</row>
    <row r="1170" spans="2:13">
      <c r="B1170" s="5" t="str">
        <f t="shared" si="286"/>
        <v>SPS1</v>
      </c>
      <c r="C1170" s="5" t="str">
        <f t="shared" si="287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</row>
    <row r="1171" spans="2:13">
      <c r="B1171" s="5" t="str">
        <f t="shared" si="286"/>
        <v>SPS1</v>
      </c>
      <c r="C1171" s="5" t="str">
        <f t="shared" si="287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</row>
    <row r="1172" spans="2:13">
      <c r="B1172" s="5" t="str">
        <f t="shared" si="286"/>
        <v>SPS1</v>
      </c>
      <c r="C1172" s="5" t="str">
        <f t="shared" si="287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</row>
    <row r="1173" spans="2:13">
      <c r="B1173" s="5" t="str">
        <f t="shared" si="286"/>
        <v>SPS1</v>
      </c>
      <c r="C1173" s="5" t="str">
        <f t="shared" si="287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</row>
    <row r="1174" spans="2:13">
      <c r="B1174" s="5" t="str">
        <f t="shared" si="286"/>
        <v>SPS1</v>
      </c>
      <c r="C1174" s="5" t="str">
        <f t="shared" si="287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</row>
    <row r="1175" spans="2:13">
      <c r="B1175" s="5" t="str">
        <f t="shared" si="286"/>
        <v>SPS1</v>
      </c>
      <c r="C1175" s="5" t="str">
        <f t="shared" si="287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</row>
    <row r="1176" spans="2:13">
      <c r="B1176" s="5" t="str">
        <f t="shared" si="286"/>
        <v>SPS1</v>
      </c>
      <c r="C1176" s="5" t="str">
        <f t="shared" si="287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</row>
    <row r="1177" spans="2:13">
      <c r="B1177" s="5" t="str">
        <f t="shared" si="286"/>
        <v>SPS1</v>
      </c>
      <c r="C1177" s="5" t="str">
        <f t="shared" si="287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</row>
    <row r="1178" spans="2:13">
      <c r="B1178" s="5" t="str">
        <f t="shared" si="286"/>
        <v>SPS1</v>
      </c>
      <c r="C1178" s="5" t="str">
        <f t="shared" si="287"/>
        <v>CH</v>
      </c>
      <c r="D1178" t="s">
        <v>1348</v>
      </c>
      <c r="E1178" t="s">
        <v>8</v>
      </c>
      <c r="F1178" s="13">
        <f>SUM(F1183:F1200)</f>
        <v>61.470732284263569</v>
      </c>
    </row>
    <row r="1179" spans="2:13"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</row>
    <row r="1180" spans="2:13">
      <c r="B1180" s="5" t="str">
        <f t="shared" ref="B1180:B1182" si="291">B1179</f>
        <v>SPS1</v>
      </c>
      <c r="C1180" s="5" t="str">
        <f t="shared" ref="C1180:C1182" si="292">C1179</f>
        <v>CH</v>
      </c>
      <c r="D1180" t="s">
        <v>1350</v>
      </c>
      <c r="E1180" t="str">
        <f t="shared" ref="E1180:E1182" si="293">E1179</f>
        <v>PJ/yr.</v>
      </c>
      <c r="F1180" s="13">
        <f>SUM(F1181:F1182)</f>
        <v>1.5121346193930092</v>
      </c>
    </row>
    <row r="1181" spans="2:13">
      <c r="B1181" s="5" t="str">
        <f t="shared" si="291"/>
        <v>SPS1</v>
      </c>
      <c r="C1181" s="5" t="str">
        <f t="shared" si="292"/>
        <v>CH</v>
      </c>
      <c r="D1181" t="s">
        <v>1351</v>
      </c>
      <c r="E1181" t="str">
        <f t="shared" si="293"/>
        <v>PJ/yr.</v>
      </c>
      <c r="F1181" s="13">
        <f>[1]Transport!B$26/SUM([1]Transport!B$22,[1]Transport!B$26)*F1178*(F$33+F$580)/(F$33+F$580+F$36)</f>
        <v>1.5121346193930092</v>
      </c>
    </row>
    <row r="1182" spans="2:13">
      <c r="B1182" s="5" t="str">
        <f t="shared" si="291"/>
        <v>SPS1</v>
      </c>
      <c r="C1182" s="5" t="str">
        <f t="shared" si="292"/>
        <v>CH</v>
      </c>
      <c r="D1182" t="s">
        <v>1352</v>
      </c>
      <c r="E1182" t="str">
        <f t="shared" si="293"/>
        <v>PJ/yr.</v>
      </c>
      <c r="F1182" s="13">
        <f>(F$36+F$716)/([1]Transport!B$22+[1]Transport!B$26)*F1178</f>
        <v>0</v>
      </c>
      <c r="H1182" s="2"/>
      <c r="I1182" s="2"/>
      <c r="J1182" s="2"/>
      <c r="K1182" s="2"/>
      <c r="L1182" s="2"/>
      <c r="M1182" s="2"/>
    </row>
    <row r="1183" spans="2:13"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</row>
    <row r="1184" spans="2:13">
      <c r="B1184" s="5" t="str">
        <f t="shared" si="286"/>
        <v>SPS1</v>
      </c>
      <c r="C1184" s="5" t="str">
        <f t="shared" si="287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M1184" s="2"/>
    </row>
    <row r="1185" spans="2:6">
      <c r="B1185" s="5" t="str">
        <f t="shared" si="286"/>
        <v>SPS1</v>
      </c>
      <c r="C1185" s="5" t="str">
        <f t="shared" si="287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</row>
    <row r="1186" spans="2:6">
      <c r="B1186" s="5" t="str">
        <f t="shared" si="286"/>
        <v>SPS1</v>
      </c>
      <c r="C1186" s="5" t="str">
        <f t="shared" si="287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</row>
    <row r="1187" spans="2:6">
      <c r="B1187" s="5" t="str">
        <f t="shared" si="286"/>
        <v>SPS1</v>
      </c>
      <c r="C1187" s="5" t="str">
        <f t="shared" si="287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</row>
    <row r="1188" spans="2:6">
      <c r="B1188" s="5" t="str">
        <f t="shared" si="286"/>
        <v>SPS1</v>
      </c>
      <c r="C1188" s="5" t="str">
        <f t="shared" si="287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</row>
    <row r="1189" spans="2:6">
      <c r="B1189" s="5" t="str">
        <f t="shared" si="286"/>
        <v>SPS1</v>
      </c>
      <c r="C1189" s="5" t="str">
        <f t="shared" si="287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</row>
    <row r="1190" spans="2:6">
      <c r="B1190" s="5" t="str">
        <f t="shared" si="286"/>
        <v>SPS1</v>
      </c>
      <c r="C1190" s="5" t="str">
        <f t="shared" si="287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</row>
    <row r="1191" spans="2:6">
      <c r="B1191" s="5" t="str">
        <f t="shared" si="286"/>
        <v>SPS1</v>
      </c>
      <c r="C1191" s="5" t="str">
        <f t="shared" si="287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</row>
    <row r="1192" spans="2:6">
      <c r="B1192" s="5" t="str">
        <f t="shared" si="286"/>
        <v>SPS1</v>
      </c>
      <c r="C1192" s="5" t="str">
        <f t="shared" si="287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</row>
    <row r="1193" spans="2:6">
      <c r="B1193" s="5" t="str">
        <f t="shared" si="286"/>
        <v>SPS1</v>
      </c>
      <c r="C1193" s="5" t="str">
        <f t="shared" si="287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</row>
    <row r="1194" spans="2:6">
      <c r="B1194" s="5" t="str">
        <f t="shared" si="286"/>
        <v>SPS1</v>
      </c>
      <c r="C1194" s="5" t="str">
        <f t="shared" si="287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</row>
    <row r="1195" spans="2:6">
      <c r="B1195" s="5" t="str">
        <f t="shared" si="286"/>
        <v>SPS1</v>
      </c>
      <c r="C1195" s="5" t="str">
        <f t="shared" si="287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</row>
    <row r="1196" spans="2:6">
      <c r="B1196" s="5" t="str">
        <f t="shared" si="286"/>
        <v>SPS1</v>
      </c>
      <c r="C1196" s="5" t="str">
        <f t="shared" si="287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</row>
    <row r="1197" spans="2:6">
      <c r="B1197" s="5" t="str">
        <f t="shared" si="286"/>
        <v>SPS1</v>
      </c>
      <c r="C1197" s="5" t="str">
        <f t="shared" si="287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</row>
    <row r="1198" spans="2:6">
      <c r="B1198" s="5" t="str">
        <f t="shared" si="286"/>
        <v>SPS1</v>
      </c>
      <c r="C1198" s="5" t="str">
        <f t="shared" si="287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</row>
    <row r="1199" spans="2:6">
      <c r="B1199" s="5" t="str">
        <f t="shared" si="286"/>
        <v>SPS1</v>
      </c>
      <c r="C1199" s="5" t="str">
        <f t="shared" si="287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</row>
    <row r="1200" spans="2:6">
      <c r="B1200" s="5" t="str">
        <f t="shared" si="286"/>
        <v>SPS1</v>
      </c>
      <c r="C1200" s="5" t="str">
        <f t="shared" si="287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</row>
    <row r="1201" spans="2:6">
      <c r="B1201" s="5" t="str">
        <f t="shared" si="286"/>
        <v>SPS1</v>
      </c>
      <c r="C1201" s="5" t="str">
        <f t="shared" si="287"/>
        <v>CH</v>
      </c>
      <c r="D1201" t="s">
        <v>1371</v>
      </c>
      <c r="E1201" t="s">
        <v>8</v>
      </c>
      <c r="F1201" s="13">
        <f>SUM(F1206:F1210)</f>
        <v>1.3338883272557622E-2</v>
      </c>
    </row>
    <row r="1202" spans="2:6">
      <c r="B1202" s="5" t="str">
        <f t="shared" si="286"/>
        <v>SPS1</v>
      </c>
      <c r="C1202" s="5" t="str">
        <f t="shared" si="287"/>
        <v>CH</v>
      </c>
      <c r="D1202" t="s">
        <v>1404</v>
      </c>
      <c r="E1202" t="s">
        <v>8</v>
      </c>
      <c r="F1202" s="13">
        <f>F1201-F1203</f>
        <v>1.2333243536087014E-2</v>
      </c>
    </row>
    <row r="1203" spans="2:6">
      <c r="B1203" s="5" t="str">
        <f t="shared" si="286"/>
        <v>SPS1</v>
      </c>
      <c r="C1203" s="5" t="str">
        <f t="shared" si="287"/>
        <v>CH</v>
      </c>
      <c r="D1203" t="s">
        <v>1405</v>
      </c>
      <c r="E1203" t="s">
        <v>8</v>
      </c>
      <c r="F1203" s="13">
        <f>SUM(F1204:F1205)</f>
        <v>1.0056397364706083E-3</v>
      </c>
    </row>
    <row r="1204" spans="2:6">
      <c r="B1204" s="5" t="str">
        <f t="shared" si="286"/>
        <v>SPS1</v>
      </c>
      <c r="C1204" s="5" t="str">
        <f t="shared" si="287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</row>
    <row r="1205" spans="2:6">
      <c r="B1205" s="5" t="str">
        <f t="shared" si="286"/>
        <v>SPS1</v>
      </c>
      <c r="C1205" s="5" t="str">
        <f t="shared" si="287"/>
        <v>CH</v>
      </c>
      <c r="D1205" t="s">
        <v>1407</v>
      </c>
      <c r="E1205" t="s">
        <v>8</v>
      </c>
      <c r="F1205" s="13">
        <f>(F$47+F$714)/([1]Transport!B$24+[1]Transport!B$27)*F1201</f>
        <v>0</v>
      </c>
    </row>
    <row r="1206" spans="2:6"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</row>
    <row r="1207" spans="2:6">
      <c r="B1207" s="5" t="str">
        <f t="shared" si="286"/>
        <v>SPS1</v>
      </c>
      <c r="C1207" s="5" t="str">
        <f t="shared" si="287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</row>
    <row r="1208" spans="2:6">
      <c r="B1208" s="5" t="str">
        <f t="shared" si="286"/>
        <v>SPS1</v>
      </c>
      <c r="C1208" s="5" t="str">
        <f t="shared" si="287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</row>
    <row r="1209" spans="2:6">
      <c r="B1209" s="5" t="str">
        <f t="shared" si="286"/>
        <v>SPS1</v>
      </c>
      <c r="C1209" s="5" t="str">
        <f t="shared" si="287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</row>
    <row r="1210" spans="2:6">
      <c r="B1210" s="5" t="str">
        <f t="shared" si="286"/>
        <v>SPS1</v>
      </c>
      <c r="C1210" s="5" t="str">
        <f t="shared" si="287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</row>
    <row r="1211" spans="2:6">
      <c r="B1211" s="5" t="str">
        <f t="shared" si="286"/>
        <v>SPS1</v>
      </c>
      <c r="C1211" s="5" t="str">
        <f t="shared" si="287"/>
        <v>CH</v>
      </c>
      <c r="D1211" s="1" t="s">
        <v>1200</v>
      </c>
      <c r="E1211" s="1" t="s">
        <v>1199</v>
      </c>
      <c r="F1211" s="16">
        <f>SUM(F1212:F1261)</f>
        <v>49.003109241123482</v>
      </c>
    </row>
    <row r="1212" spans="2:6"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</row>
    <row r="1213" spans="2:6">
      <c r="B1213" s="5" t="str">
        <f t="shared" si="286"/>
        <v>SPS1</v>
      </c>
      <c r="C1213" s="5" t="str">
        <f t="shared" si="287"/>
        <v>CH</v>
      </c>
      <c r="D1213" t="s">
        <v>1202</v>
      </c>
      <c r="E1213" t="str">
        <f t="shared" ref="E1213:E1261" si="294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</row>
    <row r="1214" spans="2:6">
      <c r="B1214" s="5" t="str">
        <f t="shared" si="286"/>
        <v>SPS1</v>
      </c>
      <c r="C1214" s="5" t="str">
        <f t="shared" si="287"/>
        <v>CH</v>
      </c>
      <c r="D1214" t="s">
        <v>1203</v>
      </c>
      <c r="E1214" t="str">
        <f t="shared" si="294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</row>
    <row r="1215" spans="2:6">
      <c r="B1215" s="5" t="str">
        <f t="shared" si="286"/>
        <v>SPS1</v>
      </c>
      <c r="C1215" s="5" t="str">
        <f t="shared" si="287"/>
        <v>CH</v>
      </c>
      <c r="D1215" t="s">
        <v>1204</v>
      </c>
      <c r="E1215" t="str">
        <f t="shared" si="294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</row>
    <row r="1216" spans="2:6">
      <c r="B1216" s="5" t="str">
        <f t="shared" ref="B1216:B1262" si="295">B1215</f>
        <v>SPS1</v>
      </c>
      <c r="C1216" s="5" t="str">
        <f t="shared" ref="C1216:C1262" si="296">C1215</f>
        <v>CH</v>
      </c>
      <c r="D1216" t="s">
        <v>1205</v>
      </c>
      <c r="E1216" t="str">
        <f t="shared" si="294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</row>
    <row r="1217" spans="2:6">
      <c r="B1217" s="5" t="str">
        <f t="shared" si="295"/>
        <v>SPS1</v>
      </c>
      <c r="C1217" s="5" t="str">
        <f t="shared" si="296"/>
        <v>CH</v>
      </c>
      <c r="D1217" t="s">
        <v>1206</v>
      </c>
      <c r="E1217" t="str">
        <f t="shared" si="294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</row>
    <row r="1218" spans="2:6">
      <c r="B1218" s="5" t="str">
        <f t="shared" si="295"/>
        <v>SPS1</v>
      </c>
      <c r="C1218" s="5" t="str">
        <f t="shared" si="296"/>
        <v>CH</v>
      </c>
      <c r="D1218" t="s">
        <v>1207</v>
      </c>
      <c r="E1218" t="str">
        <f t="shared" si="294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</row>
    <row r="1219" spans="2:6">
      <c r="B1219" s="5" t="str">
        <f t="shared" si="295"/>
        <v>SPS1</v>
      </c>
      <c r="C1219" s="5" t="str">
        <f t="shared" si="296"/>
        <v>CH</v>
      </c>
      <c r="D1219" t="s">
        <v>1208</v>
      </c>
      <c r="E1219" t="str">
        <f t="shared" si="294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</row>
    <row r="1220" spans="2:6">
      <c r="B1220" s="5" t="str">
        <f t="shared" si="295"/>
        <v>SPS1</v>
      </c>
      <c r="C1220" s="5" t="str">
        <f t="shared" si="296"/>
        <v>CH</v>
      </c>
      <c r="D1220" t="s">
        <v>1209</v>
      </c>
      <c r="E1220" t="str">
        <f t="shared" si="294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</row>
    <row r="1221" spans="2:6">
      <c r="B1221" s="5" t="str">
        <f t="shared" si="295"/>
        <v>SPS1</v>
      </c>
      <c r="C1221" s="5" t="str">
        <f t="shared" si="296"/>
        <v>CH</v>
      </c>
      <c r="D1221" t="s">
        <v>1210</v>
      </c>
      <c r="E1221" t="str">
        <f t="shared" si="294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</row>
    <row r="1222" spans="2:6">
      <c r="B1222" s="5" t="str">
        <f t="shared" si="295"/>
        <v>SPS1</v>
      </c>
      <c r="C1222" s="5" t="str">
        <f t="shared" si="296"/>
        <v>CH</v>
      </c>
      <c r="D1222" t="s">
        <v>1211</v>
      </c>
      <c r="E1222" t="str">
        <f t="shared" si="294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</row>
    <row r="1223" spans="2:6">
      <c r="B1223" s="5" t="str">
        <f t="shared" si="295"/>
        <v>SPS1</v>
      </c>
      <c r="C1223" s="5" t="str">
        <f t="shared" si="296"/>
        <v>CH</v>
      </c>
      <c r="D1223" t="s">
        <v>1212</v>
      </c>
      <c r="E1223" t="str">
        <f t="shared" si="294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</row>
    <row r="1224" spans="2:6">
      <c r="B1224" s="5" t="str">
        <f t="shared" si="295"/>
        <v>SPS1</v>
      </c>
      <c r="C1224" s="5" t="str">
        <f t="shared" si="296"/>
        <v>CH</v>
      </c>
      <c r="D1224" t="s">
        <v>1213</v>
      </c>
      <c r="E1224" t="str">
        <f t="shared" si="294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</row>
    <row r="1225" spans="2:6">
      <c r="B1225" s="5" t="str">
        <f t="shared" si="295"/>
        <v>SPS1</v>
      </c>
      <c r="C1225" s="5" t="str">
        <f t="shared" si="296"/>
        <v>CH</v>
      </c>
      <c r="D1225" t="s">
        <v>1214</v>
      </c>
      <c r="E1225" t="str">
        <f t="shared" si="294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</row>
    <row r="1226" spans="2:6">
      <c r="B1226" s="5" t="str">
        <f t="shared" si="295"/>
        <v>SPS1</v>
      </c>
      <c r="C1226" s="5" t="str">
        <f t="shared" si="296"/>
        <v>CH</v>
      </c>
      <c r="D1226" t="s">
        <v>1215</v>
      </c>
      <c r="E1226" t="str">
        <f t="shared" si="294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</row>
    <row r="1227" spans="2:6">
      <c r="B1227" s="5" t="str">
        <f t="shared" si="295"/>
        <v>SPS1</v>
      </c>
      <c r="C1227" s="5" t="str">
        <f t="shared" si="296"/>
        <v>CH</v>
      </c>
      <c r="D1227" t="s">
        <v>1216</v>
      </c>
      <c r="E1227" t="str">
        <f t="shared" si="294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</row>
    <row r="1228" spans="2:6">
      <c r="B1228" s="5" t="str">
        <f t="shared" si="295"/>
        <v>SPS1</v>
      </c>
      <c r="C1228" s="5" t="str">
        <f t="shared" si="296"/>
        <v>CH</v>
      </c>
      <c r="D1228" t="s">
        <v>1217</v>
      </c>
      <c r="E1228" t="str">
        <f t="shared" si="294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</row>
    <row r="1229" spans="2:6">
      <c r="B1229" s="5" t="str">
        <f t="shared" si="295"/>
        <v>SPS1</v>
      </c>
      <c r="C1229" s="5" t="str">
        <f t="shared" si="296"/>
        <v>CH</v>
      </c>
      <c r="D1229" t="s">
        <v>1301</v>
      </c>
      <c r="E1229" t="str">
        <f t="shared" si="294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</row>
    <row r="1230" spans="2:6">
      <c r="B1230" s="5" t="str">
        <f t="shared" si="295"/>
        <v>SPS1</v>
      </c>
      <c r="C1230" s="5" t="str">
        <f t="shared" si="296"/>
        <v>CH</v>
      </c>
      <c r="D1230" t="s">
        <v>1218</v>
      </c>
      <c r="E1230" t="str">
        <f t="shared" si="294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</row>
    <row r="1231" spans="2:6">
      <c r="B1231" s="5" t="str">
        <f t="shared" si="295"/>
        <v>SPS1</v>
      </c>
      <c r="C1231" s="5" t="str">
        <f t="shared" si="296"/>
        <v>CH</v>
      </c>
      <c r="D1231" t="s">
        <v>1219</v>
      </c>
      <c r="E1231" t="str">
        <f t="shared" si="294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</row>
    <row r="1232" spans="2:6">
      <c r="B1232" s="5" t="str">
        <f t="shared" si="295"/>
        <v>SPS1</v>
      </c>
      <c r="C1232" s="5" t="str">
        <f t="shared" si="296"/>
        <v>CH</v>
      </c>
      <c r="D1232" t="s">
        <v>1220</v>
      </c>
      <c r="E1232" t="str">
        <f t="shared" si="294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</row>
    <row r="1233" spans="2:6">
      <c r="B1233" s="5" t="str">
        <f t="shared" si="295"/>
        <v>SPS1</v>
      </c>
      <c r="C1233" s="5" t="str">
        <f t="shared" si="296"/>
        <v>CH</v>
      </c>
      <c r="D1233" t="s">
        <v>1221</v>
      </c>
      <c r="E1233" t="str">
        <f t="shared" si="294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</row>
    <row r="1234" spans="2:6">
      <c r="B1234" s="5" t="str">
        <f t="shared" si="295"/>
        <v>SPS1</v>
      </c>
      <c r="C1234" s="5" t="str">
        <f t="shared" si="296"/>
        <v>CH</v>
      </c>
      <c r="D1234" t="s">
        <v>1222</v>
      </c>
      <c r="E1234" t="str">
        <f t="shared" si="294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</row>
    <row r="1235" spans="2:6">
      <c r="B1235" s="5" t="str">
        <f t="shared" si="295"/>
        <v>SPS1</v>
      </c>
      <c r="C1235" s="5" t="str">
        <f t="shared" si="296"/>
        <v>CH</v>
      </c>
      <c r="D1235" t="s">
        <v>1223</v>
      </c>
      <c r="E1235" t="str">
        <f t="shared" si="294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</row>
    <row r="1236" spans="2:6">
      <c r="B1236" s="5" t="str">
        <f t="shared" si="295"/>
        <v>SPS1</v>
      </c>
      <c r="C1236" s="5" t="str">
        <f t="shared" si="296"/>
        <v>CH</v>
      </c>
      <c r="D1236" t="s">
        <v>1224</v>
      </c>
      <c r="E1236" t="str">
        <f t="shared" si="294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</row>
    <row r="1237" spans="2:6">
      <c r="B1237" s="5" t="str">
        <f t="shared" si="295"/>
        <v>SPS1</v>
      </c>
      <c r="C1237" s="5" t="str">
        <f t="shared" si="296"/>
        <v>CH</v>
      </c>
      <c r="D1237" t="s">
        <v>1225</v>
      </c>
      <c r="E1237" t="str">
        <f t="shared" si="294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</row>
    <row r="1238" spans="2:6">
      <c r="B1238" s="5" t="str">
        <f t="shared" si="295"/>
        <v>SPS1</v>
      </c>
      <c r="C1238" s="5" t="str">
        <f t="shared" si="296"/>
        <v>CH</v>
      </c>
      <c r="D1238" t="s">
        <v>1226</v>
      </c>
      <c r="E1238" t="str">
        <f t="shared" si="294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</row>
    <row r="1239" spans="2:6">
      <c r="B1239" s="5" t="str">
        <f t="shared" si="295"/>
        <v>SPS1</v>
      </c>
      <c r="C1239" s="5" t="str">
        <f t="shared" si="296"/>
        <v>CH</v>
      </c>
      <c r="D1239" t="s">
        <v>1227</v>
      </c>
      <c r="E1239" t="str">
        <f t="shared" si="294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</row>
    <row r="1240" spans="2:6">
      <c r="B1240" s="5" t="str">
        <f t="shared" si="295"/>
        <v>SPS1</v>
      </c>
      <c r="C1240" s="5" t="str">
        <f t="shared" si="296"/>
        <v>CH</v>
      </c>
      <c r="D1240" t="s">
        <v>1228</v>
      </c>
      <c r="E1240" t="str">
        <f t="shared" si="294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</row>
    <row r="1241" spans="2:6">
      <c r="B1241" s="5" t="str">
        <f t="shared" si="295"/>
        <v>SPS1</v>
      </c>
      <c r="C1241" s="5" t="str">
        <f t="shared" si="296"/>
        <v>CH</v>
      </c>
      <c r="D1241" t="s">
        <v>1229</v>
      </c>
      <c r="E1241" t="str">
        <f t="shared" si="294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</row>
    <row r="1242" spans="2:6">
      <c r="B1242" s="5" t="str">
        <f t="shared" si="295"/>
        <v>SPS1</v>
      </c>
      <c r="C1242" s="5" t="str">
        <f t="shared" si="296"/>
        <v>CH</v>
      </c>
      <c r="D1242" t="s">
        <v>1230</v>
      </c>
      <c r="E1242" t="str">
        <f t="shared" si="294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</row>
    <row r="1243" spans="2:6">
      <c r="B1243" s="5" t="str">
        <f t="shared" si="295"/>
        <v>SPS1</v>
      </c>
      <c r="C1243" s="5" t="str">
        <f t="shared" si="296"/>
        <v>CH</v>
      </c>
      <c r="D1243" t="s">
        <v>1303</v>
      </c>
      <c r="E1243" t="str">
        <f t="shared" si="294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</row>
    <row r="1244" spans="2:6">
      <c r="B1244" s="5" t="str">
        <f t="shared" si="295"/>
        <v>SPS1</v>
      </c>
      <c r="C1244" s="5" t="str">
        <f t="shared" si="296"/>
        <v>CH</v>
      </c>
      <c r="D1244" t="s">
        <v>1231</v>
      </c>
      <c r="E1244" t="str">
        <f t="shared" si="294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</row>
    <row r="1245" spans="2:6">
      <c r="B1245" s="5" t="str">
        <f t="shared" si="295"/>
        <v>SPS1</v>
      </c>
      <c r="C1245" s="5" t="str">
        <f t="shared" si="296"/>
        <v>CH</v>
      </c>
      <c r="D1245" t="s">
        <v>1232</v>
      </c>
      <c r="E1245" t="str">
        <f t="shared" si="294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</row>
    <row r="1246" spans="2:6">
      <c r="B1246" s="5" t="str">
        <f t="shared" si="295"/>
        <v>SPS1</v>
      </c>
      <c r="C1246" s="5" t="str">
        <f t="shared" si="296"/>
        <v>CH</v>
      </c>
      <c r="D1246" t="s">
        <v>1233</v>
      </c>
      <c r="E1246" t="str">
        <f t="shared" si="294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</row>
    <row r="1247" spans="2:6">
      <c r="B1247" s="5" t="str">
        <f t="shared" si="295"/>
        <v>SPS1</v>
      </c>
      <c r="C1247" s="5" t="str">
        <f t="shared" si="296"/>
        <v>CH</v>
      </c>
      <c r="D1247" t="s">
        <v>1234</v>
      </c>
      <c r="E1247" t="str">
        <f t="shared" si="294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</row>
    <row r="1248" spans="2:6">
      <c r="B1248" s="5" t="str">
        <f t="shared" si="295"/>
        <v>SPS1</v>
      </c>
      <c r="C1248" s="5" t="str">
        <f t="shared" si="296"/>
        <v>CH</v>
      </c>
      <c r="D1248" t="s">
        <v>1235</v>
      </c>
      <c r="E1248" t="str">
        <f t="shared" si="294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</row>
    <row r="1249" spans="2:6">
      <c r="B1249" s="5" t="str">
        <f t="shared" si="295"/>
        <v>SPS1</v>
      </c>
      <c r="C1249" s="5" t="str">
        <f t="shared" si="296"/>
        <v>CH</v>
      </c>
      <c r="D1249" t="s">
        <v>1236</v>
      </c>
      <c r="E1249" t="str">
        <f t="shared" si="294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</row>
    <row r="1250" spans="2:6">
      <c r="B1250" s="5" t="str">
        <f t="shared" si="295"/>
        <v>SPS1</v>
      </c>
      <c r="C1250" s="5" t="str">
        <f t="shared" si="296"/>
        <v>CH</v>
      </c>
      <c r="D1250" t="s">
        <v>1237</v>
      </c>
      <c r="E1250" t="str">
        <f t="shared" si="294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</row>
    <row r="1251" spans="2:6">
      <c r="B1251" s="5" t="str">
        <f t="shared" si="295"/>
        <v>SPS1</v>
      </c>
      <c r="C1251" s="5" t="str">
        <f t="shared" si="296"/>
        <v>CH</v>
      </c>
      <c r="D1251" t="s">
        <v>1238</v>
      </c>
      <c r="E1251" t="str">
        <f t="shared" si="294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</row>
    <row r="1252" spans="2:6">
      <c r="B1252" s="5" t="str">
        <f t="shared" si="295"/>
        <v>SPS1</v>
      </c>
      <c r="C1252" s="5" t="str">
        <f t="shared" si="296"/>
        <v>CH</v>
      </c>
      <c r="D1252" t="s">
        <v>1239</v>
      </c>
      <c r="E1252" t="str">
        <f t="shared" si="294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</row>
    <row r="1253" spans="2:6">
      <c r="B1253" s="5" t="str">
        <f t="shared" si="295"/>
        <v>SPS1</v>
      </c>
      <c r="C1253" s="5" t="str">
        <f t="shared" si="296"/>
        <v>CH</v>
      </c>
      <c r="D1253" t="s">
        <v>1240</v>
      </c>
      <c r="E1253" t="str">
        <f t="shared" si="294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</row>
    <row r="1254" spans="2:6">
      <c r="B1254" s="5" t="str">
        <f t="shared" si="295"/>
        <v>SPS1</v>
      </c>
      <c r="C1254" s="5" t="str">
        <f t="shared" si="296"/>
        <v>CH</v>
      </c>
      <c r="D1254" t="s">
        <v>1241</v>
      </c>
      <c r="E1254" t="str">
        <f t="shared" si="294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</row>
    <row r="1255" spans="2:6">
      <c r="B1255" s="5" t="str">
        <f t="shared" si="295"/>
        <v>SPS1</v>
      </c>
      <c r="C1255" s="5" t="str">
        <f t="shared" si="296"/>
        <v>CH</v>
      </c>
      <c r="D1255" t="s">
        <v>1242</v>
      </c>
      <c r="E1255" t="str">
        <f t="shared" si="294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</row>
    <row r="1256" spans="2:6">
      <c r="B1256" s="5" t="str">
        <f t="shared" si="295"/>
        <v>SPS1</v>
      </c>
      <c r="C1256" s="5" t="str">
        <f t="shared" si="296"/>
        <v>CH</v>
      </c>
      <c r="D1256" t="s">
        <v>1243</v>
      </c>
      <c r="E1256" t="str">
        <f t="shared" si="294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</row>
    <row r="1257" spans="2:6">
      <c r="B1257" s="5" t="str">
        <f t="shared" si="295"/>
        <v>SPS1</v>
      </c>
      <c r="C1257" s="5" t="str">
        <f t="shared" si="296"/>
        <v>CH</v>
      </c>
      <c r="D1257" t="s">
        <v>1244</v>
      </c>
      <c r="E1257" t="str">
        <f t="shared" si="294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</row>
    <row r="1258" spans="2:6">
      <c r="B1258" s="5" t="str">
        <f t="shared" si="295"/>
        <v>SPS1</v>
      </c>
      <c r="C1258" s="5" t="str">
        <f t="shared" si="296"/>
        <v>CH</v>
      </c>
      <c r="D1258" t="s">
        <v>1245</v>
      </c>
      <c r="E1258" t="str">
        <f t="shared" si="294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</row>
    <row r="1259" spans="2:6">
      <c r="B1259" s="5" t="str">
        <f t="shared" si="295"/>
        <v>SPS1</v>
      </c>
      <c r="C1259" s="5" t="str">
        <f t="shared" si="296"/>
        <v>CH</v>
      </c>
      <c r="D1259" t="s">
        <v>1246</v>
      </c>
      <c r="E1259" t="str">
        <f t="shared" si="294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</row>
    <row r="1260" spans="2:6">
      <c r="B1260" s="5" t="str">
        <f t="shared" si="295"/>
        <v>SPS1</v>
      </c>
      <c r="C1260" s="5" t="str">
        <f t="shared" si="296"/>
        <v>CH</v>
      </c>
      <c r="D1260" t="s">
        <v>1247</v>
      </c>
      <c r="E1260" t="str">
        <f t="shared" si="294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</row>
    <row r="1261" spans="2:6">
      <c r="B1261" s="5" t="str">
        <f t="shared" si="295"/>
        <v>SPS1</v>
      </c>
      <c r="C1261" s="5" t="str">
        <f t="shared" si="296"/>
        <v>CH</v>
      </c>
      <c r="D1261" t="s">
        <v>1248</v>
      </c>
      <c r="E1261" t="str">
        <f t="shared" si="294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</row>
    <row r="1262" spans="2:6">
      <c r="B1262" s="5" t="str">
        <f t="shared" si="295"/>
        <v>SPS1</v>
      </c>
      <c r="C1262" s="5" t="str">
        <f t="shared" si="296"/>
        <v>CH</v>
      </c>
      <c r="D1262" s="1" t="s">
        <v>1198</v>
      </c>
      <c r="E1262" s="1" t="s">
        <v>1297</v>
      </c>
      <c r="F1262" s="25" t="s">
        <v>295</v>
      </c>
    </row>
    <row r="1263" spans="2:6"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F1267" si="297">IFERROR(F1212/F1136,"-")</f>
        <v>0.88951199431361361</v>
      </c>
    </row>
    <row r="1264" spans="2:6">
      <c r="B1264" s="5" t="str">
        <f t="shared" ref="B1264:B1312" si="298">B1263</f>
        <v>SPS1</v>
      </c>
      <c r="C1264" s="5" t="str">
        <f t="shared" ref="C1264:C1312" si="299">C1263</f>
        <v>CH</v>
      </c>
      <c r="D1264" t="s">
        <v>1250</v>
      </c>
      <c r="E1264" t="str">
        <f t="shared" ref="E1264:E1312" si="300">E1263</f>
        <v>km/MJ</v>
      </c>
      <c r="F1264" s="13">
        <f t="shared" si="297"/>
        <v>1.8116719735064484</v>
      </c>
    </row>
    <row r="1265" spans="2:6">
      <c r="B1265" s="5" t="str">
        <f t="shared" si="298"/>
        <v>SPS1</v>
      </c>
      <c r="C1265" s="5" t="str">
        <f t="shared" si="299"/>
        <v>CH</v>
      </c>
      <c r="D1265" t="s">
        <v>1251</v>
      </c>
      <c r="E1265" t="str">
        <f t="shared" si="300"/>
        <v>km/MJ</v>
      </c>
      <c r="F1265" s="13">
        <f t="shared" si="297"/>
        <v>1.4637982671179695</v>
      </c>
    </row>
    <row r="1266" spans="2:6">
      <c r="B1266" s="5" t="str">
        <f t="shared" si="298"/>
        <v>SPS1</v>
      </c>
      <c r="C1266" s="5" t="str">
        <f t="shared" si="299"/>
        <v>CH</v>
      </c>
      <c r="D1266" t="s">
        <v>1252</v>
      </c>
      <c r="E1266" t="str">
        <f t="shared" si="300"/>
        <v>km/MJ</v>
      </c>
      <c r="F1266" s="13">
        <f t="shared" si="297"/>
        <v>1.3374527251492001</v>
      </c>
    </row>
    <row r="1267" spans="2:6">
      <c r="B1267" s="5" t="str">
        <f t="shared" si="298"/>
        <v>SPS1</v>
      </c>
      <c r="C1267" s="5" t="str">
        <f t="shared" si="299"/>
        <v>CH</v>
      </c>
      <c r="D1267" t="s">
        <v>1253</v>
      </c>
      <c r="E1267" t="str">
        <f t="shared" si="300"/>
        <v>km/MJ</v>
      </c>
      <c r="F1267" s="13">
        <f t="shared" si="297"/>
        <v>1.2949729235430811</v>
      </c>
    </row>
    <row r="1268" spans="2:6">
      <c r="B1268" s="5" t="str">
        <f t="shared" si="298"/>
        <v>SPS1</v>
      </c>
      <c r="C1268" s="5" t="str">
        <f t="shared" si="299"/>
        <v>CH</v>
      </c>
      <c r="D1268" t="s">
        <v>1254</v>
      </c>
      <c r="E1268" t="str">
        <f t="shared" si="300"/>
        <v>km/MJ</v>
      </c>
      <c r="F1268" s="13">
        <f t="shared" ref="F1268:F1271" si="301">IFERROR(F1217/SUM(F1141,F1174),"-")</f>
        <v>0.71209876233005909</v>
      </c>
    </row>
    <row r="1269" spans="2:6">
      <c r="B1269" s="5" t="str">
        <f t="shared" si="298"/>
        <v>SPS1</v>
      </c>
      <c r="C1269" s="5" t="str">
        <f t="shared" si="299"/>
        <v>CH</v>
      </c>
      <c r="D1269" t="s">
        <v>1255</v>
      </c>
      <c r="E1269" t="str">
        <f t="shared" si="300"/>
        <v>km/MJ</v>
      </c>
      <c r="F1269" s="13">
        <f t="shared" si="301"/>
        <v>0.58632468113848379</v>
      </c>
    </row>
    <row r="1270" spans="2:6">
      <c r="B1270" s="5" t="str">
        <f t="shared" si="298"/>
        <v>SPS1</v>
      </c>
      <c r="C1270" s="5" t="str">
        <f t="shared" si="299"/>
        <v>CH</v>
      </c>
      <c r="D1270" t="s">
        <v>1256</v>
      </c>
      <c r="E1270" t="str">
        <f t="shared" si="300"/>
        <v>km/MJ</v>
      </c>
      <c r="F1270" s="13">
        <f t="shared" si="301"/>
        <v>0.54553526383343154</v>
      </c>
    </row>
    <row r="1271" spans="2:6">
      <c r="B1271" s="5" t="str">
        <f t="shared" si="298"/>
        <v>SPS1</v>
      </c>
      <c r="C1271" s="5" t="str">
        <f t="shared" si="299"/>
        <v>CH</v>
      </c>
      <c r="D1271" t="s">
        <v>1257</v>
      </c>
      <c r="E1271" t="str">
        <f t="shared" si="300"/>
        <v>km/MJ</v>
      </c>
      <c r="F1271" s="13">
        <f t="shared" si="301"/>
        <v>0.51975568473665934</v>
      </c>
    </row>
    <row r="1272" spans="2:6">
      <c r="B1272" s="5" t="str">
        <f t="shared" si="298"/>
        <v>SPS1</v>
      </c>
      <c r="C1272" s="5" t="str">
        <f t="shared" si="299"/>
        <v>CH</v>
      </c>
      <c r="D1272" t="s">
        <v>1258</v>
      </c>
      <c r="E1272" t="str">
        <f t="shared" si="300"/>
        <v>km/MJ</v>
      </c>
      <c r="F1272" s="13">
        <f t="shared" ref="F1272:F1275" si="302">IFERROR(F1221/SUM(F1145,F1197),"-")</f>
        <v>0.7284056958255688</v>
      </c>
    </row>
    <row r="1273" spans="2:6">
      <c r="B1273" s="5" t="str">
        <f t="shared" si="298"/>
        <v>SPS1</v>
      </c>
      <c r="C1273" s="5" t="str">
        <f t="shared" si="299"/>
        <v>CH</v>
      </c>
      <c r="D1273" t="s">
        <v>1259</v>
      </c>
      <c r="E1273" t="str">
        <f t="shared" si="300"/>
        <v>km/MJ</v>
      </c>
      <c r="F1273" s="13">
        <f t="shared" si="302"/>
        <v>0.67215009930492275</v>
      </c>
    </row>
    <row r="1274" spans="2:6">
      <c r="B1274" s="5" t="str">
        <f t="shared" si="298"/>
        <v>SPS1</v>
      </c>
      <c r="C1274" s="5" t="str">
        <f t="shared" si="299"/>
        <v>CH</v>
      </c>
      <c r="D1274" t="s">
        <v>1260</v>
      </c>
      <c r="E1274" t="str">
        <f t="shared" si="300"/>
        <v>km/MJ</v>
      </c>
      <c r="F1274" s="13">
        <f t="shared" si="302"/>
        <v>0.54983063019605538</v>
      </c>
    </row>
    <row r="1275" spans="2:6">
      <c r="B1275" s="5" t="str">
        <f t="shared" si="298"/>
        <v>SPS1</v>
      </c>
      <c r="C1275" s="5" t="str">
        <f t="shared" si="299"/>
        <v>CH</v>
      </c>
      <c r="D1275" t="s">
        <v>1261</v>
      </c>
      <c r="E1275" t="str">
        <f t="shared" si="300"/>
        <v>km/MJ</v>
      </c>
      <c r="F1275" s="13">
        <f t="shared" si="302"/>
        <v>0.52695697234848382</v>
      </c>
    </row>
    <row r="1276" spans="2:6">
      <c r="B1276" s="5" t="str">
        <f t="shared" si="298"/>
        <v>SPS1</v>
      </c>
      <c r="C1276" s="5" t="str">
        <f t="shared" si="299"/>
        <v>CH</v>
      </c>
      <c r="D1276" t="s">
        <v>1262</v>
      </c>
      <c r="E1276" t="str">
        <f t="shared" si="300"/>
        <v>km/MJ</v>
      </c>
      <c r="F1276" s="13" t="str">
        <f>IFERROR(F1225/F1151,"-")</f>
        <v>-</v>
      </c>
    </row>
    <row r="1277" spans="2:6">
      <c r="B1277" s="5" t="str">
        <f t="shared" si="298"/>
        <v>SPS1</v>
      </c>
      <c r="C1277" s="5" t="str">
        <f t="shared" si="299"/>
        <v>CH</v>
      </c>
      <c r="D1277" t="s">
        <v>1263</v>
      </c>
      <c r="E1277" t="str">
        <f t="shared" si="300"/>
        <v>km/MJ</v>
      </c>
      <c r="F1277" s="13">
        <f t="shared" ref="F1277" si="303">IFERROR(F1226/F1152,"-")</f>
        <v>0.89149519806162159</v>
      </c>
    </row>
    <row r="1278" spans="2:6">
      <c r="B1278" s="5" t="str">
        <f t="shared" si="298"/>
        <v>SPS1</v>
      </c>
      <c r="C1278" s="5" t="str">
        <f t="shared" si="299"/>
        <v>CH</v>
      </c>
      <c r="D1278" t="s">
        <v>1264</v>
      </c>
      <c r="E1278" t="str">
        <f t="shared" si="300"/>
        <v>km/MJ</v>
      </c>
      <c r="F1278" s="13">
        <f t="shared" ref="F1278" si="304">IFERROR(F1227/F1153,"-")</f>
        <v>0.83000507256490563</v>
      </c>
    </row>
    <row r="1279" spans="2:6">
      <c r="B1279" s="5" t="str">
        <f t="shared" si="298"/>
        <v>SPS1</v>
      </c>
      <c r="C1279" s="5" t="str">
        <f t="shared" si="299"/>
        <v>CH</v>
      </c>
      <c r="D1279" t="s">
        <v>1265</v>
      </c>
      <c r="E1279" t="str">
        <f t="shared" si="300"/>
        <v>km/MJ</v>
      </c>
      <c r="F1279" s="13" t="str">
        <f t="shared" ref="F1279" si="305">IFERROR(F1228/F1154,"-")</f>
        <v>-</v>
      </c>
    </row>
    <row r="1280" spans="2:6">
      <c r="B1280" s="5" t="str">
        <f t="shared" si="298"/>
        <v>SPS1</v>
      </c>
      <c r="C1280" s="5" t="str">
        <f t="shared" si="299"/>
        <v>CH</v>
      </c>
      <c r="D1280" t="s">
        <v>1300</v>
      </c>
      <c r="E1280" t="str">
        <f t="shared" si="300"/>
        <v>km/MJ</v>
      </c>
      <c r="F1280" s="13">
        <f t="shared" ref="F1280:F1293" si="306">IFERROR(F1229/F1160,"-")</f>
        <v>0.49379534694678334</v>
      </c>
    </row>
    <row r="1281" spans="2:6">
      <c r="B1281" s="5" t="str">
        <f t="shared" si="298"/>
        <v>SPS1</v>
      </c>
      <c r="C1281" s="5" t="str">
        <f t="shared" si="299"/>
        <v>CH</v>
      </c>
      <c r="D1281" t="s">
        <v>1266</v>
      </c>
      <c r="E1281" t="str">
        <f t="shared" si="300"/>
        <v>km/MJ</v>
      </c>
      <c r="F1281" s="13">
        <f t="shared" si="306"/>
        <v>1.1268405190757425</v>
      </c>
    </row>
    <row r="1282" spans="2:6">
      <c r="B1282" s="5" t="str">
        <f t="shared" si="298"/>
        <v>SPS1</v>
      </c>
      <c r="C1282" s="5" t="str">
        <f t="shared" si="299"/>
        <v>CH</v>
      </c>
      <c r="D1282" t="s">
        <v>1267</v>
      </c>
      <c r="E1282" t="str">
        <f t="shared" si="300"/>
        <v>km/MJ</v>
      </c>
      <c r="F1282" s="13">
        <f t="shared" si="306"/>
        <v>1.638189627013598</v>
      </c>
    </row>
    <row r="1283" spans="2:6">
      <c r="B1283" s="5" t="str">
        <f t="shared" si="298"/>
        <v>SPS1</v>
      </c>
      <c r="C1283" s="5" t="str">
        <f t="shared" si="299"/>
        <v>CH</v>
      </c>
      <c r="D1283" t="s">
        <v>1268</v>
      </c>
      <c r="E1283" t="str">
        <f t="shared" si="300"/>
        <v>km/MJ</v>
      </c>
      <c r="F1283" s="13">
        <f t="shared" si="306"/>
        <v>2.0172468977370421</v>
      </c>
    </row>
    <row r="1284" spans="2:6">
      <c r="B1284" s="5" t="str">
        <f t="shared" si="298"/>
        <v>SPS1</v>
      </c>
      <c r="C1284" s="5" t="str">
        <f t="shared" si="299"/>
        <v>CH</v>
      </c>
      <c r="D1284" t="s">
        <v>1269</v>
      </c>
      <c r="E1284" t="str">
        <f t="shared" si="300"/>
        <v>km/MJ</v>
      </c>
      <c r="F1284" s="13">
        <f t="shared" si="306"/>
        <v>1.1518359291285301</v>
      </c>
    </row>
    <row r="1285" spans="2:6">
      <c r="B1285" s="5" t="str">
        <f t="shared" si="298"/>
        <v>SPS1</v>
      </c>
      <c r="C1285" s="5" t="str">
        <f t="shared" si="299"/>
        <v>CH</v>
      </c>
      <c r="D1285" t="s">
        <v>1270</v>
      </c>
      <c r="E1285" t="str">
        <f t="shared" si="300"/>
        <v>km/MJ</v>
      </c>
      <c r="F1285" s="13">
        <f t="shared" si="306"/>
        <v>0.28603940550919482</v>
      </c>
    </row>
    <row r="1286" spans="2:6">
      <c r="B1286" s="5" t="str">
        <f t="shared" si="298"/>
        <v>SPS1</v>
      </c>
      <c r="C1286" s="5" t="str">
        <f t="shared" si="299"/>
        <v>CH</v>
      </c>
      <c r="D1286" t="s">
        <v>1271</v>
      </c>
      <c r="E1286" t="str">
        <f t="shared" si="300"/>
        <v>km/MJ</v>
      </c>
      <c r="F1286" s="13">
        <f t="shared" si="306"/>
        <v>0.7377452286120465</v>
      </c>
    </row>
    <row r="1287" spans="2:6">
      <c r="B1287" s="5" t="str">
        <f t="shared" si="298"/>
        <v>SPS1</v>
      </c>
      <c r="C1287" s="5" t="str">
        <f t="shared" si="299"/>
        <v>CH</v>
      </c>
      <c r="D1287" t="s">
        <v>1272</v>
      </c>
      <c r="E1287" t="str">
        <f t="shared" si="300"/>
        <v>km/MJ</v>
      </c>
      <c r="F1287" s="13">
        <f t="shared" si="306"/>
        <v>0.60623689208703524</v>
      </c>
    </row>
    <row r="1288" spans="2:6">
      <c r="B1288" s="5" t="str">
        <f t="shared" si="298"/>
        <v>SPS1</v>
      </c>
      <c r="C1288" s="5" t="str">
        <f t="shared" si="299"/>
        <v>CH</v>
      </c>
      <c r="D1288" t="s">
        <v>1273</v>
      </c>
      <c r="E1288" t="str">
        <f t="shared" si="300"/>
        <v>km/MJ</v>
      </c>
      <c r="F1288" s="13">
        <f t="shared" si="306"/>
        <v>0.51517811165678595</v>
      </c>
    </row>
    <row r="1289" spans="2:6">
      <c r="B1289" s="5" t="str">
        <f t="shared" si="298"/>
        <v>SPS1</v>
      </c>
      <c r="C1289" s="5" t="str">
        <f t="shared" si="299"/>
        <v>CH</v>
      </c>
      <c r="D1289" t="s">
        <v>1274</v>
      </c>
      <c r="E1289" t="str">
        <f t="shared" si="300"/>
        <v>km/MJ</v>
      </c>
      <c r="F1289" s="13">
        <f t="shared" si="306"/>
        <v>0.44049378609244155</v>
      </c>
    </row>
    <row r="1290" spans="2:6">
      <c r="B1290" s="5" t="str">
        <f t="shared" si="298"/>
        <v>SPS1</v>
      </c>
      <c r="C1290" s="5" t="str">
        <f t="shared" si="299"/>
        <v>CH</v>
      </c>
      <c r="D1290" t="s">
        <v>1275</v>
      </c>
      <c r="E1290" t="str">
        <f t="shared" si="300"/>
        <v>km/MJ</v>
      </c>
      <c r="F1290" s="13" t="str">
        <f t="shared" si="306"/>
        <v>-</v>
      </c>
    </row>
    <row r="1291" spans="2:6">
      <c r="B1291" s="5" t="str">
        <f t="shared" si="298"/>
        <v>SPS1</v>
      </c>
      <c r="C1291" s="5" t="str">
        <f t="shared" si="299"/>
        <v>CH</v>
      </c>
      <c r="D1291" t="s">
        <v>1276</v>
      </c>
      <c r="E1291" t="str">
        <f t="shared" si="300"/>
        <v>km/MJ</v>
      </c>
      <c r="F1291" s="13" t="str">
        <f t="shared" si="306"/>
        <v>-</v>
      </c>
    </row>
    <row r="1292" spans="2:6">
      <c r="B1292" s="5" t="str">
        <f t="shared" si="298"/>
        <v>SPS1</v>
      </c>
      <c r="C1292" s="5" t="str">
        <f t="shared" si="299"/>
        <v>CH</v>
      </c>
      <c r="D1292" t="s">
        <v>1277</v>
      </c>
      <c r="E1292" t="str">
        <f t="shared" si="300"/>
        <v>km/MJ</v>
      </c>
      <c r="F1292" s="13" t="str">
        <f t="shared" si="306"/>
        <v>-</v>
      </c>
    </row>
    <row r="1293" spans="2:6">
      <c r="B1293" s="5" t="str">
        <f t="shared" si="298"/>
        <v>SPS1</v>
      </c>
      <c r="C1293" s="5" t="str">
        <f t="shared" si="299"/>
        <v>CH</v>
      </c>
      <c r="D1293" t="s">
        <v>1278</v>
      </c>
      <c r="E1293" t="str">
        <f t="shared" si="300"/>
        <v>km/MJ</v>
      </c>
      <c r="F1293" s="13" t="str">
        <f t="shared" si="306"/>
        <v>-</v>
      </c>
    </row>
    <row r="1294" spans="2:6">
      <c r="B1294" s="5" t="str">
        <f t="shared" si="298"/>
        <v>SPS1</v>
      </c>
      <c r="C1294" s="5" t="str">
        <f t="shared" si="299"/>
        <v>CH</v>
      </c>
      <c r="D1294" t="s">
        <v>1302</v>
      </c>
      <c r="E1294" t="str">
        <f t="shared" si="300"/>
        <v>km/MJ</v>
      </c>
      <c r="F1294" s="13" t="str">
        <f t="shared" ref="F1294:F1307" si="307">IFERROR(F1243/F1183,"-")</f>
        <v>-</v>
      </c>
    </row>
    <row r="1295" spans="2:6">
      <c r="B1295" s="5" t="str">
        <f t="shared" si="298"/>
        <v>SPS1</v>
      </c>
      <c r="C1295" s="5" t="str">
        <f t="shared" si="299"/>
        <v>CH</v>
      </c>
      <c r="D1295" t="s">
        <v>1279</v>
      </c>
      <c r="E1295" t="str">
        <f t="shared" si="300"/>
        <v>km/MJ</v>
      </c>
      <c r="F1295" s="13">
        <f t="shared" si="307"/>
        <v>0.41824117647058801</v>
      </c>
    </row>
    <row r="1296" spans="2:6">
      <c r="B1296" s="5" t="str">
        <f t="shared" si="298"/>
        <v>SPS1</v>
      </c>
      <c r="C1296" s="5" t="str">
        <f t="shared" si="299"/>
        <v>CH</v>
      </c>
      <c r="D1296" t="s">
        <v>1280</v>
      </c>
      <c r="E1296" t="str">
        <f t="shared" si="300"/>
        <v>km/MJ</v>
      </c>
      <c r="F1296" s="13">
        <f t="shared" si="307"/>
        <v>1.1785682368381682</v>
      </c>
    </row>
    <row r="1297" spans="2:6">
      <c r="B1297" s="5" t="str">
        <f t="shared" si="298"/>
        <v>SPS1</v>
      </c>
      <c r="C1297" s="5" t="str">
        <f t="shared" si="299"/>
        <v>CH</v>
      </c>
      <c r="D1297" t="s">
        <v>1281</v>
      </c>
      <c r="E1297" t="str">
        <f t="shared" si="300"/>
        <v>km/MJ</v>
      </c>
      <c r="F1297" s="13">
        <f t="shared" si="307"/>
        <v>0.89212989740193727</v>
      </c>
    </row>
    <row r="1298" spans="2:6">
      <c r="B1298" s="5" t="str">
        <f t="shared" si="298"/>
        <v>SPS1</v>
      </c>
      <c r="C1298" s="5" t="str">
        <f t="shared" si="299"/>
        <v>CH</v>
      </c>
      <c r="D1298" t="s">
        <v>1282</v>
      </c>
      <c r="E1298" t="str">
        <f t="shared" si="300"/>
        <v>km/MJ</v>
      </c>
      <c r="F1298" s="13">
        <f t="shared" si="307"/>
        <v>1.3438553389762224</v>
      </c>
    </row>
    <row r="1299" spans="2:6">
      <c r="B1299" s="5" t="str">
        <f t="shared" si="298"/>
        <v>SPS1</v>
      </c>
      <c r="C1299" s="5" t="str">
        <f t="shared" si="299"/>
        <v>CH</v>
      </c>
      <c r="D1299" t="s">
        <v>1283</v>
      </c>
      <c r="E1299" t="str">
        <f t="shared" si="300"/>
        <v>km/MJ</v>
      </c>
      <c r="F1299" s="13">
        <f t="shared" si="307"/>
        <v>0.33901850024085972</v>
      </c>
    </row>
    <row r="1300" spans="2:6">
      <c r="B1300" s="5" t="str">
        <f t="shared" si="298"/>
        <v>SPS1</v>
      </c>
      <c r="C1300" s="5" t="str">
        <f t="shared" si="299"/>
        <v>CH</v>
      </c>
      <c r="D1300" t="s">
        <v>1284</v>
      </c>
      <c r="E1300" t="str">
        <f t="shared" si="300"/>
        <v>km/MJ</v>
      </c>
      <c r="F1300" s="13">
        <f t="shared" si="307"/>
        <v>0.75193988310635851</v>
      </c>
    </row>
    <row r="1301" spans="2:6">
      <c r="B1301" s="5" t="str">
        <f t="shared" si="298"/>
        <v>SPS1</v>
      </c>
      <c r="C1301" s="5" t="str">
        <f t="shared" si="299"/>
        <v>CH</v>
      </c>
      <c r="D1301" t="s">
        <v>1285</v>
      </c>
      <c r="E1301" t="str">
        <f t="shared" si="300"/>
        <v>km/MJ</v>
      </c>
      <c r="F1301" s="13">
        <f t="shared" si="307"/>
        <v>0.69634281066934478</v>
      </c>
    </row>
    <row r="1302" spans="2:6">
      <c r="B1302" s="5" t="str">
        <f t="shared" si="298"/>
        <v>SPS1</v>
      </c>
      <c r="C1302" s="5" t="str">
        <f t="shared" si="299"/>
        <v>CH</v>
      </c>
      <c r="D1302" t="s">
        <v>1286</v>
      </c>
      <c r="E1302" t="str">
        <f t="shared" si="300"/>
        <v>km/MJ</v>
      </c>
      <c r="F1302" s="13">
        <f t="shared" si="307"/>
        <v>0.52783381117795192</v>
      </c>
    </row>
    <row r="1303" spans="2:6">
      <c r="B1303" s="5" t="str">
        <f t="shared" si="298"/>
        <v>SPS1</v>
      </c>
      <c r="C1303" s="5" t="str">
        <f t="shared" si="299"/>
        <v>CH</v>
      </c>
      <c r="D1303" t="s">
        <v>1287</v>
      </c>
      <c r="E1303" t="str">
        <f t="shared" si="300"/>
        <v>km/MJ</v>
      </c>
      <c r="F1303" s="13">
        <f t="shared" si="307"/>
        <v>0.46599449103476265</v>
      </c>
    </row>
    <row r="1304" spans="2:6">
      <c r="B1304" s="5" t="str">
        <f t="shared" si="298"/>
        <v>SPS1</v>
      </c>
      <c r="C1304" s="5" t="str">
        <f t="shared" si="299"/>
        <v>CH</v>
      </c>
      <c r="D1304" t="s">
        <v>1288</v>
      </c>
      <c r="E1304" t="str">
        <f t="shared" si="300"/>
        <v>km/MJ</v>
      </c>
      <c r="F1304" s="13" t="str">
        <f t="shared" si="307"/>
        <v>-</v>
      </c>
    </row>
    <row r="1305" spans="2:6">
      <c r="B1305" s="5" t="str">
        <f t="shared" si="298"/>
        <v>SPS1</v>
      </c>
      <c r="C1305" s="5" t="str">
        <f t="shared" si="299"/>
        <v>CH</v>
      </c>
      <c r="D1305" t="s">
        <v>1289</v>
      </c>
      <c r="E1305" t="str">
        <f t="shared" si="300"/>
        <v>km/MJ</v>
      </c>
      <c r="F1305" s="13" t="str">
        <f t="shared" si="307"/>
        <v>-</v>
      </c>
    </row>
    <row r="1306" spans="2:6">
      <c r="B1306" s="5" t="str">
        <f t="shared" si="298"/>
        <v>SPS1</v>
      </c>
      <c r="C1306" s="5" t="str">
        <f t="shared" si="299"/>
        <v>CH</v>
      </c>
      <c r="D1306" t="s">
        <v>1290</v>
      </c>
      <c r="E1306" t="str">
        <f t="shared" si="300"/>
        <v>km/MJ</v>
      </c>
      <c r="F1306" s="13" t="str">
        <f t="shared" si="307"/>
        <v>-</v>
      </c>
    </row>
    <row r="1307" spans="2:6">
      <c r="B1307" s="5" t="str">
        <f t="shared" si="298"/>
        <v>SPS1</v>
      </c>
      <c r="C1307" s="5" t="str">
        <f t="shared" si="299"/>
        <v>CH</v>
      </c>
      <c r="D1307" t="s">
        <v>1291</v>
      </c>
      <c r="E1307" t="str">
        <f t="shared" si="300"/>
        <v>km/MJ</v>
      </c>
      <c r="F1307" s="13" t="str">
        <f t="shared" si="307"/>
        <v>-</v>
      </c>
    </row>
    <row r="1308" spans="2:6">
      <c r="B1308" s="5" t="str">
        <f t="shared" si="298"/>
        <v>SPS1</v>
      </c>
      <c r="C1308" s="5" t="str">
        <f t="shared" si="299"/>
        <v>CH</v>
      </c>
      <c r="D1308" t="s">
        <v>1292</v>
      </c>
      <c r="E1308" t="str">
        <f t="shared" si="300"/>
        <v>km/MJ</v>
      </c>
      <c r="F1308" s="13" t="str">
        <f>IFERROR(F1257/F1206,"-")</f>
        <v>-</v>
      </c>
    </row>
    <row r="1309" spans="2:6">
      <c r="B1309" s="5" t="str">
        <f t="shared" si="298"/>
        <v>SPS1</v>
      </c>
      <c r="C1309" s="5" t="str">
        <f t="shared" si="299"/>
        <v>CH</v>
      </c>
      <c r="D1309" t="s">
        <v>1293</v>
      </c>
      <c r="E1309" t="str">
        <f t="shared" si="300"/>
        <v>km/MJ</v>
      </c>
      <c r="F1309" s="13">
        <f>IFERROR(F1258/F1207,"-")</f>
        <v>0.61605973005326564</v>
      </c>
    </row>
    <row r="1310" spans="2:6">
      <c r="B1310" s="5" t="str">
        <f t="shared" si="298"/>
        <v>SPS1</v>
      </c>
      <c r="C1310" s="5" t="str">
        <f t="shared" si="299"/>
        <v>CH</v>
      </c>
      <c r="D1310" t="s">
        <v>1294</v>
      </c>
      <c r="E1310" t="str">
        <f t="shared" si="300"/>
        <v>km/MJ</v>
      </c>
      <c r="F1310" s="13">
        <f>IFERROR(F1259/F1208,"-")</f>
        <v>0.69254261327592592</v>
      </c>
    </row>
    <row r="1311" spans="2:6">
      <c r="B1311" s="5" t="str">
        <f t="shared" si="298"/>
        <v>SPS1</v>
      </c>
      <c r="C1311" s="5" t="str">
        <f t="shared" si="299"/>
        <v>CH</v>
      </c>
      <c r="D1311" t="s">
        <v>1295</v>
      </c>
      <c r="E1311" t="str">
        <f t="shared" si="300"/>
        <v>km/MJ</v>
      </c>
      <c r="F1311" s="13">
        <f>IFERROR(F1260/F1209,"-")</f>
        <v>0.48506196473255991</v>
      </c>
    </row>
    <row r="1312" spans="2:6">
      <c r="B1312" s="5" t="str">
        <f t="shared" si="298"/>
        <v>SPS1</v>
      </c>
      <c r="C1312" s="5" t="str">
        <f t="shared" si="299"/>
        <v>CH</v>
      </c>
      <c r="D1312" t="s">
        <v>1296</v>
      </c>
      <c r="E1312" t="str">
        <f t="shared" si="300"/>
        <v>km/MJ</v>
      </c>
      <c r="F1312" s="13">
        <f>IFERROR(F1261/F1210,"-")</f>
        <v>0.752</v>
      </c>
    </row>
    <row r="1313" spans="2:11">
      <c r="B1313" s="8" t="str">
        <f t="shared" ref="B1313" si="308">B1312</f>
        <v>SPS1</v>
      </c>
      <c r="C1313" s="8" t="str">
        <f t="shared" ref="C1313" si="309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H1313" s="3"/>
      <c r="I1313" s="3"/>
      <c r="J1313" s="3"/>
      <c r="K1313" s="3"/>
    </row>
    <row r="1314" spans="2:11"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</row>
    <row r="1315" spans="2:11">
      <c r="B1315" s="5" t="str">
        <f t="shared" ref="B1315:B1348" si="310">B1314</f>
        <v>SPS1</v>
      </c>
      <c r="C1315" s="5" t="str">
        <f t="shared" ref="C1315:C1348" si="311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</row>
    <row r="1316" spans="2:11">
      <c r="B1316" s="5" t="str">
        <f t="shared" si="310"/>
        <v>SPS1</v>
      </c>
      <c r="C1316" s="5" t="str">
        <f t="shared" si="311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</row>
    <row r="1317" spans="2:11">
      <c r="B1317" s="5" t="str">
        <f t="shared" si="310"/>
        <v>SPS1</v>
      </c>
      <c r="C1317" s="5" t="str">
        <f t="shared" si="311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</row>
    <row r="1318" spans="2:11">
      <c r="B1318" s="5" t="str">
        <f t="shared" si="310"/>
        <v>SPS1</v>
      </c>
      <c r="C1318" s="5" t="str">
        <f t="shared" si="311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</row>
    <row r="1319" spans="2:11">
      <c r="B1319" s="5" t="str">
        <f t="shared" si="310"/>
        <v>SPS1</v>
      </c>
      <c r="C1319" s="5" t="str">
        <f t="shared" si="311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</row>
    <row r="1320" spans="2:11">
      <c r="B1320" s="5" t="str">
        <f t="shared" si="310"/>
        <v>SPS1</v>
      </c>
      <c r="C1320" s="5" t="str">
        <f t="shared" si="311"/>
        <v>CH</v>
      </c>
      <c r="D1320" t="s">
        <v>1380</v>
      </c>
      <c r="E1320" t="s">
        <v>8</v>
      </c>
      <c r="F1320" s="13">
        <f>SUM(F1321:F1324)</f>
        <v>0</v>
      </c>
    </row>
    <row r="1321" spans="2:11">
      <c r="B1321" s="5" t="str">
        <f t="shared" si="310"/>
        <v>SPS1</v>
      </c>
      <c r="C1321" s="5" t="str">
        <f t="shared" si="311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</row>
    <row r="1322" spans="2:11">
      <c r="B1322" s="5" t="str">
        <f t="shared" si="310"/>
        <v>SPS1</v>
      </c>
      <c r="C1322" s="5" t="str">
        <f t="shared" si="311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</row>
    <row r="1323" spans="2:11">
      <c r="B1323" s="5" t="str">
        <f t="shared" si="310"/>
        <v>SPS1</v>
      </c>
      <c r="C1323" s="5" t="str">
        <f t="shared" si="311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</row>
    <row r="1324" spans="2:11">
      <c r="B1324" s="5" t="str">
        <f t="shared" si="310"/>
        <v>SPS1</v>
      </c>
      <c r="C1324" s="5" t="str">
        <f t="shared" si="311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</row>
    <row r="1325" spans="2:11">
      <c r="B1325" s="5" t="str">
        <f t="shared" si="310"/>
        <v>SPS1</v>
      </c>
      <c r="C1325" s="5" t="str">
        <f t="shared" si="311"/>
        <v>CH</v>
      </c>
      <c r="D1325" t="s">
        <v>1385</v>
      </c>
      <c r="E1325" t="s">
        <v>8</v>
      </c>
      <c r="F1325" s="13">
        <f>SUM(F1330:F1338)</f>
        <v>0.75525591437831108</v>
      </c>
    </row>
    <row r="1326" spans="2:11">
      <c r="B1326" s="5" t="str">
        <f t="shared" si="310"/>
        <v>SPS1</v>
      </c>
      <c r="C1326" s="5" t="str">
        <f t="shared" si="311"/>
        <v>CH</v>
      </c>
      <c r="D1326" t="s">
        <v>1386</v>
      </c>
      <c r="E1326" t="s">
        <v>8</v>
      </c>
      <c r="F1326" s="13">
        <f>F1325-F1327</f>
        <v>0.73667717662468379</v>
      </c>
    </row>
    <row r="1327" spans="2:11">
      <c r="B1327" s="5" t="str">
        <f t="shared" si="310"/>
        <v>SPS1</v>
      </c>
      <c r="C1327" s="5" t="str">
        <f t="shared" si="311"/>
        <v>CH</v>
      </c>
      <c r="D1327" t="s">
        <v>1387</v>
      </c>
      <c r="E1327" t="s">
        <v>8</v>
      </c>
      <c r="F1327" s="13">
        <f>SUM(F1328:F1329)</f>
        <v>1.8578737753627339E-2</v>
      </c>
    </row>
    <row r="1328" spans="2:11">
      <c r="B1328" s="5" t="str">
        <f t="shared" si="310"/>
        <v>SPS1</v>
      </c>
      <c r="C1328" s="5" t="str">
        <f t="shared" si="311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</row>
    <row r="1329" spans="2:6">
      <c r="B1329" s="5" t="str">
        <f t="shared" si="310"/>
        <v>SPS1</v>
      </c>
      <c r="C1329" s="5" t="str">
        <f t="shared" si="311"/>
        <v>CH</v>
      </c>
      <c r="D1329" t="s">
        <v>1388</v>
      </c>
      <c r="E1329" t="s">
        <v>8</v>
      </c>
      <c r="F1329" s="13">
        <f>(F$36+F$716)/([1]Transport!B$22+[1]Transport!B$26)*F1325</f>
        <v>0</v>
      </c>
    </row>
    <row r="1330" spans="2:6">
      <c r="B1330" s="5" t="str">
        <f t="shared" si="310"/>
        <v>SPS1</v>
      </c>
      <c r="C1330" s="5" t="str">
        <f t="shared" si="311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</row>
    <row r="1331" spans="2:6">
      <c r="B1331" s="5" t="str">
        <f t="shared" si="310"/>
        <v>SPS1</v>
      </c>
      <c r="C1331" s="5" t="str">
        <f t="shared" si="311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</row>
    <row r="1332" spans="2:6">
      <c r="B1332" s="5" t="str">
        <f t="shared" si="310"/>
        <v>SPS1</v>
      </c>
      <c r="C1332" s="5" t="str">
        <f t="shared" si="311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</row>
    <row r="1333" spans="2:6">
      <c r="B1333" s="5" t="str">
        <f t="shared" si="310"/>
        <v>SPS1</v>
      </c>
      <c r="C1333" s="5" t="str">
        <f t="shared" si="311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</row>
    <row r="1334" spans="2:6">
      <c r="B1334" s="5" t="str">
        <f t="shared" si="310"/>
        <v>SPS1</v>
      </c>
      <c r="C1334" s="5" t="str">
        <f t="shared" si="311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</row>
    <row r="1335" spans="2:6">
      <c r="B1335" s="5" t="str">
        <f t="shared" si="310"/>
        <v>SPS1</v>
      </c>
      <c r="C1335" s="5" t="str">
        <f t="shared" si="311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</row>
    <row r="1336" spans="2:6">
      <c r="B1336" s="5" t="str">
        <f t="shared" si="310"/>
        <v>SPS1</v>
      </c>
      <c r="C1336" s="5" t="str">
        <f t="shared" si="311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</row>
    <row r="1337" spans="2:6">
      <c r="B1337" s="5" t="str">
        <f t="shared" si="310"/>
        <v>SPS1</v>
      </c>
      <c r="C1337" s="5" t="str">
        <f t="shared" si="311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</row>
    <row r="1338" spans="2:6">
      <c r="B1338" s="5" t="str">
        <f t="shared" si="310"/>
        <v>SPS1</v>
      </c>
      <c r="C1338" s="5" t="str">
        <f t="shared" si="311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</row>
    <row r="1339" spans="2:6">
      <c r="B1339" s="5" t="str">
        <f t="shared" si="310"/>
        <v>SPS1</v>
      </c>
      <c r="C1339" s="5" t="str">
        <f t="shared" si="311"/>
        <v>CH</v>
      </c>
      <c r="D1339" t="s">
        <v>1413</v>
      </c>
      <c r="E1339" t="s">
        <v>8</v>
      </c>
      <c r="F1339" s="13">
        <f>SUM(F1344:F1348)</f>
        <v>3.1723993929553521E-4</v>
      </c>
    </row>
    <row r="1340" spans="2:6">
      <c r="B1340" s="5" t="str">
        <f t="shared" si="310"/>
        <v>SPS1</v>
      </c>
      <c r="C1340" s="5" t="str">
        <f t="shared" si="311"/>
        <v>CH</v>
      </c>
      <c r="D1340" t="s">
        <v>1414</v>
      </c>
      <c r="E1340" t="s">
        <v>8</v>
      </c>
      <c r="F1340" s="13">
        <f>F1339-F1341</f>
        <v>2.9332271306060296E-4</v>
      </c>
    </row>
    <row r="1341" spans="2:6">
      <c r="B1341" s="5" t="str">
        <f t="shared" si="310"/>
        <v>SPS1</v>
      </c>
      <c r="C1341" s="5" t="str">
        <f t="shared" si="311"/>
        <v>CH</v>
      </c>
      <c r="D1341" t="s">
        <v>1415</v>
      </c>
      <c r="E1341" t="s">
        <v>8</v>
      </c>
      <c r="F1341" s="13">
        <f>SUM(F1342:F1343)</f>
        <v>2.3917226234932228E-5</v>
      </c>
    </row>
    <row r="1342" spans="2:6">
      <c r="B1342" s="5" t="str">
        <f t="shared" si="310"/>
        <v>SPS1</v>
      </c>
      <c r="C1342" s="5" t="str">
        <f t="shared" si="311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</row>
    <row r="1343" spans="2:6">
      <c r="B1343" s="5" t="str">
        <f t="shared" si="310"/>
        <v>SPS1</v>
      </c>
      <c r="C1343" s="5" t="str">
        <f t="shared" si="311"/>
        <v>CH</v>
      </c>
      <c r="D1343" t="s">
        <v>1417</v>
      </c>
      <c r="E1343" t="s">
        <v>8</v>
      </c>
      <c r="F1343" s="13">
        <f>(F$47+F$714)/([1]Transport!B$24+[1]Transport!B$27)*F1339</f>
        <v>0</v>
      </c>
    </row>
    <row r="1344" spans="2:6">
      <c r="B1344" s="5" t="str">
        <f t="shared" si="310"/>
        <v>SPS1</v>
      </c>
      <c r="C1344" s="5" t="str">
        <f t="shared" si="311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</row>
    <row r="1345" spans="2:6">
      <c r="B1345" s="5" t="str">
        <f t="shared" si="310"/>
        <v>SPS1</v>
      </c>
      <c r="C1345" s="5" t="str">
        <f t="shared" si="311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</row>
    <row r="1346" spans="2:6">
      <c r="B1346" s="5" t="str">
        <f t="shared" si="310"/>
        <v>SPS1</v>
      </c>
      <c r="C1346" s="5" t="str">
        <f t="shared" si="311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</row>
    <row r="1347" spans="2:6">
      <c r="B1347" s="5" t="str">
        <f t="shared" si="310"/>
        <v>SPS1</v>
      </c>
      <c r="C1347" s="5" t="str">
        <f t="shared" si="311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</row>
    <row r="1348" spans="2:6">
      <c r="B1348" s="5" t="str">
        <f t="shared" si="310"/>
        <v>SPS1</v>
      </c>
      <c r="C1348" s="5" t="str">
        <f t="shared" si="311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</row>
    <row r="1349" spans="2:6"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</row>
    <row r="1350" spans="2:6"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</row>
    <row r="1351" spans="2:6">
      <c r="B1351" s="5" t="str">
        <f t="shared" ref="B1351:B1372" si="312">B1350</f>
        <v>SPS1</v>
      </c>
      <c r="C1351" s="5" t="str">
        <f t="shared" ref="C1351:C1372" si="313">C1350</f>
        <v>CH</v>
      </c>
      <c r="D1351" t="s">
        <v>1420</v>
      </c>
      <c r="E1351" t="str">
        <f t="shared" ref="E1351:E1372" si="314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</row>
    <row r="1352" spans="2:6">
      <c r="B1352" s="5" t="str">
        <f t="shared" si="312"/>
        <v>SPS1</v>
      </c>
      <c r="C1352" s="5" t="str">
        <f t="shared" si="313"/>
        <v>CH</v>
      </c>
      <c r="D1352" t="s">
        <v>1421</v>
      </c>
      <c r="E1352" t="str">
        <f t="shared" si="314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</row>
    <row r="1353" spans="2:6">
      <c r="B1353" s="5" t="str">
        <f t="shared" si="312"/>
        <v>SPS1</v>
      </c>
      <c r="C1353" s="5" t="str">
        <f t="shared" si="313"/>
        <v>CH</v>
      </c>
      <c r="D1353" t="s">
        <v>1422</v>
      </c>
      <c r="E1353" t="str">
        <f t="shared" si="314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</row>
    <row r="1354" spans="2:6">
      <c r="B1354" s="5" t="str">
        <f t="shared" si="312"/>
        <v>SPS1</v>
      </c>
      <c r="C1354" s="5" t="str">
        <f t="shared" si="313"/>
        <v>CH</v>
      </c>
      <c r="D1354" t="s">
        <v>1423</v>
      </c>
      <c r="E1354" t="str">
        <f t="shared" si="314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</row>
    <row r="1355" spans="2:6">
      <c r="B1355" s="5" t="str">
        <f t="shared" si="312"/>
        <v>SPS1</v>
      </c>
      <c r="C1355" s="5" t="str">
        <f t="shared" si="313"/>
        <v>CH</v>
      </c>
      <c r="D1355" t="s">
        <v>1424</v>
      </c>
      <c r="E1355" t="str">
        <f t="shared" si="314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</row>
    <row r="1356" spans="2:6">
      <c r="B1356" s="5" t="str">
        <f t="shared" si="312"/>
        <v>SPS1</v>
      </c>
      <c r="C1356" s="5" t="str">
        <f t="shared" si="313"/>
        <v>CH</v>
      </c>
      <c r="D1356" t="s">
        <v>1425</v>
      </c>
      <c r="E1356" t="str">
        <f t="shared" si="314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</row>
    <row r="1357" spans="2:6">
      <c r="B1357" s="5" t="str">
        <f t="shared" si="312"/>
        <v>SPS1</v>
      </c>
      <c r="C1357" s="5" t="str">
        <f t="shared" si="313"/>
        <v>CH</v>
      </c>
      <c r="D1357" t="s">
        <v>1426</v>
      </c>
      <c r="E1357" t="str">
        <f t="shared" si="314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</row>
    <row r="1358" spans="2:6">
      <c r="B1358" s="5" t="str">
        <f t="shared" si="312"/>
        <v>SPS1</v>
      </c>
      <c r="C1358" s="5" t="str">
        <f t="shared" si="313"/>
        <v>CH</v>
      </c>
      <c r="D1358" t="s">
        <v>1427</v>
      </c>
      <c r="E1358" t="str">
        <f t="shared" si="314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</row>
    <row r="1359" spans="2:6">
      <c r="B1359" s="5" t="str">
        <f t="shared" si="312"/>
        <v>SPS1</v>
      </c>
      <c r="C1359" s="5" t="str">
        <f t="shared" si="313"/>
        <v>CH</v>
      </c>
      <c r="D1359" t="s">
        <v>1428</v>
      </c>
      <c r="E1359" t="str">
        <f t="shared" si="314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</row>
    <row r="1360" spans="2:6">
      <c r="B1360" s="5" t="str">
        <f t="shared" si="312"/>
        <v>SPS1</v>
      </c>
      <c r="C1360" s="5" t="str">
        <f t="shared" si="313"/>
        <v>CH</v>
      </c>
      <c r="D1360" t="s">
        <v>1429</v>
      </c>
      <c r="E1360" t="str">
        <f t="shared" si="314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</row>
    <row r="1361" spans="2:6">
      <c r="B1361" s="5" t="str">
        <f t="shared" si="312"/>
        <v>SPS1</v>
      </c>
      <c r="C1361" s="5" t="str">
        <f t="shared" si="313"/>
        <v>CH</v>
      </c>
      <c r="D1361" t="s">
        <v>1430</v>
      </c>
      <c r="E1361" t="str">
        <f t="shared" si="314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</row>
    <row r="1362" spans="2:6">
      <c r="B1362" s="5" t="str">
        <f t="shared" si="312"/>
        <v>SPS1</v>
      </c>
      <c r="C1362" s="5" t="str">
        <f t="shared" si="313"/>
        <v>CH</v>
      </c>
      <c r="D1362" t="s">
        <v>1431</v>
      </c>
      <c r="E1362" t="str">
        <f t="shared" si="314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</row>
    <row r="1363" spans="2:6">
      <c r="B1363" s="5" t="str">
        <f t="shared" si="312"/>
        <v>SPS1</v>
      </c>
      <c r="C1363" s="5" t="str">
        <f t="shared" si="313"/>
        <v>CH</v>
      </c>
      <c r="D1363" t="s">
        <v>1432</v>
      </c>
      <c r="E1363" t="str">
        <f t="shared" si="314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</row>
    <row r="1364" spans="2:6">
      <c r="B1364" s="5" t="str">
        <f t="shared" si="312"/>
        <v>SPS1</v>
      </c>
      <c r="C1364" s="5" t="str">
        <f t="shared" si="313"/>
        <v>CH</v>
      </c>
      <c r="D1364" t="s">
        <v>1433</v>
      </c>
      <c r="E1364" t="str">
        <f t="shared" si="314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</row>
    <row r="1365" spans="2:6">
      <c r="B1365" s="5" t="str">
        <f t="shared" si="312"/>
        <v>SPS1</v>
      </c>
      <c r="C1365" s="5" t="str">
        <f t="shared" si="313"/>
        <v>CH</v>
      </c>
      <c r="D1365" t="s">
        <v>1434</v>
      </c>
      <c r="E1365" t="str">
        <f t="shared" si="314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</row>
    <row r="1366" spans="2:6">
      <c r="B1366" s="5" t="str">
        <f t="shared" si="312"/>
        <v>SPS1</v>
      </c>
      <c r="C1366" s="5" t="str">
        <f t="shared" si="313"/>
        <v>CH</v>
      </c>
      <c r="D1366" t="s">
        <v>1435</v>
      </c>
      <c r="E1366" t="str">
        <f t="shared" si="314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</row>
    <row r="1367" spans="2:6">
      <c r="B1367" s="5" t="str">
        <f t="shared" si="312"/>
        <v>SPS1</v>
      </c>
      <c r="C1367" s="5" t="str">
        <f t="shared" si="313"/>
        <v>CH</v>
      </c>
      <c r="D1367" t="s">
        <v>1436</v>
      </c>
      <c r="E1367" t="str">
        <f t="shared" si="314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</row>
    <row r="1368" spans="2:6">
      <c r="B1368" s="5" t="str">
        <f t="shared" si="312"/>
        <v>SPS1</v>
      </c>
      <c r="C1368" s="5" t="str">
        <f t="shared" si="313"/>
        <v>CH</v>
      </c>
      <c r="D1368" t="s">
        <v>1437</v>
      </c>
      <c r="E1368" t="str">
        <f t="shared" si="314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</row>
    <row r="1369" spans="2:6">
      <c r="B1369" s="5" t="str">
        <f t="shared" si="312"/>
        <v>SPS1</v>
      </c>
      <c r="C1369" s="5" t="str">
        <f t="shared" si="313"/>
        <v>CH</v>
      </c>
      <c r="D1369" t="s">
        <v>1438</v>
      </c>
      <c r="E1369" t="str">
        <f t="shared" si="314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</row>
    <row r="1370" spans="2:6">
      <c r="B1370" s="5" t="str">
        <f t="shared" si="312"/>
        <v>SPS1</v>
      </c>
      <c r="C1370" s="5" t="str">
        <f t="shared" si="313"/>
        <v>CH</v>
      </c>
      <c r="D1370" t="s">
        <v>1439</v>
      </c>
      <c r="E1370" t="str">
        <f t="shared" si="314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</row>
    <row r="1371" spans="2:6">
      <c r="B1371" s="5" t="str">
        <f t="shared" si="312"/>
        <v>SPS1</v>
      </c>
      <c r="C1371" s="5" t="str">
        <f t="shared" si="313"/>
        <v>CH</v>
      </c>
      <c r="D1371" t="s">
        <v>1440</v>
      </c>
      <c r="E1371" t="str">
        <f t="shared" si="314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</row>
    <row r="1372" spans="2:6">
      <c r="B1372" s="5" t="str">
        <f t="shared" si="312"/>
        <v>SPS1</v>
      </c>
      <c r="C1372" s="5" t="str">
        <f t="shared" si="313"/>
        <v>CH</v>
      </c>
      <c r="D1372" t="s">
        <v>1441</v>
      </c>
      <c r="E1372" t="str">
        <f t="shared" si="314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</row>
    <row r="1373" spans="2:6"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</row>
    <row r="1374" spans="2:6">
      <c r="B1374" s="5" t="str">
        <f t="shared" ref="B1374:B1396" si="315">B1373</f>
        <v>SPS1</v>
      </c>
      <c r="C1374" s="5" t="str">
        <f t="shared" ref="C1374:C1396" si="316">C1373</f>
        <v>CH</v>
      </c>
      <c r="D1374" t="s">
        <v>1443</v>
      </c>
      <c r="E1374" t="s">
        <v>1297</v>
      </c>
      <c r="F1374" s="13">
        <f>IFERROR(F1350/F1315,"-")</f>
        <v>4.1906042144660294</v>
      </c>
    </row>
    <row r="1375" spans="2:6">
      <c r="B1375" s="5" t="str">
        <f t="shared" si="315"/>
        <v>SPS1</v>
      </c>
      <c r="C1375" s="5" t="str">
        <f t="shared" si="316"/>
        <v>CH</v>
      </c>
      <c r="D1375" t="s">
        <v>1444</v>
      </c>
      <c r="E1375" t="s">
        <v>1297</v>
      </c>
      <c r="F1375" s="13">
        <f t="shared" ref="F1375" si="317">IFERROR(F1351/F1316,"-")</f>
        <v>0.378693217018718</v>
      </c>
    </row>
    <row r="1376" spans="2:6">
      <c r="B1376" s="5" t="str">
        <f t="shared" si="315"/>
        <v>SPS1</v>
      </c>
      <c r="C1376" s="5" t="str">
        <f t="shared" si="316"/>
        <v>CH</v>
      </c>
      <c r="D1376" t="s">
        <v>1445</v>
      </c>
      <c r="E1376" t="s">
        <v>1297</v>
      </c>
      <c r="F1376" s="13">
        <f t="shared" ref="F1376" si="318">IFERROR(F1352/F1317,"-")</f>
        <v>0.2751807049649071</v>
      </c>
    </row>
    <row r="1377" spans="2:6">
      <c r="B1377" s="5" t="str">
        <f t="shared" si="315"/>
        <v>SPS1</v>
      </c>
      <c r="C1377" s="5" t="str">
        <f t="shared" si="316"/>
        <v>CH</v>
      </c>
      <c r="D1377" t="s">
        <v>1446</v>
      </c>
      <c r="E1377" t="s">
        <v>1297</v>
      </c>
      <c r="F1377" s="13">
        <f t="shared" ref="F1377" si="319">IFERROR(F1353/F1318,"-")</f>
        <v>0.1829704071343991</v>
      </c>
    </row>
    <row r="1378" spans="2:6">
      <c r="B1378" s="5" t="str">
        <f t="shared" si="315"/>
        <v>SPS1</v>
      </c>
      <c r="C1378" s="5" t="str">
        <f t="shared" si="316"/>
        <v>CH</v>
      </c>
      <c r="D1378" t="s">
        <v>1447</v>
      </c>
      <c r="E1378" t="s">
        <v>1297</v>
      </c>
      <c r="F1378" s="13" t="str">
        <f t="shared" ref="F1378" si="320">IFERROR(F1354/F1319,"-")</f>
        <v>-</v>
      </c>
    </row>
    <row r="1379" spans="2:6">
      <c r="B1379" s="5" t="str">
        <f t="shared" si="315"/>
        <v>SPS1</v>
      </c>
      <c r="C1379" s="5" t="str">
        <f t="shared" si="316"/>
        <v>CH</v>
      </c>
      <c r="D1379" t="s">
        <v>1448</v>
      </c>
      <c r="E1379" t="s">
        <v>1297</v>
      </c>
      <c r="F1379" s="13" t="str">
        <f>IFERROR(F1355/F1321,"-")</f>
        <v>-</v>
      </c>
    </row>
    <row r="1380" spans="2:6">
      <c r="B1380" s="5" t="str">
        <f t="shared" si="315"/>
        <v>SPS1</v>
      </c>
      <c r="C1380" s="5" t="str">
        <f t="shared" si="316"/>
        <v>CH</v>
      </c>
      <c r="D1380" t="s">
        <v>1449</v>
      </c>
      <c r="E1380" t="s">
        <v>1297</v>
      </c>
      <c r="F1380" s="13" t="str">
        <f t="shared" ref="F1380" si="321">IFERROR(F1356/F1322,"-")</f>
        <v>-</v>
      </c>
    </row>
    <row r="1381" spans="2:6">
      <c r="B1381" s="5" t="str">
        <f t="shared" si="315"/>
        <v>SPS1</v>
      </c>
      <c r="C1381" s="5" t="str">
        <f t="shared" si="316"/>
        <v>CH</v>
      </c>
      <c r="D1381" t="s">
        <v>1450</v>
      </c>
      <c r="E1381" t="s">
        <v>1297</v>
      </c>
      <c r="F1381" s="13" t="str">
        <f t="shared" ref="F1381" si="322">IFERROR(F1357/F1323,"-")</f>
        <v>-</v>
      </c>
    </row>
    <row r="1382" spans="2:6">
      <c r="B1382" s="5" t="str">
        <f t="shared" si="315"/>
        <v>SPS1</v>
      </c>
      <c r="C1382" s="5" t="str">
        <f t="shared" si="316"/>
        <v>CH</v>
      </c>
      <c r="D1382" t="s">
        <v>1451</v>
      </c>
      <c r="E1382" t="s">
        <v>1297</v>
      </c>
      <c r="F1382" s="13" t="str">
        <f t="shared" ref="F1382" si="323">IFERROR(F1358/F1324,"-")</f>
        <v>-</v>
      </c>
    </row>
    <row r="1383" spans="2:6">
      <c r="B1383" s="5" t="str">
        <f t="shared" si="315"/>
        <v>SPS1</v>
      </c>
      <c r="C1383" s="5" t="str">
        <f t="shared" si="316"/>
        <v>CH</v>
      </c>
      <c r="D1383" t="s">
        <v>1452</v>
      </c>
      <c r="E1383" t="s">
        <v>1297</v>
      </c>
      <c r="F1383" s="13" t="str">
        <f>IFERROR(F1359/F1330,"-")</f>
        <v>-</v>
      </c>
    </row>
    <row r="1384" spans="2:6">
      <c r="B1384" s="5" t="str">
        <f t="shared" si="315"/>
        <v>SPS1</v>
      </c>
      <c r="C1384" s="5" t="str">
        <f t="shared" si="316"/>
        <v>CH</v>
      </c>
      <c r="D1384" t="s">
        <v>1453</v>
      </c>
      <c r="E1384" t="s">
        <v>1297</v>
      </c>
      <c r="F1384" s="13" t="str">
        <f t="shared" ref="F1384" si="324">IFERROR(F1360/F1331,"-")</f>
        <v>-</v>
      </c>
    </row>
    <row r="1385" spans="2:6">
      <c r="B1385" s="5" t="str">
        <f t="shared" si="315"/>
        <v>SPS1</v>
      </c>
      <c r="C1385" s="5" t="str">
        <f t="shared" si="316"/>
        <v>CH</v>
      </c>
      <c r="D1385" t="s">
        <v>1454</v>
      </c>
      <c r="E1385" t="s">
        <v>1297</v>
      </c>
      <c r="F1385" s="13" t="str">
        <f t="shared" ref="F1385" si="325">IFERROR(F1361/F1332,"-")</f>
        <v>-</v>
      </c>
    </row>
    <row r="1386" spans="2:6">
      <c r="B1386" s="5" t="str">
        <f t="shared" si="315"/>
        <v>SPS1</v>
      </c>
      <c r="C1386" s="5" t="str">
        <f t="shared" si="316"/>
        <v>CH</v>
      </c>
      <c r="D1386" t="s">
        <v>1455</v>
      </c>
      <c r="E1386" t="s">
        <v>1297</v>
      </c>
      <c r="F1386" s="13" t="str">
        <f t="shared" ref="F1386" si="326">IFERROR(F1362/F1333,"-")</f>
        <v>-</v>
      </c>
    </row>
    <row r="1387" spans="2:6">
      <c r="B1387" s="5" t="str">
        <f t="shared" si="315"/>
        <v>SPS1</v>
      </c>
      <c r="C1387" s="5" t="str">
        <f t="shared" si="316"/>
        <v>CH</v>
      </c>
      <c r="D1387" t="s">
        <v>1456</v>
      </c>
      <c r="E1387" t="s">
        <v>1297</v>
      </c>
      <c r="F1387" s="13">
        <f>IFERROR(F1363/F1334,"-")</f>
        <v>13.968680714886803</v>
      </c>
    </row>
    <row r="1388" spans="2:6">
      <c r="B1388" s="5" t="str">
        <f t="shared" si="315"/>
        <v>SPS1</v>
      </c>
      <c r="C1388" s="5" t="str">
        <f t="shared" si="316"/>
        <v>CH</v>
      </c>
      <c r="D1388" t="s">
        <v>1457</v>
      </c>
      <c r="E1388" t="s">
        <v>1297</v>
      </c>
      <c r="F1388" s="13">
        <f t="shared" ref="F1388" si="327">IFERROR(F1364/F1335,"-")</f>
        <v>0.12391916748597484</v>
      </c>
    </row>
    <row r="1389" spans="2:6">
      <c r="B1389" s="5" t="str">
        <f t="shared" si="315"/>
        <v>SPS1</v>
      </c>
      <c r="C1389" s="5" t="str">
        <f t="shared" si="316"/>
        <v>CH</v>
      </c>
      <c r="D1389" t="s">
        <v>1458</v>
      </c>
      <c r="E1389" t="s">
        <v>1297</v>
      </c>
      <c r="F1389" s="13">
        <f t="shared" ref="F1389" si="328">IFERROR(F1365/F1336,"-")</f>
        <v>8.7465847585616679E-2</v>
      </c>
    </row>
    <row r="1390" spans="2:6">
      <c r="B1390" s="5" t="str">
        <f t="shared" si="315"/>
        <v>SPS1</v>
      </c>
      <c r="C1390" s="5" t="str">
        <f t="shared" si="316"/>
        <v>CH</v>
      </c>
      <c r="D1390" t="s">
        <v>1459</v>
      </c>
      <c r="E1390" t="s">
        <v>1297</v>
      </c>
      <c r="F1390" s="13">
        <f t="shared" ref="F1390" si="329">IFERROR(F1366/F1337,"-")</f>
        <v>5.7949527986548635E-2</v>
      </c>
    </row>
    <row r="1391" spans="2:6">
      <c r="B1391" s="5" t="str">
        <f t="shared" si="315"/>
        <v>SPS1</v>
      </c>
      <c r="C1391" s="5" t="str">
        <f t="shared" si="316"/>
        <v>CH</v>
      </c>
      <c r="D1391" t="s">
        <v>1460</v>
      </c>
      <c r="E1391" t="s">
        <v>1297</v>
      </c>
      <c r="F1391" s="13">
        <f t="shared" ref="F1391" si="330">IFERROR(F1367/F1338,"-")</f>
        <v>3.8646481387947483E-2</v>
      </c>
    </row>
    <row r="1392" spans="2:6">
      <c r="B1392" s="5" t="str">
        <f t="shared" si="315"/>
        <v>SPS1</v>
      </c>
      <c r="C1392" s="5" t="str">
        <f t="shared" si="316"/>
        <v>CH</v>
      </c>
      <c r="D1392" t="s">
        <v>1461</v>
      </c>
      <c r="E1392" t="s">
        <v>1297</v>
      </c>
      <c r="F1392" s="13">
        <f>IFERROR(F1368/F1344,"-")</f>
        <v>13.96868071488681</v>
      </c>
    </row>
    <row r="1393" spans="2:6">
      <c r="B1393" s="5" t="str">
        <f t="shared" si="315"/>
        <v>SPS1</v>
      </c>
      <c r="C1393" s="5" t="str">
        <f t="shared" si="316"/>
        <v>CH</v>
      </c>
      <c r="D1393" t="s">
        <v>1462</v>
      </c>
      <c r="E1393" t="s">
        <v>1297</v>
      </c>
      <c r="F1393" s="13" t="str">
        <f t="shared" ref="F1393" si="331">IFERROR(F1369/F1345,"-")</f>
        <v>-</v>
      </c>
    </row>
    <row r="1394" spans="2:6">
      <c r="B1394" s="5" t="str">
        <f t="shared" si="315"/>
        <v>SPS1</v>
      </c>
      <c r="C1394" s="5" t="str">
        <f t="shared" si="316"/>
        <v>CH</v>
      </c>
      <c r="D1394" t="s">
        <v>1463</v>
      </c>
      <c r="E1394" t="s">
        <v>1297</v>
      </c>
      <c r="F1394" s="13" t="str">
        <f t="shared" ref="F1394" si="332">IFERROR(F1370/F1346,"-")</f>
        <v>-</v>
      </c>
    </row>
    <row r="1395" spans="2:6">
      <c r="B1395" s="5" t="str">
        <f t="shared" si="315"/>
        <v>SPS1</v>
      </c>
      <c r="C1395" s="5" t="str">
        <f t="shared" si="316"/>
        <v>CH</v>
      </c>
      <c r="D1395" t="s">
        <v>1464</v>
      </c>
      <c r="E1395" t="s">
        <v>1297</v>
      </c>
      <c r="F1395" s="13" t="str">
        <f t="shared" ref="F1395" si="333">IFERROR(F1371/F1347,"-")</f>
        <v>-</v>
      </c>
    </row>
    <row r="1396" spans="2:6">
      <c r="B1396" s="5" t="str">
        <f t="shared" si="315"/>
        <v>SPS1</v>
      </c>
      <c r="C1396" s="5" t="str">
        <f t="shared" si="316"/>
        <v>CH</v>
      </c>
      <c r="D1396" t="s">
        <v>1465</v>
      </c>
      <c r="E1396" t="s">
        <v>1297</v>
      </c>
      <c r="F1396" s="13" t="str">
        <f t="shared" ref="F1396" si="334">IFERROR(F1372/F1348,"-")</f>
        <v>-</v>
      </c>
    </row>
    <row r="1397" spans="2:6"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</row>
    <row r="1398" spans="2:6"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</row>
    <row r="1399" spans="2:6">
      <c r="B1399" s="5" t="str">
        <f t="shared" ref="B1399:B1432" si="335">B1398</f>
        <v>SPS1</v>
      </c>
      <c r="C1399" s="5" t="str">
        <f t="shared" ref="C1399:C1432" si="336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</row>
    <row r="1400" spans="2:6">
      <c r="B1400" s="5" t="str">
        <f t="shared" si="335"/>
        <v>SPS1</v>
      </c>
      <c r="C1400" s="5" t="str">
        <f t="shared" si="336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</row>
    <row r="1401" spans="2:6">
      <c r="B1401" s="5" t="str">
        <f t="shared" si="335"/>
        <v>SPS1</v>
      </c>
      <c r="C1401" s="5" t="str">
        <f t="shared" si="336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</row>
    <row r="1402" spans="2:6">
      <c r="B1402" s="5" t="str">
        <f t="shared" si="335"/>
        <v>SPS1</v>
      </c>
      <c r="C1402" s="5" t="str">
        <f t="shared" si="336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</row>
    <row r="1403" spans="2:6">
      <c r="B1403" s="5" t="str">
        <f t="shared" si="335"/>
        <v>SPS1</v>
      </c>
      <c r="C1403" s="5" t="str">
        <f t="shared" si="336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</row>
    <row r="1404" spans="2:6">
      <c r="B1404" s="5" t="str">
        <f t="shared" si="335"/>
        <v>SPS1</v>
      </c>
      <c r="C1404" s="5" t="str">
        <f t="shared" si="336"/>
        <v>CH</v>
      </c>
      <c r="D1404" t="s">
        <v>1475</v>
      </c>
      <c r="E1404" t="s">
        <v>8</v>
      </c>
      <c r="F1404" s="13">
        <f>SUM(F1405:F1408)</f>
        <v>0</v>
      </c>
    </row>
    <row r="1405" spans="2:6">
      <c r="B1405" s="5" t="str">
        <f t="shared" si="335"/>
        <v>SPS1</v>
      </c>
      <c r="C1405" s="5" t="str">
        <f t="shared" si="336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</row>
    <row r="1406" spans="2:6">
      <c r="B1406" s="5" t="str">
        <f t="shared" si="335"/>
        <v>SPS1</v>
      </c>
      <c r="C1406" s="5" t="str">
        <f t="shared" si="336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</row>
    <row r="1407" spans="2:6">
      <c r="B1407" s="5" t="str">
        <f t="shared" si="335"/>
        <v>SPS1</v>
      </c>
      <c r="C1407" s="5" t="str">
        <f t="shared" si="336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</row>
    <row r="1408" spans="2:6">
      <c r="B1408" s="5" t="str">
        <f t="shared" si="335"/>
        <v>SPS1</v>
      </c>
      <c r="C1408" s="5" t="str">
        <f t="shared" si="336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</row>
    <row r="1409" spans="2:6">
      <c r="B1409" s="5" t="str">
        <f t="shared" si="335"/>
        <v>SPS1</v>
      </c>
      <c r="C1409" s="5" t="str">
        <f t="shared" si="336"/>
        <v>CH</v>
      </c>
      <c r="D1409" t="s">
        <v>1480</v>
      </c>
      <c r="E1409" t="s">
        <v>8</v>
      </c>
      <c r="F1409" s="13">
        <f>SUM(F1414:F1422)</f>
        <v>0.81344810055825378</v>
      </c>
    </row>
    <row r="1410" spans="2:6">
      <c r="B1410" s="5" t="str">
        <f t="shared" si="335"/>
        <v>SPS1</v>
      </c>
      <c r="C1410" s="5" t="str">
        <f t="shared" si="336"/>
        <v>CH</v>
      </c>
      <c r="D1410" t="s">
        <v>1481</v>
      </c>
      <c r="E1410" t="s">
        <v>8</v>
      </c>
      <c r="F1410" s="13">
        <f>F1409-F1411</f>
        <v>0.79343787799826471</v>
      </c>
    </row>
    <row r="1411" spans="2:6">
      <c r="B1411" s="5" t="str">
        <f t="shared" si="335"/>
        <v>SPS1</v>
      </c>
      <c r="C1411" s="5" t="str">
        <f t="shared" si="336"/>
        <v>CH</v>
      </c>
      <c r="D1411" t="s">
        <v>1482</v>
      </c>
      <c r="E1411" t="s">
        <v>8</v>
      </c>
      <c r="F1411" s="13">
        <f>SUM(F1412:F1413)</f>
        <v>2.0010222559989101E-2</v>
      </c>
    </row>
    <row r="1412" spans="2:6">
      <c r="B1412" s="5" t="str">
        <f t="shared" si="335"/>
        <v>SPS1</v>
      </c>
      <c r="C1412" s="5" t="str">
        <f t="shared" si="336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</row>
    <row r="1413" spans="2:6">
      <c r="B1413" s="5" t="str">
        <f t="shared" si="335"/>
        <v>SPS1</v>
      </c>
      <c r="C1413" s="5" t="str">
        <f t="shared" si="336"/>
        <v>CH</v>
      </c>
      <c r="D1413" t="s">
        <v>1484</v>
      </c>
      <c r="E1413" t="s">
        <v>8</v>
      </c>
      <c r="F1413" s="13">
        <f>(F$36+F$716)/([1]Transport!B$22+[1]Transport!B$26)*F1409</f>
        <v>0</v>
      </c>
    </row>
    <row r="1414" spans="2:6">
      <c r="B1414" s="5" t="str">
        <f t="shared" si="335"/>
        <v>SPS1</v>
      </c>
      <c r="C1414" s="5" t="str">
        <f t="shared" si="336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</row>
    <row r="1415" spans="2:6">
      <c r="B1415" s="5" t="str">
        <f t="shared" si="335"/>
        <v>SPS1</v>
      </c>
      <c r="C1415" s="5" t="str">
        <f t="shared" si="336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</row>
    <row r="1416" spans="2:6">
      <c r="B1416" s="5" t="str">
        <f t="shared" si="335"/>
        <v>SPS1</v>
      </c>
      <c r="C1416" s="5" t="str">
        <f t="shared" si="336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</row>
    <row r="1417" spans="2:6">
      <c r="B1417" s="5" t="str">
        <f t="shared" si="335"/>
        <v>SPS1</v>
      </c>
      <c r="C1417" s="5" t="str">
        <f t="shared" si="336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</row>
    <row r="1418" spans="2:6">
      <c r="B1418" s="5" t="str">
        <f t="shared" si="335"/>
        <v>SPS1</v>
      </c>
      <c r="C1418" s="5" t="str">
        <f t="shared" si="336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</row>
    <row r="1419" spans="2:6">
      <c r="B1419" s="5" t="str">
        <f t="shared" si="335"/>
        <v>SPS1</v>
      </c>
      <c r="C1419" s="5" t="str">
        <f t="shared" si="336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</row>
    <row r="1420" spans="2:6">
      <c r="B1420" s="5" t="str">
        <f t="shared" si="335"/>
        <v>SPS1</v>
      </c>
      <c r="C1420" s="5" t="str">
        <f t="shared" si="336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</row>
    <row r="1421" spans="2:6">
      <c r="B1421" s="5" t="str">
        <f t="shared" si="335"/>
        <v>SPS1</v>
      </c>
      <c r="C1421" s="5" t="str">
        <f t="shared" si="336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</row>
    <row r="1422" spans="2:6">
      <c r="B1422" s="5" t="str">
        <f t="shared" si="335"/>
        <v>SPS1</v>
      </c>
      <c r="C1422" s="5" t="str">
        <f t="shared" si="336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</row>
    <row r="1423" spans="2:6">
      <c r="B1423" s="5" t="str">
        <f t="shared" si="335"/>
        <v>SPS1</v>
      </c>
      <c r="C1423" s="5" t="str">
        <f t="shared" si="336"/>
        <v>CH</v>
      </c>
      <c r="D1423" t="s">
        <v>1494</v>
      </c>
      <c r="E1423" t="s">
        <v>8</v>
      </c>
      <c r="F1423" s="13">
        <f>SUM(F1428:F1432)</f>
        <v>1.3752069171936042E-4</v>
      </c>
    </row>
    <row r="1424" spans="2:6">
      <c r="B1424" s="5" t="str">
        <f t="shared" si="335"/>
        <v>SPS1</v>
      </c>
      <c r="C1424" s="5" t="str">
        <f t="shared" si="336"/>
        <v>CH</v>
      </c>
      <c r="D1424" t="s">
        <v>1495</v>
      </c>
      <c r="E1424" t="s">
        <v>8</v>
      </c>
      <c r="F1424" s="13">
        <f>F1423-F1425</f>
        <v>1.2715278689898963E-4</v>
      </c>
    </row>
    <row r="1425" spans="2:6">
      <c r="B1425" s="5" t="str">
        <f t="shared" si="335"/>
        <v>SPS1</v>
      </c>
      <c r="C1425" s="5" t="str">
        <f t="shared" si="336"/>
        <v>CH</v>
      </c>
      <c r="D1425" t="s">
        <v>1496</v>
      </c>
      <c r="E1425" t="s">
        <v>8</v>
      </c>
      <c r="F1425" s="13">
        <f>SUM(F1426:F1427)</f>
        <v>1.0367904820370783E-5</v>
      </c>
    </row>
    <row r="1426" spans="2:6">
      <c r="B1426" s="5" t="str">
        <f t="shared" si="335"/>
        <v>SPS1</v>
      </c>
      <c r="C1426" s="5" t="str">
        <f t="shared" si="336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</row>
    <row r="1427" spans="2:6">
      <c r="B1427" s="5" t="str">
        <f t="shared" si="335"/>
        <v>SPS1</v>
      </c>
      <c r="C1427" s="5" t="str">
        <f t="shared" si="336"/>
        <v>CH</v>
      </c>
      <c r="D1427" t="s">
        <v>1498</v>
      </c>
      <c r="E1427" t="s">
        <v>8</v>
      </c>
      <c r="F1427" s="13">
        <f>(F$47+F$714)/([1]Transport!B$24+[1]Transport!B$27)*F1423</f>
        <v>0</v>
      </c>
    </row>
    <row r="1428" spans="2:6">
      <c r="B1428" s="5" t="str">
        <f t="shared" si="335"/>
        <v>SPS1</v>
      </c>
      <c r="C1428" s="5" t="str">
        <f t="shared" si="336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</row>
    <row r="1429" spans="2:6">
      <c r="B1429" s="5" t="str">
        <f t="shared" si="335"/>
        <v>SPS1</v>
      </c>
      <c r="C1429" s="5" t="str">
        <f t="shared" si="336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</row>
    <row r="1430" spans="2:6">
      <c r="B1430" s="5" t="str">
        <f t="shared" si="335"/>
        <v>SPS1</v>
      </c>
      <c r="C1430" s="5" t="str">
        <f t="shared" si="336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</row>
    <row r="1431" spans="2:6">
      <c r="B1431" s="5" t="str">
        <f t="shared" si="335"/>
        <v>SPS1</v>
      </c>
      <c r="C1431" s="5" t="str">
        <f t="shared" si="336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</row>
    <row r="1432" spans="2:6">
      <c r="B1432" s="5" t="str">
        <f t="shared" si="335"/>
        <v>SPS1</v>
      </c>
      <c r="C1432" s="5" t="str">
        <f t="shared" si="336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</row>
    <row r="1433" spans="2:6"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</row>
    <row r="1434" spans="2:6"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</row>
    <row r="1435" spans="2:6">
      <c r="B1435" s="5" t="str">
        <f t="shared" ref="B1435:B1456" si="337">B1434</f>
        <v>SPS1</v>
      </c>
      <c r="C1435" s="5" t="str">
        <f t="shared" ref="C1435:C1456" si="338">C1434</f>
        <v>CH</v>
      </c>
      <c r="D1435" t="s">
        <v>1505</v>
      </c>
      <c r="E1435" t="str">
        <f t="shared" ref="E1435:E1456" si="339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</row>
    <row r="1436" spans="2:6">
      <c r="B1436" s="5" t="str">
        <f t="shared" si="337"/>
        <v>SPS1</v>
      </c>
      <c r="C1436" s="5" t="str">
        <f t="shared" si="338"/>
        <v>CH</v>
      </c>
      <c r="D1436" t="s">
        <v>1506</v>
      </c>
      <c r="E1436" t="str">
        <f t="shared" si="339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</row>
    <row r="1437" spans="2:6">
      <c r="B1437" s="5" t="str">
        <f t="shared" si="337"/>
        <v>SPS1</v>
      </c>
      <c r="C1437" s="5" t="str">
        <f t="shared" si="338"/>
        <v>CH</v>
      </c>
      <c r="D1437" t="s">
        <v>1507</v>
      </c>
      <c r="E1437" t="str">
        <f t="shared" si="339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</row>
    <row r="1438" spans="2:6">
      <c r="B1438" s="5" t="str">
        <f t="shared" si="337"/>
        <v>SPS1</v>
      </c>
      <c r="C1438" s="5" t="str">
        <f t="shared" si="338"/>
        <v>CH</v>
      </c>
      <c r="D1438" t="s">
        <v>1508</v>
      </c>
      <c r="E1438" t="str">
        <f t="shared" si="339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</row>
    <row r="1439" spans="2:6">
      <c r="B1439" s="5" t="str">
        <f t="shared" si="337"/>
        <v>SPS1</v>
      </c>
      <c r="C1439" s="5" t="str">
        <f t="shared" si="338"/>
        <v>CH</v>
      </c>
      <c r="D1439" t="s">
        <v>1509</v>
      </c>
      <c r="E1439" t="str">
        <f t="shared" si="339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</row>
    <row r="1440" spans="2:6">
      <c r="B1440" s="5" t="str">
        <f t="shared" si="337"/>
        <v>SPS1</v>
      </c>
      <c r="C1440" s="5" t="str">
        <f t="shared" si="338"/>
        <v>CH</v>
      </c>
      <c r="D1440" t="s">
        <v>1510</v>
      </c>
      <c r="E1440" t="str">
        <f t="shared" si="339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</row>
    <row r="1441" spans="2:6">
      <c r="B1441" s="5" t="str">
        <f t="shared" si="337"/>
        <v>SPS1</v>
      </c>
      <c r="C1441" s="5" t="str">
        <f t="shared" si="338"/>
        <v>CH</v>
      </c>
      <c r="D1441" t="s">
        <v>1511</v>
      </c>
      <c r="E1441" t="str">
        <f t="shared" si="339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</row>
    <row r="1442" spans="2:6">
      <c r="B1442" s="5" t="str">
        <f t="shared" si="337"/>
        <v>SPS1</v>
      </c>
      <c r="C1442" s="5" t="str">
        <f t="shared" si="338"/>
        <v>CH</v>
      </c>
      <c r="D1442" t="s">
        <v>1512</v>
      </c>
      <c r="E1442" t="str">
        <f t="shared" si="339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</row>
    <row r="1443" spans="2:6">
      <c r="B1443" s="5" t="str">
        <f t="shared" si="337"/>
        <v>SPS1</v>
      </c>
      <c r="C1443" s="5" t="str">
        <f t="shared" si="338"/>
        <v>CH</v>
      </c>
      <c r="D1443" t="s">
        <v>1513</v>
      </c>
      <c r="E1443" t="str">
        <f t="shared" si="339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</row>
    <row r="1444" spans="2:6">
      <c r="B1444" s="5" t="str">
        <f t="shared" si="337"/>
        <v>SPS1</v>
      </c>
      <c r="C1444" s="5" t="str">
        <f t="shared" si="338"/>
        <v>CH</v>
      </c>
      <c r="D1444" t="s">
        <v>1514</v>
      </c>
      <c r="E1444" t="str">
        <f t="shared" si="339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</row>
    <row r="1445" spans="2:6">
      <c r="B1445" s="5" t="str">
        <f t="shared" si="337"/>
        <v>SPS1</v>
      </c>
      <c r="C1445" s="5" t="str">
        <f t="shared" si="338"/>
        <v>CH</v>
      </c>
      <c r="D1445" t="s">
        <v>1515</v>
      </c>
      <c r="E1445" t="str">
        <f t="shared" si="339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</row>
    <row r="1446" spans="2:6">
      <c r="B1446" s="5" t="str">
        <f t="shared" si="337"/>
        <v>SPS1</v>
      </c>
      <c r="C1446" s="5" t="str">
        <f t="shared" si="338"/>
        <v>CH</v>
      </c>
      <c r="D1446" t="s">
        <v>1516</v>
      </c>
      <c r="E1446" t="str">
        <f t="shared" si="339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</row>
    <row r="1447" spans="2:6">
      <c r="B1447" s="5" t="str">
        <f t="shared" si="337"/>
        <v>SPS1</v>
      </c>
      <c r="C1447" s="5" t="str">
        <f t="shared" si="338"/>
        <v>CH</v>
      </c>
      <c r="D1447" t="s">
        <v>1517</v>
      </c>
      <c r="E1447" t="str">
        <f t="shared" si="339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</row>
    <row r="1448" spans="2:6">
      <c r="B1448" s="5" t="str">
        <f t="shared" si="337"/>
        <v>SPS1</v>
      </c>
      <c r="C1448" s="5" t="str">
        <f t="shared" si="338"/>
        <v>CH</v>
      </c>
      <c r="D1448" t="s">
        <v>1518</v>
      </c>
      <c r="E1448" t="str">
        <f t="shared" si="339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</row>
    <row r="1449" spans="2:6">
      <c r="B1449" s="5" t="str">
        <f t="shared" si="337"/>
        <v>SPS1</v>
      </c>
      <c r="C1449" s="5" t="str">
        <f t="shared" si="338"/>
        <v>CH</v>
      </c>
      <c r="D1449" t="s">
        <v>1519</v>
      </c>
      <c r="E1449" t="str">
        <f t="shared" si="339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</row>
    <row r="1450" spans="2:6">
      <c r="B1450" s="5" t="str">
        <f t="shared" si="337"/>
        <v>SPS1</v>
      </c>
      <c r="C1450" s="5" t="str">
        <f t="shared" si="338"/>
        <v>CH</v>
      </c>
      <c r="D1450" t="s">
        <v>1520</v>
      </c>
      <c r="E1450" t="str">
        <f t="shared" si="339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</row>
    <row r="1451" spans="2:6">
      <c r="B1451" s="5" t="str">
        <f t="shared" si="337"/>
        <v>SPS1</v>
      </c>
      <c r="C1451" s="5" t="str">
        <f t="shared" si="338"/>
        <v>CH</v>
      </c>
      <c r="D1451" t="s">
        <v>1521</v>
      </c>
      <c r="E1451" t="str">
        <f t="shared" si="339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</row>
    <row r="1452" spans="2:6">
      <c r="B1452" s="5" t="str">
        <f t="shared" si="337"/>
        <v>SPS1</v>
      </c>
      <c r="C1452" s="5" t="str">
        <f t="shared" si="338"/>
        <v>CH</v>
      </c>
      <c r="D1452" t="s">
        <v>1522</v>
      </c>
      <c r="E1452" t="str">
        <f t="shared" si="339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</row>
    <row r="1453" spans="2:6">
      <c r="B1453" s="5" t="str">
        <f t="shared" si="337"/>
        <v>SPS1</v>
      </c>
      <c r="C1453" s="5" t="str">
        <f t="shared" si="338"/>
        <v>CH</v>
      </c>
      <c r="D1453" t="s">
        <v>1523</v>
      </c>
      <c r="E1453" t="str">
        <f t="shared" si="339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</row>
    <row r="1454" spans="2:6">
      <c r="B1454" s="5" t="str">
        <f t="shared" si="337"/>
        <v>SPS1</v>
      </c>
      <c r="C1454" s="5" t="str">
        <f t="shared" si="338"/>
        <v>CH</v>
      </c>
      <c r="D1454" t="s">
        <v>1524</v>
      </c>
      <c r="E1454" t="str">
        <f t="shared" si="339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</row>
    <row r="1455" spans="2:6">
      <c r="B1455" s="5" t="str">
        <f t="shared" si="337"/>
        <v>SPS1</v>
      </c>
      <c r="C1455" s="5" t="str">
        <f t="shared" si="338"/>
        <v>CH</v>
      </c>
      <c r="D1455" t="s">
        <v>1525</v>
      </c>
      <c r="E1455" t="str">
        <f t="shared" si="339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</row>
    <row r="1456" spans="2:6">
      <c r="B1456" s="5" t="str">
        <f t="shared" si="337"/>
        <v>SPS1</v>
      </c>
      <c r="C1456" s="5" t="str">
        <f t="shared" si="338"/>
        <v>CH</v>
      </c>
      <c r="D1456" t="s">
        <v>1526</v>
      </c>
      <c r="E1456" t="str">
        <f t="shared" si="339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</row>
    <row r="1457" spans="2:6"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</row>
    <row r="1458" spans="2:6">
      <c r="B1458" s="5" t="str">
        <f t="shared" ref="B1458:B1480" si="340">B1457</f>
        <v>SPS1</v>
      </c>
      <c r="C1458" s="5" t="str">
        <f t="shared" ref="C1458:C1480" si="341">C1457</f>
        <v>CH</v>
      </c>
      <c r="D1458" t="s">
        <v>1527</v>
      </c>
      <c r="E1458" t="s">
        <v>1297</v>
      </c>
      <c r="F1458" s="13" t="str">
        <f>IFERROR(F1434/F1399,"-")</f>
        <v>-</v>
      </c>
    </row>
    <row r="1459" spans="2:6">
      <c r="B1459" s="5" t="str">
        <f t="shared" si="340"/>
        <v>SPS1</v>
      </c>
      <c r="C1459" s="5" t="str">
        <f t="shared" si="341"/>
        <v>CH</v>
      </c>
      <c r="D1459" t="s">
        <v>1528</v>
      </c>
      <c r="E1459" t="s">
        <v>1297</v>
      </c>
      <c r="F1459" s="13">
        <f t="shared" ref="F1459" si="342">IFERROR(F1435/F1400,"-")</f>
        <v>0.37869321701871778</v>
      </c>
    </row>
    <row r="1460" spans="2:6">
      <c r="B1460" s="5" t="str">
        <f t="shared" si="340"/>
        <v>SPS1</v>
      </c>
      <c r="C1460" s="5" t="str">
        <f t="shared" si="341"/>
        <v>CH</v>
      </c>
      <c r="D1460" t="s">
        <v>1529</v>
      </c>
      <c r="E1460" t="s">
        <v>1297</v>
      </c>
      <c r="F1460" s="13">
        <f t="shared" ref="F1460" si="343">IFERROR(F1436/F1401,"-")</f>
        <v>0.27518070496490699</v>
      </c>
    </row>
    <row r="1461" spans="2:6">
      <c r="B1461" s="5" t="str">
        <f t="shared" si="340"/>
        <v>SPS1</v>
      </c>
      <c r="C1461" s="5" t="str">
        <f t="shared" si="341"/>
        <v>CH</v>
      </c>
      <c r="D1461" t="s">
        <v>1530</v>
      </c>
      <c r="E1461" t="s">
        <v>1297</v>
      </c>
      <c r="F1461" s="13">
        <f t="shared" ref="F1461" si="344">IFERROR(F1437/F1402,"-")</f>
        <v>0.18297040713439894</v>
      </c>
    </row>
    <row r="1462" spans="2:6">
      <c r="B1462" s="5" t="str">
        <f t="shared" si="340"/>
        <v>SPS1</v>
      </c>
      <c r="C1462" s="5" t="str">
        <f t="shared" si="341"/>
        <v>CH</v>
      </c>
      <c r="D1462" t="s">
        <v>1531</v>
      </c>
      <c r="E1462" t="s">
        <v>1297</v>
      </c>
      <c r="F1462" s="13" t="str">
        <f t="shared" ref="F1462" si="345">IFERROR(F1438/F1403,"-")</f>
        <v>-</v>
      </c>
    </row>
    <row r="1463" spans="2:6">
      <c r="B1463" s="5" t="str">
        <f t="shared" si="340"/>
        <v>SPS1</v>
      </c>
      <c r="C1463" s="5" t="str">
        <f t="shared" si="341"/>
        <v>CH</v>
      </c>
      <c r="D1463" t="s">
        <v>1532</v>
      </c>
      <c r="E1463" t="s">
        <v>1297</v>
      </c>
      <c r="F1463" s="13" t="str">
        <f>IFERROR(F1439/F1405,"-")</f>
        <v>-</v>
      </c>
    </row>
    <row r="1464" spans="2:6">
      <c r="B1464" s="5" t="str">
        <f t="shared" si="340"/>
        <v>SPS1</v>
      </c>
      <c r="C1464" s="5" t="str">
        <f t="shared" si="341"/>
        <v>CH</v>
      </c>
      <c r="D1464" t="s">
        <v>1533</v>
      </c>
      <c r="E1464" t="s">
        <v>1297</v>
      </c>
      <c r="F1464" s="13" t="str">
        <f t="shared" ref="F1464" si="346">IFERROR(F1440/F1406,"-")</f>
        <v>-</v>
      </c>
    </row>
    <row r="1465" spans="2:6">
      <c r="B1465" s="5" t="str">
        <f t="shared" si="340"/>
        <v>SPS1</v>
      </c>
      <c r="C1465" s="5" t="str">
        <f t="shared" si="341"/>
        <v>CH</v>
      </c>
      <c r="D1465" t="s">
        <v>1534</v>
      </c>
      <c r="E1465" t="s">
        <v>1297</v>
      </c>
      <c r="F1465" s="13" t="str">
        <f t="shared" ref="F1465" si="347">IFERROR(F1441/F1407,"-")</f>
        <v>-</v>
      </c>
    </row>
    <row r="1466" spans="2:6">
      <c r="B1466" s="5" t="str">
        <f t="shared" si="340"/>
        <v>SPS1</v>
      </c>
      <c r="C1466" s="5" t="str">
        <f t="shared" si="341"/>
        <v>CH</v>
      </c>
      <c r="D1466" t="s">
        <v>1535</v>
      </c>
      <c r="E1466" t="s">
        <v>1297</v>
      </c>
      <c r="F1466" s="13" t="str">
        <f t="shared" ref="F1466" si="348">IFERROR(F1442/F1408,"-")</f>
        <v>-</v>
      </c>
    </row>
    <row r="1467" spans="2:6">
      <c r="B1467" s="5" t="str">
        <f t="shared" si="340"/>
        <v>SPS1</v>
      </c>
      <c r="C1467" s="5" t="str">
        <f t="shared" si="341"/>
        <v>CH</v>
      </c>
      <c r="D1467" t="s">
        <v>1536</v>
      </c>
      <c r="E1467" t="s">
        <v>1297</v>
      </c>
      <c r="F1467" s="13" t="str">
        <f>IFERROR(F1443/F1414,"-")</f>
        <v>-</v>
      </c>
    </row>
    <row r="1468" spans="2:6">
      <c r="B1468" s="5" t="str">
        <f t="shared" si="340"/>
        <v>SPS1</v>
      </c>
      <c r="C1468" s="5" t="str">
        <f t="shared" si="341"/>
        <v>CH</v>
      </c>
      <c r="D1468" t="s">
        <v>1537</v>
      </c>
      <c r="E1468" t="s">
        <v>1297</v>
      </c>
      <c r="F1468" s="13" t="str">
        <f t="shared" ref="F1468" si="349">IFERROR(F1444/F1415,"-")</f>
        <v>-</v>
      </c>
    </row>
    <row r="1469" spans="2:6">
      <c r="B1469" s="5" t="str">
        <f t="shared" si="340"/>
        <v>SPS1</v>
      </c>
      <c r="C1469" s="5" t="str">
        <f t="shared" si="341"/>
        <v>CH</v>
      </c>
      <c r="D1469" t="s">
        <v>1538</v>
      </c>
      <c r="E1469" t="s">
        <v>1297</v>
      </c>
      <c r="F1469" s="13" t="str">
        <f t="shared" ref="F1469" si="350">IFERROR(F1445/F1416,"-")</f>
        <v>-</v>
      </c>
    </row>
    <row r="1470" spans="2:6">
      <c r="B1470" s="5" t="str">
        <f t="shared" si="340"/>
        <v>SPS1</v>
      </c>
      <c r="C1470" s="5" t="str">
        <f t="shared" si="341"/>
        <v>CH</v>
      </c>
      <c r="D1470" t="s">
        <v>1539</v>
      </c>
      <c r="E1470" t="s">
        <v>1297</v>
      </c>
      <c r="F1470" s="13" t="str">
        <f t="shared" ref="F1470" si="351">IFERROR(F1446/F1417,"-")</f>
        <v>-</v>
      </c>
    </row>
    <row r="1471" spans="2:6">
      <c r="B1471" s="5" t="str">
        <f t="shared" si="340"/>
        <v>SPS1</v>
      </c>
      <c r="C1471" s="5" t="str">
        <f t="shared" si="341"/>
        <v>CH</v>
      </c>
      <c r="D1471" t="s">
        <v>1540</v>
      </c>
      <c r="E1471" t="s">
        <v>1297</v>
      </c>
      <c r="F1471" s="13">
        <f>IFERROR(F1447/F1418,"-")</f>
        <v>9.9502495941956646</v>
      </c>
    </row>
    <row r="1472" spans="2:6">
      <c r="B1472" s="5" t="str">
        <f t="shared" si="340"/>
        <v>SPS1</v>
      </c>
      <c r="C1472" s="5" t="str">
        <f t="shared" si="341"/>
        <v>CH</v>
      </c>
      <c r="D1472" t="s">
        <v>1541</v>
      </c>
      <c r="E1472" t="s">
        <v>1297</v>
      </c>
      <c r="F1472" s="13">
        <f t="shared" ref="F1472" si="352">IFERROR(F1448/F1419,"-")</f>
        <v>0.12391916748597492</v>
      </c>
    </row>
    <row r="1473" spans="2:6">
      <c r="B1473" s="5" t="str">
        <f t="shared" si="340"/>
        <v>SPS1</v>
      </c>
      <c r="C1473" s="5" t="str">
        <f t="shared" si="341"/>
        <v>CH</v>
      </c>
      <c r="D1473" t="s">
        <v>1542</v>
      </c>
      <c r="E1473" t="s">
        <v>1297</v>
      </c>
      <c r="F1473" s="13">
        <f t="shared" ref="F1473" si="353">IFERROR(F1449/F1420,"-")</f>
        <v>8.7465847585616541E-2</v>
      </c>
    </row>
    <row r="1474" spans="2:6">
      <c r="B1474" s="5" t="str">
        <f t="shared" si="340"/>
        <v>SPS1</v>
      </c>
      <c r="C1474" s="5" t="str">
        <f t="shared" si="341"/>
        <v>CH</v>
      </c>
      <c r="D1474" t="s">
        <v>1543</v>
      </c>
      <c r="E1474" t="s">
        <v>1297</v>
      </c>
      <c r="F1474" s="13">
        <f t="shared" ref="F1474" si="354">IFERROR(F1450/F1421,"-")</f>
        <v>5.7949527986548677E-2</v>
      </c>
    </row>
    <row r="1475" spans="2:6">
      <c r="B1475" s="5" t="str">
        <f t="shared" si="340"/>
        <v>SPS1</v>
      </c>
      <c r="C1475" s="5" t="str">
        <f t="shared" si="341"/>
        <v>CH</v>
      </c>
      <c r="D1475" t="s">
        <v>1544</v>
      </c>
      <c r="E1475" t="s">
        <v>1297</v>
      </c>
      <c r="F1475" s="13">
        <f t="shared" ref="F1475" si="355">IFERROR(F1451/F1422,"-")</f>
        <v>3.8646481387947469E-2</v>
      </c>
    </row>
    <row r="1476" spans="2:6">
      <c r="B1476" s="5" t="str">
        <f t="shared" si="340"/>
        <v>SPS1</v>
      </c>
      <c r="C1476" s="5" t="str">
        <f t="shared" si="341"/>
        <v>CH</v>
      </c>
      <c r="D1476" t="s">
        <v>1545</v>
      </c>
      <c r="E1476" t="s">
        <v>1297</v>
      </c>
      <c r="F1476" s="13">
        <f>IFERROR(F1452/F1428,"-")</f>
        <v>9.9502495941956628</v>
      </c>
    </row>
    <row r="1477" spans="2:6">
      <c r="B1477" s="5" t="str">
        <f t="shared" si="340"/>
        <v>SPS1</v>
      </c>
      <c r="C1477" s="5" t="str">
        <f t="shared" si="341"/>
        <v>CH</v>
      </c>
      <c r="D1477" t="s">
        <v>1546</v>
      </c>
      <c r="E1477" t="s">
        <v>1297</v>
      </c>
      <c r="F1477" s="13" t="str">
        <f t="shared" ref="F1477" si="356">IFERROR(F1453/F1429,"-")</f>
        <v>-</v>
      </c>
    </row>
    <row r="1478" spans="2:6">
      <c r="B1478" s="5" t="str">
        <f t="shared" si="340"/>
        <v>SPS1</v>
      </c>
      <c r="C1478" s="5" t="str">
        <f t="shared" si="341"/>
        <v>CH</v>
      </c>
      <c r="D1478" t="s">
        <v>1547</v>
      </c>
      <c r="E1478" t="s">
        <v>1297</v>
      </c>
      <c r="F1478" s="13" t="str">
        <f t="shared" ref="F1478" si="357">IFERROR(F1454/F1430,"-")</f>
        <v>-</v>
      </c>
    </row>
    <row r="1479" spans="2:6">
      <c r="B1479" s="5" t="str">
        <f t="shared" si="340"/>
        <v>SPS1</v>
      </c>
      <c r="C1479" s="5" t="str">
        <f t="shared" si="341"/>
        <v>CH</v>
      </c>
      <c r="D1479" t="s">
        <v>1548</v>
      </c>
      <c r="E1479" t="s">
        <v>1297</v>
      </c>
      <c r="F1479" s="13" t="str">
        <f t="shared" ref="F1479" si="358">IFERROR(F1455/F1431,"-")</f>
        <v>-</v>
      </c>
    </row>
    <row r="1480" spans="2:6">
      <c r="B1480" s="5" t="str">
        <f t="shared" si="340"/>
        <v>SPS1</v>
      </c>
      <c r="C1480" s="5" t="str">
        <f t="shared" si="341"/>
        <v>CH</v>
      </c>
      <c r="D1480" t="s">
        <v>1549</v>
      </c>
      <c r="E1480" t="s">
        <v>1297</v>
      </c>
      <c r="F1480" s="13" t="str">
        <f t="shared" ref="F1480" si="359">IFERROR(F1456/F1432,"-")</f>
        <v>-</v>
      </c>
    </row>
    <row r="1481" spans="2:6"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</row>
    <row r="1482" spans="2:6"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</row>
    <row r="1483" spans="2:6">
      <c r="B1483" s="5" t="str">
        <f t="shared" ref="B1483" si="360">B1482</f>
        <v>SPS1</v>
      </c>
      <c r="C1483" s="5" t="str">
        <f t="shared" ref="C1483" si="361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</row>
    <row r="1484" spans="2:6">
      <c r="B1484" s="8" t="str">
        <f t="shared" ref="B1484:C1487" si="362">B1483</f>
        <v>SPS1</v>
      </c>
      <c r="C1484" s="8" t="str">
        <f t="shared" si="362"/>
        <v>CH</v>
      </c>
      <c r="D1484" s="1" t="s">
        <v>1558</v>
      </c>
      <c r="E1484" s="1" t="s">
        <v>1199</v>
      </c>
      <c r="F1484" s="16">
        <f>F1485</f>
        <v>2.7120999999999972E-2</v>
      </c>
    </row>
    <row r="1485" spans="2:6">
      <c r="B1485" s="5" t="str">
        <f t="shared" si="362"/>
        <v>SPS1</v>
      </c>
      <c r="C1485" s="5" t="str">
        <f t="shared" si="362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</row>
    <row r="1486" spans="2:6">
      <c r="B1486" s="8" t="str">
        <f t="shared" si="362"/>
        <v>SPS1</v>
      </c>
      <c r="C1486" s="8" t="str">
        <f t="shared" si="362"/>
        <v>CH</v>
      </c>
      <c r="D1486" s="1" t="s">
        <v>1560</v>
      </c>
      <c r="E1486" s="1" t="s">
        <v>1297</v>
      </c>
      <c r="F1486" s="13" t="s">
        <v>295</v>
      </c>
    </row>
    <row r="1487" spans="2:6">
      <c r="B1487" s="5" t="str">
        <f t="shared" si="362"/>
        <v>SPS1</v>
      </c>
      <c r="C1487" s="5" t="str">
        <f t="shared" si="362"/>
        <v>CH</v>
      </c>
      <c r="D1487" t="s">
        <v>1561</v>
      </c>
      <c r="E1487" t="str">
        <f>E1486</f>
        <v>km/MJ</v>
      </c>
      <c r="F1487" s="13">
        <f>F1485/F1483</f>
        <v>9.6295916604459117E-2</v>
      </c>
    </row>
    <row r="1488" spans="2:6"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</row>
    <row r="1489" spans="2:6"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</row>
    <row r="1490" spans="2:6">
      <c r="B1490" s="5" t="str">
        <f t="shared" ref="B1490" si="363">B1489</f>
        <v>SPS1</v>
      </c>
      <c r="C1490" s="5" t="str">
        <f t="shared" ref="C1490" si="364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</row>
    <row r="1491" spans="2:6">
      <c r="B1491" s="8" t="str">
        <f t="shared" ref="B1491:C1495" si="365">B1490</f>
        <v>SPS1</v>
      </c>
      <c r="C1491" s="8" t="str">
        <f t="shared" si="365"/>
        <v>CH</v>
      </c>
      <c r="D1491" s="1" t="s">
        <v>1562</v>
      </c>
      <c r="E1491" s="1" t="s">
        <v>1199</v>
      </c>
      <c r="F1491" s="16">
        <f>F1492</f>
        <v>3.3477999999999994E-2</v>
      </c>
    </row>
    <row r="1492" spans="2:6">
      <c r="B1492" s="5" t="str">
        <f t="shared" si="365"/>
        <v>SPS1</v>
      </c>
      <c r="C1492" s="5" t="str">
        <f t="shared" si="365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</row>
    <row r="1493" spans="2:6">
      <c r="B1493" s="8" t="str">
        <f t="shared" si="365"/>
        <v>SPS1</v>
      </c>
      <c r="C1493" s="8" t="str">
        <f t="shared" si="365"/>
        <v>CH</v>
      </c>
      <c r="D1493" s="1" t="s">
        <v>1564</v>
      </c>
      <c r="E1493" s="1" t="s">
        <v>1297</v>
      </c>
      <c r="F1493" s="13" t="s">
        <v>295</v>
      </c>
    </row>
    <row r="1494" spans="2:6">
      <c r="B1494" s="5" t="str">
        <f t="shared" si="365"/>
        <v>SPS1</v>
      </c>
      <c r="C1494" s="5" t="str">
        <f t="shared" si="365"/>
        <v>CH</v>
      </c>
      <c r="D1494" t="s">
        <v>1565</v>
      </c>
      <c r="E1494" t="str">
        <f>E1493</f>
        <v>km/MJ</v>
      </c>
      <c r="F1494" s="13">
        <f>F1492/F1490</f>
        <v>5.6961631559156484E-2</v>
      </c>
    </row>
    <row r="1495" spans="2:6">
      <c r="B1495" s="8" t="str">
        <f t="shared" si="365"/>
        <v>SPS1</v>
      </c>
      <c r="C1495" s="8" t="str">
        <f t="shared" si="365"/>
        <v>CH</v>
      </c>
      <c r="D1495" s="1" t="s">
        <v>1567</v>
      </c>
      <c r="E1495" s="1" t="s">
        <v>8</v>
      </c>
      <c r="F1495" s="16">
        <f>SUM(F1496,F1501,F1506)</f>
        <v>2.3993860649874645</v>
      </c>
    </row>
    <row r="1496" spans="2:6">
      <c r="B1496" s="5" t="str">
        <f>B1495</f>
        <v>SPS1</v>
      </c>
      <c r="C1496" t="str">
        <f t="shared" ref="C1496:C1500" si="366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</row>
    <row r="1497" spans="2:6">
      <c r="B1497" t="str">
        <f t="shared" ref="B1497:B1500" si="367">B1496</f>
        <v>SPS1</v>
      </c>
      <c r="C1497" t="str">
        <f t="shared" si="366"/>
        <v>CH</v>
      </c>
      <c r="D1497" t="s">
        <v>1569</v>
      </c>
      <c r="E1497" t="str">
        <f t="shared" ref="E1497:E1500" si="368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</row>
    <row r="1498" spans="2:6">
      <c r="B1498" t="str">
        <f t="shared" si="367"/>
        <v>SPS1</v>
      </c>
      <c r="C1498" t="str">
        <f t="shared" si="366"/>
        <v>CH</v>
      </c>
      <c r="D1498" t="s">
        <v>1570</v>
      </c>
      <c r="E1498" t="str">
        <f t="shared" si="368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</row>
    <row r="1499" spans="2:6">
      <c r="B1499" t="str">
        <f t="shared" si="367"/>
        <v>SPS1</v>
      </c>
      <c r="C1499" t="str">
        <f t="shared" si="366"/>
        <v>CH</v>
      </c>
      <c r="D1499" t="s">
        <v>1572</v>
      </c>
      <c r="E1499" t="str">
        <f t="shared" si="368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</row>
    <row r="1500" spans="2:6">
      <c r="B1500" t="str">
        <f t="shared" si="367"/>
        <v>SPS1</v>
      </c>
      <c r="C1500" t="str">
        <f t="shared" si="366"/>
        <v>CH</v>
      </c>
      <c r="D1500" t="s">
        <v>1571</v>
      </c>
      <c r="E1500" t="str">
        <f t="shared" si="368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</row>
    <row r="1501" spans="2:6">
      <c r="B1501" s="5" t="str">
        <f>B1500</f>
        <v>SPS1</v>
      </c>
      <c r="C1501" t="str">
        <f t="shared" ref="C1501:C1505" si="369">C1500</f>
        <v>CH</v>
      </c>
      <c r="D1501" t="s">
        <v>1573</v>
      </c>
      <c r="E1501" t="str">
        <f>E1500</f>
        <v>PJ/yr.</v>
      </c>
      <c r="F1501" s="13">
        <f>SUM(F1502:F1505)</f>
        <v>0</v>
      </c>
    </row>
    <row r="1502" spans="2:6">
      <c r="B1502" t="str">
        <f t="shared" ref="B1502:B1505" si="370">B1501</f>
        <v>SPS1</v>
      </c>
      <c r="C1502" t="str">
        <f t="shared" si="369"/>
        <v>CH</v>
      </c>
      <c r="D1502" t="s">
        <v>1574</v>
      </c>
      <c r="E1502" t="str">
        <f t="shared" ref="E1502:E1505" si="371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</row>
    <row r="1503" spans="2:6">
      <c r="B1503" t="str">
        <f t="shared" si="370"/>
        <v>SPS1</v>
      </c>
      <c r="C1503" t="str">
        <f t="shared" si="369"/>
        <v>CH</v>
      </c>
      <c r="D1503" t="s">
        <v>1575</v>
      </c>
      <c r="E1503" t="str">
        <f t="shared" si="371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</row>
    <row r="1504" spans="2:6">
      <c r="B1504" t="str">
        <f t="shared" si="370"/>
        <v>SPS1</v>
      </c>
      <c r="C1504" t="str">
        <f t="shared" si="369"/>
        <v>CH</v>
      </c>
      <c r="D1504" t="s">
        <v>1576</v>
      </c>
      <c r="E1504" t="str">
        <f t="shared" si="371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</row>
    <row r="1505" spans="2:6">
      <c r="B1505" t="str">
        <f t="shared" si="370"/>
        <v>SPS1</v>
      </c>
      <c r="C1505" t="str">
        <f t="shared" si="369"/>
        <v>CH</v>
      </c>
      <c r="D1505" t="s">
        <v>1577</v>
      </c>
      <c r="E1505" t="str">
        <f t="shared" si="371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</row>
    <row r="1506" spans="2:6">
      <c r="B1506" s="5" t="str">
        <f>B1505</f>
        <v>SPS1</v>
      </c>
      <c r="C1506" t="str">
        <f t="shared" ref="C1506:C1516" si="372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</row>
    <row r="1507" spans="2:6"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</row>
    <row r="1508" spans="2:6">
      <c r="B1508" s="5" t="str">
        <f t="shared" ref="B1508:B1510" si="373">B1507</f>
        <v>SPS1</v>
      </c>
      <c r="C1508" s="5" t="str">
        <f t="shared" ref="C1508:C1510" si="374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</row>
    <row r="1509" spans="2:6">
      <c r="B1509" s="5" t="str">
        <f t="shared" si="373"/>
        <v>SPS1</v>
      </c>
      <c r="C1509" s="5" t="str">
        <f t="shared" si="374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</row>
    <row r="1510" spans="2:6">
      <c r="B1510" s="5" t="str">
        <f t="shared" si="373"/>
        <v>SPS1</v>
      </c>
      <c r="C1510" s="5" t="str">
        <f t="shared" si="374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</row>
    <row r="1511" spans="2:6"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</row>
    <row r="1512" spans="2:6"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</row>
    <row r="1513" spans="2:6">
      <c r="B1513" t="str">
        <f t="shared" ref="B1513:B1516" si="375">B1512</f>
        <v>SPS1</v>
      </c>
      <c r="C1513" t="str">
        <f t="shared" si="372"/>
        <v>CH</v>
      </c>
      <c r="D1513" t="s">
        <v>1659</v>
      </c>
      <c r="E1513" t="str">
        <f t="shared" ref="E1513:E1515" si="376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</row>
    <row r="1514" spans="2:6">
      <c r="B1514" t="str">
        <f t="shared" si="375"/>
        <v>SPS1</v>
      </c>
      <c r="C1514" t="str">
        <f t="shared" si="372"/>
        <v>CH</v>
      </c>
      <c r="D1514" t="s">
        <v>1660</v>
      </c>
      <c r="E1514" t="str">
        <f t="shared" si="376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</row>
    <row r="1515" spans="2:6">
      <c r="B1515" t="str">
        <f t="shared" si="375"/>
        <v>SPS1</v>
      </c>
      <c r="C1515" t="str">
        <f t="shared" si="372"/>
        <v>CH</v>
      </c>
      <c r="D1515" t="s">
        <v>1661</v>
      </c>
      <c r="E1515" t="str">
        <f t="shared" si="376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</row>
    <row r="1516" spans="2:6">
      <c r="B1516" s="8" t="str">
        <f t="shared" si="375"/>
        <v>SPS1</v>
      </c>
      <c r="C1516" s="8" t="str">
        <f t="shared" si="372"/>
        <v>CH</v>
      </c>
      <c r="D1516" s="1" t="s">
        <v>1583</v>
      </c>
      <c r="E1516" s="1" t="s">
        <v>1597</v>
      </c>
      <c r="F1516" s="16" t="e">
        <f>SUM(#REF!,#REF!,#REF!)</f>
        <v>#REF!</v>
      </c>
    </row>
    <row r="1517" spans="2:6"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</row>
    <row r="1518" spans="2:6">
      <c r="B1518" t="str">
        <f t="shared" ref="B1518:B1543" si="377">B1517</f>
        <v>SPS1</v>
      </c>
      <c r="C1518" t="str">
        <f t="shared" ref="C1518:C1543" si="378">C1517</f>
        <v>CH</v>
      </c>
      <c r="D1518" t="s">
        <v>1585</v>
      </c>
      <c r="E1518" t="str">
        <f t="shared" ref="E1518:E1529" si="379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</row>
    <row r="1519" spans="2:6">
      <c r="B1519" t="str">
        <f t="shared" si="377"/>
        <v>SPS1</v>
      </c>
      <c r="C1519" t="str">
        <f t="shared" si="378"/>
        <v>CH</v>
      </c>
      <c r="D1519" t="s">
        <v>1586</v>
      </c>
      <c r="E1519" t="str">
        <f t="shared" si="379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</row>
    <row r="1520" spans="2:6">
      <c r="B1520" t="str">
        <f t="shared" si="377"/>
        <v>SPS1</v>
      </c>
      <c r="C1520" t="str">
        <f t="shared" si="378"/>
        <v>CH</v>
      </c>
      <c r="D1520" t="s">
        <v>1587</v>
      </c>
      <c r="E1520" t="str">
        <f t="shared" si="379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</row>
    <row r="1521" spans="2:6">
      <c r="B1521" t="str">
        <f t="shared" si="377"/>
        <v>SPS1</v>
      </c>
      <c r="C1521" t="str">
        <f t="shared" si="378"/>
        <v>CH</v>
      </c>
      <c r="D1521" t="s">
        <v>1588</v>
      </c>
      <c r="E1521" t="str">
        <f t="shared" si="379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</row>
    <row r="1522" spans="2:6">
      <c r="B1522" t="str">
        <f t="shared" si="377"/>
        <v>SPS1</v>
      </c>
      <c r="C1522" t="str">
        <f t="shared" si="378"/>
        <v>CH</v>
      </c>
      <c r="D1522" t="s">
        <v>1589</v>
      </c>
      <c r="E1522" t="str">
        <f t="shared" si="379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</row>
    <row r="1523" spans="2:6">
      <c r="B1523" t="str">
        <f t="shared" si="377"/>
        <v>SPS1</v>
      </c>
      <c r="C1523" t="str">
        <f t="shared" si="378"/>
        <v>CH</v>
      </c>
      <c r="D1523" t="s">
        <v>1590</v>
      </c>
      <c r="E1523" t="str">
        <f t="shared" si="379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</row>
    <row r="1524" spans="2:6">
      <c r="B1524" t="str">
        <f t="shared" si="377"/>
        <v>SPS1</v>
      </c>
      <c r="C1524" t="str">
        <f t="shared" si="378"/>
        <v>CH</v>
      </c>
      <c r="D1524" t="s">
        <v>1591</v>
      </c>
      <c r="E1524" t="str">
        <f t="shared" si="379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</row>
    <row r="1525" spans="2:6">
      <c r="B1525" t="str">
        <f t="shared" si="377"/>
        <v>SPS1</v>
      </c>
      <c r="C1525" t="str">
        <f t="shared" si="378"/>
        <v>CH</v>
      </c>
      <c r="D1525" t="s">
        <v>1592</v>
      </c>
      <c r="E1525" t="str">
        <f t="shared" si="379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</row>
    <row r="1526" spans="2:6">
      <c r="B1526" t="str">
        <f t="shared" si="377"/>
        <v>SPS1</v>
      </c>
      <c r="C1526" t="str">
        <f t="shared" si="378"/>
        <v>CH</v>
      </c>
      <c r="D1526" t="s">
        <v>1593</v>
      </c>
      <c r="E1526" t="str">
        <f t="shared" si="379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</row>
    <row r="1527" spans="2:6">
      <c r="B1527" t="str">
        <f t="shared" si="377"/>
        <v>SPS1</v>
      </c>
      <c r="C1527" t="str">
        <f t="shared" si="378"/>
        <v>CH</v>
      </c>
      <c r="D1527" t="s">
        <v>1594</v>
      </c>
      <c r="E1527" t="str">
        <f t="shared" si="379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</row>
    <row r="1528" spans="2:6">
      <c r="B1528" t="str">
        <f t="shared" si="377"/>
        <v>SPS1</v>
      </c>
      <c r="C1528" t="str">
        <f t="shared" si="378"/>
        <v>CH</v>
      </c>
      <c r="D1528" t="s">
        <v>1595</v>
      </c>
      <c r="E1528" t="str">
        <f t="shared" si="379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</row>
    <row r="1529" spans="2:6">
      <c r="B1529" t="str">
        <f t="shared" si="377"/>
        <v>SPS1</v>
      </c>
      <c r="C1529" t="str">
        <f t="shared" si="378"/>
        <v>CH</v>
      </c>
      <c r="D1529" t="s">
        <v>1596</v>
      </c>
      <c r="E1529" t="str">
        <f t="shared" si="379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</row>
    <row r="1530" spans="2:6">
      <c r="B1530" s="8" t="str">
        <f t="shared" si="377"/>
        <v>SPS1</v>
      </c>
      <c r="C1530" s="8" t="str">
        <f t="shared" si="378"/>
        <v>CH</v>
      </c>
      <c r="D1530" s="1" t="s">
        <v>1598</v>
      </c>
      <c r="E1530" s="1" t="s">
        <v>1297</v>
      </c>
      <c r="F1530" s="26" t="s">
        <v>1607</v>
      </c>
    </row>
    <row r="1531" spans="2:6">
      <c r="B1531" t="str">
        <f t="shared" si="377"/>
        <v>SPS1</v>
      </c>
      <c r="C1531" t="str">
        <f t="shared" si="378"/>
        <v>CH</v>
      </c>
      <c r="D1531" t="s">
        <v>1599</v>
      </c>
      <c r="E1531" t="s">
        <v>1297</v>
      </c>
      <c r="F1531" s="13">
        <f t="shared" ref="F1531:F1534" si="380">IFERROR(F1517/F1497,"-")</f>
        <v>11.098927012431901</v>
      </c>
    </row>
    <row r="1532" spans="2:6">
      <c r="B1532" t="str">
        <f t="shared" si="377"/>
        <v>SPS1</v>
      </c>
      <c r="C1532" t="str">
        <f t="shared" si="378"/>
        <v>CH</v>
      </c>
      <c r="D1532" t="s">
        <v>1600</v>
      </c>
      <c r="E1532" t="s">
        <v>1297</v>
      </c>
      <c r="F1532" s="13">
        <f t="shared" si="380"/>
        <v>6.2845243629359899</v>
      </c>
    </row>
    <row r="1533" spans="2:6">
      <c r="B1533" t="str">
        <f t="shared" si="377"/>
        <v>SPS1</v>
      </c>
      <c r="C1533" t="str">
        <f t="shared" si="378"/>
        <v>CH</v>
      </c>
      <c r="D1533" t="s">
        <v>1601</v>
      </c>
      <c r="E1533" t="s">
        <v>1297</v>
      </c>
      <c r="F1533" s="13">
        <f t="shared" si="380"/>
        <v>4.0901432735634922</v>
      </c>
    </row>
    <row r="1534" spans="2:6">
      <c r="B1534" t="str">
        <f t="shared" si="377"/>
        <v>SPS1</v>
      </c>
      <c r="C1534" t="str">
        <f t="shared" si="378"/>
        <v>CH</v>
      </c>
      <c r="D1534" t="s">
        <v>1602</v>
      </c>
      <c r="E1534" t="s">
        <v>1297</v>
      </c>
      <c r="F1534" s="13">
        <f t="shared" si="380"/>
        <v>3.7650534829600395</v>
      </c>
    </row>
    <row r="1535" spans="2:6">
      <c r="B1535" t="str">
        <f t="shared" si="377"/>
        <v>SPS1</v>
      </c>
      <c r="C1535" t="str">
        <f t="shared" si="378"/>
        <v>CH</v>
      </c>
      <c r="D1535" t="s">
        <v>1603</v>
      </c>
      <c r="E1535" t="s">
        <v>1297</v>
      </c>
      <c r="F1535" s="13" t="str">
        <f t="shared" ref="F1535:F1538" si="381">IFERROR(F1521/F1502,"-")</f>
        <v>-</v>
      </c>
    </row>
    <row r="1536" spans="2:6">
      <c r="B1536" t="str">
        <f t="shared" si="377"/>
        <v>SPS1</v>
      </c>
      <c r="C1536" t="str">
        <f t="shared" si="378"/>
        <v>CH</v>
      </c>
      <c r="D1536" t="s">
        <v>1604</v>
      </c>
      <c r="E1536" t="s">
        <v>1297</v>
      </c>
      <c r="F1536" s="13" t="str">
        <f t="shared" si="381"/>
        <v>-</v>
      </c>
    </row>
    <row r="1537" spans="2:6">
      <c r="B1537" t="str">
        <f t="shared" si="377"/>
        <v>SPS1</v>
      </c>
      <c r="C1537" t="str">
        <f t="shared" si="378"/>
        <v>CH</v>
      </c>
      <c r="D1537" t="s">
        <v>1605</v>
      </c>
      <c r="E1537" t="s">
        <v>1297</v>
      </c>
      <c r="F1537" s="13" t="str">
        <f t="shared" si="381"/>
        <v>-</v>
      </c>
    </row>
    <row r="1538" spans="2:6">
      <c r="B1538" t="str">
        <f t="shared" si="377"/>
        <v>SPS1</v>
      </c>
      <c r="C1538" t="str">
        <f t="shared" si="378"/>
        <v>CH</v>
      </c>
      <c r="D1538" t="s">
        <v>1606</v>
      </c>
      <c r="E1538" t="s">
        <v>1297</v>
      </c>
      <c r="F1538" s="13" t="str">
        <f t="shared" si="381"/>
        <v>-</v>
      </c>
    </row>
    <row r="1539" spans="2:6">
      <c r="B1539" t="str">
        <f t="shared" si="377"/>
        <v>SPS1</v>
      </c>
      <c r="C1539" t="str">
        <f t="shared" si="378"/>
        <v>CH</v>
      </c>
      <c r="D1539" t="s">
        <v>1662</v>
      </c>
      <c r="E1539" t="s">
        <v>1297</v>
      </c>
      <c r="F1539" s="13">
        <f t="shared" ref="F1539:F1543" si="382">IFERROR(F1525/F1511,"-")</f>
        <v>0.77116510534577853</v>
      </c>
    </row>
    <row r="1540" spans="2:6">
      <c r="B1540" t="str">
        <f t="shared" si="377"/>
        <v>SPS1</v>
      </c>
      <c r="C1540" t="str">
        <f t="shared" si="378"/>
        <v>CH</v>
      </c>
      <c r="D1540" t="s">
        <v>1663</v>
      </c>
      <c r="E1540" t="s">
        <v>1297</v>
      </c>
      <c r="F1540" s="13">
        <f t="shared" si="382"/>
        <v>1.9078836334110869</v>
      </c>
    </row>
    <row r="1541" spans="2:6">
      <c r="B1541" t="str">
        <f t="shared" si="377"/>
        <v>SPS1</v>
      </c>
      <c r="C1541" t="str">
        <f t="shared" si="378"/>
        <v>CH</v>
      </c>
      <c r="D1541" t="s">
        <v>1664</v>
      </c>
      <c r="E1541" t="s">
        <v>1297</v>
      </c>
      <c r="F1541" s="13">
        <f t="shared" si="382"/>
        <v>1.1027629847473206</v>
      </c>
    </row>
    <row r="1542" spans="2:6">
      <c r="B1542" t="str">
        <f t="shared" si="377"/>
        <v>SPS1</v>
      </c>
      <c r="C1542" t="str">
        <f t="shared" si="378"/>
        <v>CH</v>
      </c>
      <c r="D1542" t="s">
        <v>1665</v>
      </c>
      <c r="E1542" t="s">
        <v>1297</v>
      </c>
      <c r="F1542" s="13">
        <f t="shared" si="382"/>
        <v>0.72942698043636922</v>
      </c>
    </row>
    <row r="1543" spans="2:6">
      <c r="B1543" t="str">
        <f t="shared" si="377"/>
        <v>SPS1</v>
      </c>
      <c r="C1543" t="str">
        <f t="shared" si="378"/>
        <v>CH</v>
      </c>
      <c r="D1543" t="s">
        <v>1666</v>
      </c>
      <c r="E1543" t="s">
        <v>1297</v>
      </c>
      <c r="F1543" s="13">
        <f t="shared" si="382"/>
        <v>0.6758016652568728</v>
      </c>
    </row>
    <row r="1544" spans="2:6"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</row>
    <row r="1545" spans="2:6">
      <c r="B1545" t="str">
        <f t="shared" ref="B1545:B1590" si="383">B1544</f>
        <v>SPS1</v>
      </c>
      <c r="C1545" t="str">
        <f t="shared" ref="C1545:C1590" si="384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</row>
    <row r="1546" spans="2:6">
      <c r="B1546" t="str">
        <f t="shared" si="383"/>
        <v>SPS1</v>
      </c>
      <c r="C1546" t="str">
        <f t="shared" si="384"/>
        <v>CH</v>
      </c>
      <c r="D1546" t="s">
        <v>1623</v>
      </c>
      <c r="E1546" t="str">
        <f t="shared" ref="E1546:E1570" si="385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</row>
    <row r="1547" spans="2:6">
      <c r="B1547" t="str">
        <f t="shared" si="383"/>
        <v>SPS1</v>
      </c>
      <c r="C1547" t="str">
        <f t="shared" si="384"/>
        <v>CH</v>
      </c>
      <c r="D1547" t="s">
        <v>1624</v>
      </c>
      <c r="E1547" t="str">
        <f t="shared" si="385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</row>
    <row r="1548" spans="2:6">
      <c r="B1548" t="str">
        <f t="shared" si="383"/>
        <v>SPS1</v>
      </c>
      <c r="C1548" t="str">
        <f t="shared" si="384"/>
        <v>CH</v>
      </c>
      <c r="D1548" t="s">
        <v>1617</v>
      </c>
      <c r="E1548" t="str">
        <f t="shared" si="385"/>
        <v>PJ/yr.</v>
      </c>
      <c r="F1548" s="13">
        <f>F1549</f>
        <v>0</v>
      </c>
    </row>
    <row r="1549" spans="2:6">
      <c r="B1549" t="str">
        <f t="shared" si="383"/>
        <v>SPS1</v>
      </c>
      <c r="C1549" t="str">
        <f t="shared" si="384"/>
        <v>CH</v>
      </c>
      <c r="D1549" t="s">
        <v>1625</v>
      </c>
      <c r="E1549" t="str">
        <f t="shared" si="385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</row>
    <row r="1550" spans="2:6">
      <c r="B1550" t="str">
        <f t="shared" si="383"/>
        <v>SPS1</v>
      </c>
      <c r="C1550" t="str">
        <f t="shared" si="384"/>
        <v>CH</v>
      </c>
      <c r="D1550" t="s">
        <v>1618</v>
      </c>
      <c r="E1550" t="str">
        <f t="shared" si="385"/>
        <v>PJ/yr.</v>
      </c>
      <c r="F1550" s="13">
        <f>SUM(F1555:F1556)</f>
        <v>1.1869947308673252</v>
      </c>
    </row>
    <row r="1551" spans="2:6">
      <c r="B1551" t="str">
        <f t="shared" si="383"/>
        <v>SPS1</v>
      </c>
      <c r="C1551" t="str">
        <f t="shared" si="384"/>
        <v>CH</v>
      </c>
      <c r="D1551" t="s">
        <v>1619</v>
      </c>
      <c r="E1551" t="str">
        <f t="shared" si="385"/>
        <v>PJ/yr.</v>
      </c>
      <c r="F1551" s="13">
        <f>F1550-F1552</f>
        <v>1.1220186346684917</v>
      </c>
    </row>
    <row r="1552" spans="2:6">
      <c r="B1552" t="str">
        <f t="shared" si="383"/>
        <v>SPS1</v>
      </c>
      <c r="C1552" t="str">
        <f t="shared" si="384"/>
        <v>CH</v>
      </c>
      <c r="D1552" t="s">
        <v>1620</v>
      </c>
      <c r="E1552" t="str">
        <f t="shared" si="385"/>
        <v>PJ/yr.</v>
      </c>
      <c r="F1552" s="13">
        <f>SUM(F1553:F1554)</f>
        <v>6.4976096198833544E-2</v>
      </c>
    </row>
    <row r="1553" spans="2:6">
      <c r="B1553" t="str">
        <f t="shared" si="383"/>
        <v>SPS1</v>
      </c>
      <c r="C1553" t="str">
        <f t="shared" si="384"/>
        <v>CH</v>
      </c>
      <c r="D1553" t="s">
        <v>1621</v>
      </c>
      <c r="E1553" t="str">
        <f t="shared" si="385"/>
        <v>PJ/yr.</v>
      </c>
      <c r="F1553" s="13">
        <f>[1]Transport!B$25/SUM([1]Transport!B$21,[1]Transport!B$25)*F1550*(F$34+F$598)/(F$34+F$598+F$37)</f>
        <v>6.4976096198833544E-2</v>
      </c>
    </row>
    <row r="1554" spans="2:6">
      <c r="B1554" t="str">
        <f t="shared" si="383"/>
        <v>SPS1</v>
      </c>
      <c r="C1554" t="str">
        <f t="shared" si="384"/>
        <v>CH</v>
      </c>
      <c r="D1554" t="s">
        <v>1622</v>
      </c>
      <c r="E1554" t="str">
        <f t="shared" si="385"/>
        <v>PJ/yr.</v>
      </c>
      <c r="F1554" s="13">
        <f>(F$37+F$717)/([1]Transport!B$21+[1]Transport!B$25)*F1550</f>
        <v>0</v>
      </c>
    </row>
    <row r="1555" spans="2:6">
      <c r="B1555" t="str">
        <f t="shared" si="383"/>
        <v>SPS1</v>
      </c>
      <c r="C1555" t="str">
        <f t="shared" si="384"/>
        <v>CH</v>
      </c>
      <c r="D1555" t="s">
        <v>1668</v>
      </c>
      <c r="E1555" t="str">
        <f t="shared" si="385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</row>
    <row r="1556" spans="2:6">
      <c r="B1556" t="str">
        <f t="shared" si="383"/>
        <v>SPS1</v>
      </c>
      <c r="C1556" t="str">
        <f t="shared" si="384"/>
        <v>CH</v>
      </c>
      <c r="D1556" t="s">
        <v>1667</v>
      </c>
      <c r="E1556" t="str">
        <f t="shared" si="385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</row>
    <row r="1557" spans="2:6">
      <c r="B1557" t="str">
        <f t="shared" si="383"/>
        <v>SPS1</v>
      </c>
      <c r="C1557" t="str">
        <f t="shared" si="384"/>
        <v>CH</v>
      </c>
      <c r="D1557" t="s">
        <v>1626</v>
      </c>
      <c r="E1557" t="str">
        <f t="shared" si="385"/>
        <v>PJ/yr.</v>
      </c>
      <c r="F1557" s="13">
        <f>SUM(F1562:F1564)</f>
        <v>15.520841280022545</v>
      </c>
    </row>
    <row r="1558" spans="2:6">
      <c r="B1558" t="str">
        <f t="shared" si="383"/>
        <v>SPS1</v>
      </c>
      <c r="C1558" t="str">
        <f t="shared" si="384"/>
        <v>CH</v>
      </c>
      <c r="D1558" t="s">
        <v>1627</v>
      </c>
      <c r="E1558" t="str">
        <f t="shared" si="385"/>
        <v>PJ/yr.</v>
      </c>
      <c r="F1558" s="13">
        <f>F1557-F1559</f>
        <v>15.139040046337968</v>
      </c>
    </row>
    <row r="1559" spans="2:6">
      <c r="B1559" t="str">
        <f t="shared" si="383"/>
        <v>SPS1</v>
      </c>
      <c r="C1559" t="str">
        <f t="shared" si="384"/>
        <v>CH</v>
      </c>
      <c r="D1559" t="s">
        <v>1628</v>
      </c>
      <c r="E1559" t="str">
        <f t="shared" si="385"/>
        <v>PJ/yr.</v>
      </c>
      <c r="F1559" s="13">
        <f>SUM(F1560:F1561)</f>
        <v>0.38180123368457708</v>
      </c>
    </row>
    <row r="1560" spans="2:6">
      <c r="B1560" t="str">
        <f t="shared" si="383"/>
        <v>SPS1</v>
      </c>
      <c r="C1560" t="str">
        <f t="shared" si="384"/>
        <v>CH</v>
      </c>
      <c r="D1560" t="s">
        <v>1629</v>
      </c>
      <c r="E1560" t="str">
        <f t="shared" si="385"/>
        <v>PJ/yr.</v>
      </c>
      <c r="F1560" s="13">
        <f>[1]Transport!B$26/SUM([1]Transport!B$22,[1]Transport!B$26)*F1557*(F$33+F$580)/(F$33+F$580+F$36)</f>
        <v>0.38180123368457708</v>
      </c>
    </row>
    <row r="1561" spans="2:6">
      <c r="B1561" t="str">
        <f t="shared" si="383"/>
        <v>SPS1</v>
      </c>
      <c r="C1561" t="str">
        <f t="shared" si="384"/>
        <v>CH</v>
      </c>
      <c r="D1561" t="s">
        <v>1630</v>
      </c>
      <c r="E1561" t="str">
        <f t="shared" si="385"/>
        <v>PJ/yr.</v>
      </c>
      <c r="F1561" s="13">
        <f>(F$36+F$716)/([1]Transport!B$22+[1]Transport!B$26)*F1557</f>
        <v>0</v>
      </c>
    </row>
    <row r="1562" spans="2:6">
      <c r="B1562" t="str">
        <f t="shared" si="383"/>
        <v>SPS1</v>
      </c>
      <c r="C1562" t="str">
        <f t="shared" si="384"/>
        <v>CH</v>
      </c>
      <c r="D1562" t="s">
        <v>1631</v>
      </c>
      <c r="E1562" t="str">
        <f t="shared" si="385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</row>
    <row r="1563" spans="2:6">
      <c r="B1563" t="str">
        <f t="shared" si="383"/>
        <v>SPS1</v>
      </c>
      <c r="C1563" t="str">
        <f t="shared" si="384"/>
        <v>CH</v>
      </c>
      <c r="D1563" t="s">
        <v>1632</v>
      </c>
      <c r="E1563" t="str">
        <f t="shared" si="385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</row>
    <row r="1564" spans="2:6">
      <c r="B1564" t="str">
        <f t="shared" si="383"/>
        <v>SPS1</v>
      </c>
      <c r="C1564" t="str">
        <f t="shared" si="384"/>
        <v>CH</v>
      </c>
      <c r="D1564" t="s">
        <v>1633</v>
      </c>
      <c r="E1564" t="str">
        <f t="shared" si="385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</row>
    <row r="1565" spans="2:6">
      <c r="B1565" t="str">
        <f t="shared" si="383"/>
        <v>SPS1</v>
      </c>
      <c r="C1565" t="str">
        <f t="shared" si="384"/>
        <v>CH</v>
      </c>
      <c r="D1565" t="s">
        <v>1634</v>
      </c>
      <c r="E1565" t="str">
        <f t="shared" si="385"/>
        <v>PJ/yr.</v>
      </c>
      <c r="F1565" s="13">
        <f>F1570</f>
        <v>5.5187560615307983E-3</v>
      </c>
    </row>
    <row r="1566" spans="2:6">
      <c r="B1566" t="str">
        <f t="shared" si="383"/>
        <v>SPS1</v>
      </c>
      <c r="C1566" t="str">
        <f t="shared" si="384"/>
        <v>CH</v>
      </c>
      <c r="D1566" t="s">
        <v>1635</v>
      </c>
      <c r="E1566" t="str">
        <f t="shared" si="385"/>
        <v>PJ/yr.</v>
      </c>
      <c r="F1566" s="13">
        <f>F1565-F1567</f>
        <v>5.1026882185216844E-3</v>
      </c>
    </row>
    <row r="1567" spans="2:6">
      <c r="B1567" t="str">
        <f t="shared" si="383"/>
        <v>SPS1</v>
      </c>
      <c r="C1567" t="str">
        <f t="shared" si="384"/>
        <v>CH</v>
      </c>
      <c r="D1567" t="s">
        <v>1636</v>
      </c>
      <c r="E1567" t="str">
        <f t="shared" si="385"/>
        <v>PJ/yr.</v>
      </c>
      <c r="F1567" s="13">
        <f>SUM(F1568:F1569)</f>
        <v>4.1606784300911417E-4</v>
      </c>
    </row>
    <row r="1568" spans="2:6">
      <c r="B1568" t="str">
        <f t="shared" si="383"/>
        <v>SPS1</v>
      </c>
      <c r="C1568" t="str">
        <f t="shared" si="384"/>
        <v>CH</v>
      </c>
      <c r="D1568" t="s">
        <v>1637</v>
      </c>
      <c r="E1568" t="str">
        <f t="shared" si="385"/>
        <v>PJ/yr.</v>
      </c>
      <c r="F1568" s="13">
        <f>[1]Transport!B$27/SUM([1]Transport!B$24,[1]Transport!B$27)*F1565*(F$45+F$612)/(F$45+F$612+F$47)</f>
        <v>4.1606784300911417E-4</v>
      </c>
    </row>
    <row r="1569" spans="2:6">
      <c r="B1569" t="str">
        <f t="shared" si="383"/>
        <v>SPS1</v>
      </c>
      <c r="C1569" t="str">
        <f t="shared" si="384"/>
        <v>CH</v>
      </c>
      <c r="D1569" t="s">
        <v>1638</v>
      </c>
      <c r="E1569" t="str">
        <f t="shared" si="385"/>
        <v>PJ/yr.</v>
      </c>
      <c r="F1569" s="13">
        <f>(F$47+F$714)/([1]Transport!B$24+[1]Transport!B$27)*F1565</f>
        <v>0</v>
      </c>
    </row>
    <row r="1570" spans="2:6">
      <c r="B1570" t="str">
        <f t="shared" si="383"/>
        <v>SPS1</v>
      </c>
      <c r="C1570" t="str">
        <f t="shared" si="384"/>
        <v>CH</v>
      </c>
      <c r="D1570" t="s">
        <v>1639</v>
      </c>
      <c r="E1570" t="str">
        <f t="shared" si="385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</row>
    <row r="1571" spans="2:6">
      <c r="B1571" s="1" t="str">
        <f t="shared" si="383"/>
        <v>SPS1</v>
      </c>
      <c r="C1571" s="1" t="str">
        <f t="shared" si="384"/>
        <v>CH</v>
      </c>
      <c r="D1571" s="1" t="s">
        <v>1640</v>
      </c>
      <c r="E1571" s="1" t="s">
        <v>1597</v>
      </c>
      <c r="F1571" s="16">
        <f>SUM(F1572:F1580)</f>
        <v>4.7785999690595942</v>
      </c>
    </row>
    <row r="1572" spans="2:6">
      <c r="B1572" t="str">
        <f t="shared" si="383"/>
        <v>SPS1</v>
      </c>
      <c r="C1572" t="str">
        <f t="shared" si="384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</row>
    <row r="1573" spans="2:6">
      <c r="B1573" t="str">
        <f t="shared" si="383"/>
        <v>SPS1</v>
      </c>
      <c r="C1573" t="str">
        <f t="shared" si="384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</row>
    <row r="1574" spans="2:6">
      <c r="B1574" t="str">
        <f t="shared" si="383"/>
        <v>SPS1</v>
      </c>
      <c r="C1574" t="str">
        <f t="shared" si="384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</row>
    <row r="1575" spans="2:6">
      <c r="B1575" t="str">
        <f t="shared" si="383"/>
        <v>SPS1</v>
      </c>
      <c r="C1575" t="str">
        <f t="shared" si="384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</row>
    <row r="1576" spans="2:6">
      <c r="B1576" t="str">
        <f t="shared" si="383"/>
        <v>SPS1</v>
      </c>
      <c r="C1576" t="str">
        <f t="shared" si="384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</row>
    <row r="1577" spans="2:6">
      <c r="B1577" t="str">
        <f t="shared" si="383"/>
        <v>SPS1</v>
      </c>
      <c r="C1577" t="str">
        <f t="shared" si="384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</row>
    <row r="1578" spans="2:6">
      <c r="B1578" t="str">
        <f t="shared" si="383"/>
        <v>SPS1</v>
      </c>
      <c r="C1578" t="str">
        <f t="shared" si="384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</row>
    <row r="1579" spans="2:6">
      <c r="B1579" t="str">
        <f t="shared" si="383"/>
        <v>SPS1</v>
      </c>
      <c r="C1579" t="str">
        <f t="shared" si="384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</row>
    <row r="1580" spans="2:6">
      <c r="B1580" t="str">
        <f t="shared" si="383"/>
        <v>SPS1</v>
      </c>
      <c r="C1580" t="str">
        <f t="shared" si="384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</row>
    <row r="1581" spans="2:6">
      <c r="B1581" s="1" t="str">
        <f t="shared" si="383"/>
        <v>SPS1</v>
      </c>
      <c r="C1581" s="1" t="str">
        <f t="shared" si="384"/>
        <v>CH</v>
      </c>
      <c r="D1581" s="1" t="s">
        <v>1648</v>
      </c>
      <c r="E1581" s="1" t="s">
        <v>1656</v>
      </c>
      <c r="F1581" s="26" t="s">
        <v>295</v>
      </c>
    </row>
    <row r="1582" spans="2:6">
      <c r="B1582" t="str">
        <f t="shared" si="383"/>
        <v>SPS1</v>
      </c>
      <c r="C1582" t="str">
        <f t="shared" si="384"/>
        <v>CH</v>
      </c>
      <c r="D1582" t="s">
        <v>1649</v>
      </c>
      <c r="E1582" t="s">
        <v>1656</v>
      </c>
      <c r="F1582" s="13">
        <f>IFERROR(F1572/F1546,"-")</f>
        <v>0.68922285337539624</v>
      </c>
    </row>
    <row r="1583" spans="2:6">
      <c r="B1583" t="str">
        <f t="shared" si="383"/>
        <v>SPS1</v>
      </c>
      <c r="C1583" t="str">
        <f t="shared" si="384"/>
        <v>CH</v>
      </c>
      <c r="D1583" t="s">
        <v>1650</v>
      </c>
      <c r="E1583" t="s">
        <v>1656</v>
      </c>
      <c r="F1583" s="13">
        <f>IFERROR(F1573/F1547,"-")</f>
        <v>0.68135756995377383</v>
      </c>
    </row>
    <row r="1584" spans="2:6">
      <c r="B1584" t="str">
        <f t="shared" si="383"/>
        <v>SPS1</v>
      </c>
      <c r="C1584" t="str">
        <f t="shared" si="384"/>
        <v>CH</v>
      </c>
      <c r="D1584" t="s">
        <v>1651</v>
      </c>
      <c r="E1584" t="s">
        <v>1656</v>
      </c>
      <c r="F1584" s="13" t="str">
        <f>IFERROR(F1574/F1549,"-")</f>
        <v>-</v>
      </c>
    </row>
    <row r="1585" spans="2:6">
      <c r="B1585" t="str">
        <f t="shared" si="383"/>
        <v>SPS1</v>
      </c>
      <c r="C1585" t="str">
        <f t="shared" si="384"/>
        <v>CH</v>
      </c>
      <c r="D1585" t="s">
        <v>1671</v>
      </c>
      <c r="E1585" t="s">
        <v>1656</v>
      </c>
      <c r="F1585" s="13">
        <f>IFERROR(F1575/F1555,"-")</f>
        <v>0.27758325613681001</v>
      </c>
    </row>
    <row r="1586" spans="2:6">
      <c r="B1586" t="str">
        <f t="shared" si="383"/>
        <v>SPS1</v>
      </c>
      <c r="C1586" t="str">
        <f t="shared" si="384"/>
        <v>CH</v>
      </c>
      <c r="D1586" t="s">
        <v>1672</v>
      </c>
      <c r="E1586" t="s">
        <v>1656</v>
      </c>
      <c r="F1586" s="13">
        <f>IFERROR(F1576/F1556,"-")</f>
        <v>0.35122961215622067</v>
      </c>
    </row>
    <row r="1587" spans="2:6">
      <c r="B1587" t="str">
        <f t="shared" si="383"/>
        <v>SPS1</v>
      </c>
      <c r="C1587" t="str">
        <f t="shared" si="384"/>
        <v>CH</v>
      </c>
      <c r="D1587" t="s">
        <v>1652</v>
      </c>
      <c r="E1587" t="s">
        <v>1656</v>
      </c>
      <c r="F1587" s="13">
        <f>IFERROR(F1577/F1562,"-")</f>
        <v>0.25903663625928691</v>
      </c>
    </row>
    <row r="1588" spans="2:6">
      <c r="B1588" t="str">
        <f t="shared" si="383"/>
        <v>SPS1</v>
      </c>
      <c r="C1588" t="str">
        <f t="shared" si="384"/>
        <v>CH</v>
      </c>
      <c r="D1588" t="s">
        <v>1653</v>
      </c>
      <c r="E1588" t="s">
        <v>1656</v>
      </c>
      <c r="F1588" s="13">
        <f>IFERROR(F1578/F1563,"-")</f>
        <v>0.34211451343153226</v>
      </c>
    </row>
    <row r="1589" spans="2:6">
      <c r="B1589" t="str">
        <f t="shared" si="383"/>
        <v>SPS1</v>
      </c>
      <c r="C1589" t="str">
        <f t="shared" si="384"/>
        <v>CH</v>
      </c>
      <c r="D1589" t="s">
        <v>1654</v>
      </c>
      <c r="E1589" t="s">
        <v>1656</v>
      </c>
      <c r="F1589" s="13" t="str">
        <f>IFERROR(F1579/F1564,"-")</f>
        <v>-</v>
      </c>
    </row>
    <row r="1590" spans="2:6">
      <c r="B1590" t="str">
        <f t="shared" si="383"/>
        <v>SPS1</v>
      </c>
      <c r="C1590" t="str">
        <f t="shared" si="384"/>
        <v>CH</v>
      </c>
      <c r="D1590" t="s">
        <v>1655</v>
      </c>
      <c r="E1590" t="s">
        <v>1656</v>
      </c>
      <c r="F1590" s="13">
        <f>IFERROR(F1580/F1570,"-")</f>
        <v>0.32057692743517968</v>
      </c>
    </row>
    <row r="1591" spans="2:6"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</row>
    <row r="1592" spans="2:6">
      <c r="B1592" t="str">
        <f t="shared" ref="B1592:B1637" si="386">B1591</f>
        <v>SPS1</v>
      </c>
      <c r="C1592" t="str">
        <f t="shared" ref="C1592:C1637" si="387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</row>
    <row r="1593" spans="2:6">
      <c r="B1593" t="str">
        <f t="shared" si="386"/>
        <v>SPS1</v>
      </c>
      <c r="C1593" t="str">
        <f t="shared" si="387"/>
        <v>CH</v>
      </c>
      <c r="D1593" t="s">
        <v>1678</v>
      </c>
      <c r="E1593" t="str">
        <f t="shared" ref="E1593:E1617" si="388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</row>
    <row r="1594" spans="2:6">
      <c r="B1594" t="str">
        <f t="shared" si="386"/>
        <v>SPS1</v>
      </c>
      <c r="C1594" t="str">
        <f t="shared" si="387"/>
        <v>CH</v>
      </c>
      <c r="D1594" t="s">
        <v>1679</v>
      </c>
      <c r="E1594" t="str">
        <f t="shared" si="388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</row>
    <row r="1595" spans="2:6">
      <c r="B1595" t="str">
        <f t="shared" si="386"/>
        <v>SPS1</v>
      </c>
      <c r="C1595" t="str">
        <f t="shared" si="387"/>
        <v>CH</v>
      </c>
      <c r="D1595" t="s">
        <v>1680</v>
      </c>
      <c r="E1595" t="str">
        <f t="shared" si="388"/>
        <v>PJ/yr.</v>
      </c>
      <c r="F1595" s="13">
        <f>F1596</f>
        <v>3.0752924141848482E-3</v>
      </c>
    </row>
    <row r="1596" spans="2:6">
      <c r="B1596" t="str">
        <f t="shared" si="386"/>
        <v>SPS1</v>
      </c>
      <c r="C1596" t="str">
        <f t="shared" si="387"/>
        <v>CH</v>
      </c>
      <c r="D1596" t="s">
        <v>1681</v>
      </c>
      <c r="E1596" t="str">
        <f t="shared" si="388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</row>
    <row r="1597" spans="2:6">
      <c r="B1597" t="str">
        <f t="shared" si="386"/>
        <v>SPS1</v>
      </c>
      <c r="C1597" t="str">
        <f t="shared" si="387"/>
        <v>CH</v>
      </c>
      <c r="D1597" t="s">
        <v>1682</v>
      </c>
      <c r="E1597" t="str">
        <f t="shared" si="388"/>
        <v>PJ/yr.</v>
      </c>
      <c r="F1597" s="13">
        <f>SUM(F1602:F1603)</f>
        <v>0</v>
      </c>
    </row>
    <row r="1598" spans="2:6">
      <c r="B1598" t="str">
        <f t="shared" si="386"/>
        <v>SPS1</v>
      </c>
      <c r="C1598" t="str">
        <f t="shared" si="387"/>
        <v>CH</v>
      </c>
      <c r="D1598" t="s">
        <v>1683</v>
      </c>
      <c r="E1598" t="str">
        <f t="shared" si="388"/>
        <v>PJ/yr.</v>
      </c>
      <c r="F1598" s="13">
        <f>F1597-F1599</f>
        <v>0</v>
      </c>
    </row>
    <row r="1599" spans="2:6">
      <c r="B1599" t="str">
        <f t="shared" si="386"/>
        <v>SPS1</v>
      </c>
      <c r="C1599" t="str">
        <f t="shared" si="387"/>
        <v>CH</v>
      </c>
      <c r="D1599" t="s">
        <v>1684</v>
      </c>
      <c r="E1599" t="str">
        <f t="shared" si="388"/>
        <v>PJ/yr.</v>
      </c>
      <c r="F1599" s="13">
        <f>SUM(F1600:F1601)</f>
        <v>0</v>
      </c>
    </row>
    <row r="1600" spans="2:6">
      <c r="B1600" t="str">
        <f t="shared" si="386"/>
        <v>SPS1</v>
      </c>
      <c r="C1600" t="str">
        <f t="shared" si="387"/>
        <v>CH</v>
      </c>
      <c r="D1600" t="s">
        <v>1685</v>
      </c>
      <c r="E1600" t="str">
        <f t="shared" si="388"/>
        <v>PJ/yr.</v>
      </c>
      <c r="F1600" s="13">
        <f>[1]Transport!B$25/SUM([1]Transport!B$21,[1]Transport!B$25)*F1597*(F$34+F$598)/(F$34+F$598+F$37)</f>
        <v>0</v>
      </c>
    </row>
    <row r="1601" spans="2:6">
      <c r="B1601" t="str">
        <f t="shared" si="386"/>
        <v>SPS1</v>
      </c>
      <c r="C1601" t="str">
        <f t="shared" si="387"/>
        <v>CH</v>
      </c>
      <c r="D1601" t="s">
        <v>1686</v>
      </c>
      <c r="E1601" t="str">
        <f t="shared" si="388"/>
        <v>PJ/yr.</v>
      </c>
      <c r="F1601" s="13">
        <f>(F$37+F$717)/([1]Transport!B$21+[1]Transport!B$25)*F1597</f>
        <v>0</v>
      </c>
    </row>
    <row r="1602" spans="2:6">
      <c r="B1602" t="str">
        <f t="shared" si="386"/>
        <v>SPS1</v>
      </c>
      <c r="C1602" t="str">
        <f t="shared" si="387"/>
        <v>CH</v>
      </c>
      <c r="D1602" t="s">
        <v>1687</v>
      </c>
      <c r="E1602" t="str">
        <f t="shared" si="388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</row>
    <row r="1603" spans="2:6">
      <c r="B1603" t="str">
        <f t="shared" si="386"/>
        <v>SPS1</v>
      </c>
      <c r="C1603" t="str">
        <f t="shared" si="387"/>
        <v>CH</v>
      </c>
      <c r="D1603" t="s">
        <v>1688</v>
      </c>
      <c r="E1603" t="str">
        <f t="shared" si="388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</row>
    <row r="1604" spans="2:6">
      <c r="B1604" t="str">
        <f t="shared" si="386"/>
        <v>SPS1</v>
      </c>
      <c r="C1604" t="str">
        <f t="shared" si="387"/>
        <v>CH</v>
      </c>
      <c r="D1604" t="s">
        <v>1689</v>
      </c>
      <c r="E1604" t="str">
        <f t="shared" si="388"/>
        <v>PJ/yr.</v>
      </c>
      <c r="F1604" s="13">
        <f>SUM(F1609:F1611)</f>
        <v>24.436277556860681</v>
      </c>
    </row>
    <row r="1605" spans="2:6">
      <c r="B1605" t="str">
        <f t="shared" si="386"/>
        <v>SPS1</v>
      </c>
      <c r="C1605" t="str">
        <f t="shared" si="387"/>
        <v>CH</v>
      </c>
      <c r="D1605" t="s">
        <v>1690</v>
      </c>
      <c r="E1605" t="str">
        <f t="shared" si="388"/>
        <v>PJ/yr.</v>
      </c>
      <c r="F1605" s="13">
        <f>F1604-F1606</f>
        <v>23.835163174621819</v>
      </c>
    </row>
    <row r="1606" spans="2:6">
      <c r="B1606" t="str">
        <f t="shared" si="386"/>
        <v>SPS1</v>
      </c>
      <c r="C1606" t="str">
        <f t="shared" si="387"/>
        <v>CH</v>
      </c>
      <c r="D1606" t="s">
        <v>1691</v>
      </c>
      <c r="E1606" t="str">
        <f t="shared" si="388"/>
        <v>PJ/yr.</v>
      </c>
      <c r="F1606" s="13">
        <f>SUM(F1607:F1608)</f>
        <v>0.60111438223886027</v>
      </c>
    </row>
    <row r="1607" spans="2:6">
      <c r="B1607" t="str">
        <f t="shared" si="386"/>
        <v>SPS1</v>
      </c>
      <c r="C1607" t="str">
        <f t="shared" si="387"/>
        <v>CH</v>
      </c>
      <c r="D1607" t="s">
        <v>1692</v>
      </c>
      <c r="E1607" t="str">
        <f t="shared" si="388"/>
        <v>PJ/yr.</v>
      </c>
      <c r="F1607" s="13">
        <f>[1]Transport!B$26/SUM([1]Transport!B$22,[1]Transport!B$26)*F1604*(F$33+F$580)/(F$33+F$580+F$36)</f>
        <v>0.60111438223886027</v>
      </c>
    </row>
    <row r="1608" spans="2:6">
      <c r="B1608" t="str">
        <f t="shared" si="386"/>
        <v>SPS1</v>
      </c>
      <c r="C1608" t="str">
        <f t="shared" si="387"/>
        <v>CH</v>
      </c>
      <c r="D1608" t="s">
        <v>1693</v>
      </c>
      <c r="E1608" t="str">
        <f t="shared" si="388"/>
        <v>PJ/yr.</v>
      </c>
      <c r="F1608" s="13">
        <f>(F$36+F$716)/([1]Transport!B$22+[1]Transport!B$26)*F1604</f>
        <v>0</v>
      </c>
    </row>
    <row r="1609" spans="2:6">
      <c r="B1609" t="str">
        <f t="shared" si="386"/>
        <v>SPS1</v>
      </c>
      <c r="C1609" t="str">
        <f t="shared" si="387"/>
        <v>CH</v>
      </c>
      <c r="D1609" t="s">
        <v>1694</v>
      </c>
      <c r="E1609" t="str">
        <f t="shared" si="388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</row>
    <row r="1610" spans="2:6">
      <c r="B1610" t="str">
        <f t="shared" si="386"/>
        <v>SPS1</v>
      </c>
      <c r="C1610" t="str">
        <f t="shared" si="387"/>
        <v>CH</v>
      </c>
      <c r="D1610" t="s">
        <v>1695</v>
      </c>
      <c r="E1610" t="str">
        <f t="shared" si="388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</row>
    <row r="1611" spans="2:6">
      <c r="B1611" t="str">
        <f t="shared" si="386"/>
        <v>SPS1</v>
      </c>
      <c r="C1611" t="str">
        <f t="shared" si="387"/>
        <v>CH</v>
      </c>
      <c r="D1611" t="s">
        <v>1696</v>
      </c>
      <c r="E1611" t="str">
        <f t="shared" si="388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</row>
    <row r="1612" spans="2:6">
      <c r="B1612" t="str">
        <f t="shared" si="386"/>
        <v>SPS1</v>
      </c>
      <c r="C1612" t="str">
        <f t="shared" si="387"/>
        <v>CH</v>
      </c>
      <c r="D1612" t="s">
        <v>1697</v>
      </c>
      <c r="E1612" t="str">
        <f t="shared" si="388"/>
        <v>PJ/yr.</v>
      </c>
      <c r="F1612" s="13">
        <f>F1617</f>
        <v>6.2815076594349664E-2</v>
      </c>
    </row>
    <row r="1613" spans="2:6">
      <c r="B1613" t="str">
        <f t="shared" si="386"/>
        <v>SPS1</v>
      </c>
      <c r="C1613" t="str">
        <f t="shared" si="387"/>
        <v>CH</v>
      </c>
      <c r="D1613" t="s">
        <v>1698</v>
      </c>
      <c r="E1613" t="str">
        <f t="shared" si="388"/>
        <v>PJ/yr.</v>
      </c>
      <c r="F1613" s="13">
        <f>F1612-F1614</f>
        <v>5.8079347539528217E-2</v>
      </c>
    </row>
    <row r="1614" spans="2:6">
      <c r="B1614" t="str">
        <f t="shared" si="386"/>
        <v>SPS1</v>
      </c>
      <c r="C1614" t="str">
        <f t="shared" si="387"/>
        <v>CH</v>
      </c>
      <c r="D1614" t="s">
        <v>1699</v>
      </c>
      <c r="E1614" t="str">
        <f t="shared" si="388"/>
        <v>PJ/yr.</v>
      </c>
      <c r="F1614" s="13">
        <f>SUM(F1615:F1616)</f>
        <v>4.7357290548214435E-3</v>
      </c>
    </row>
    <row r="1615" spans="2:6">
      <c r="B1615" t="str">
        <f t="shared" si="386"/>
        <v>SPS1</v>
      </c>
      <c r="C1615" t="str">
        <f t="shared" si="387"/>
        <v>CH</v>
      </c>
      <c r="D1615" t="s">
        <v>1700</v>
      </c>
      <c r="E1615" t="str">
        <f t="shared" si="388"/>
        <v>PJ/yr.</v>
      </c>
      <c r="F1615" s="13">
        <f>[1]Transport!B$27/SUM([1]Transport!B$24,[1]Transport!B$27)*F1612*(F$45+F$612)/(F$45+F$612+F$47)</f>
        <v>4.7357290548214435E-3</v>
      </c>
    </row>
    <row r="1616" spans="2:6">
      <c r="B1616" t="str">
        <f t="shared" si="386"/>
        <v>SPS1</v>
      </c>
      <c r="C1616" t="str">
        <f t="shared" si="387"/>
        <v>CH</v>
      </c>
      <c r="D1616" t="s">
        <v>1701</v>
      </c>
      <c r="E1616" t="str">
        <f t="shared" si="388"/>
        <v>PJ/yr.</v>
      </c>
      <c r="F1616" s="13">
        <f>(F$47+F$714)/([1]Transport!B$24+[1]Transport!B$27)*F1612</f>
        <v>0</v>
      </c>
    </row>
    <row r="1617" spans="2:6">
      <c r="B1617" t="str">
        <f t="shared" si="386"/>
        <v>SPS1</v>
      </c>
      <c r="C1617" t="str">
        <f t="shared" si="387"/>
        <v>CH</v>
      </c>
      <c r="D1617" t="s">
        <v>1702</v>
      </c>
      <c r="E1617" t="str">
        <f t="shared" si="388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</row>
    <row r="1618" spans="2:6">
      <c r="B1618" s="1" t="str">
        <f t="shared" si="386"/>
        <v>SPS1</v>
      </c>
      <c r="C1618" s="1" t="str">
        <f t="shared" si="387"/>
        <v>CH</v>
      </c>
      <c r="D1618" s="1" t="s">
        <v>1703</v>
      </c>
      <c r="E1618" s="1" t="s">
        <v>1597</v>
      </c>
      <c r="F1618" s="16">
        <f>SUM(F1619:F1627)</f>
        <v>2.2034029136190645</v>
      </c>
    </row>
    <row r="1619" spans="2:6">
      <c r="B1619" t="str">
        <f t="shared" si="386"/>
        <v>SPS1</v>
      </c>
      <c r="C1619" t="str">
        <f t="shared" si="387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</row>
    <row r="1620" spans="2:6">
      <c r="B1620" t="str">
        <f t="shared" si="386"/>
        <v>SPS1</v>
      </c>
      <c r="C1620" t="str">
        <f t="shared" si="387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</row>
    <row r="1621" spans="2:6">
      <c r="B1621" t="str">
        <f t="shared" si="386"/>
        <v>SPS1</v>
      </c>
      <c r="C1621" t="str">
        <f t="shared" si="387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</row>
    <row r="1622" spans="2:6">
      <c r="B1622" t="str">
        <f t="shared" si="386"/>
        <v>SPS1</v>
      </c>
      <c r="C1622" t="str">
        <f t="shared" si="387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</row>
    <row r="1623" spans="2:6">
      <c r="B1623" t="str">
        <f t="shared" si="386"/>
        <v>SPS1</v>
      </c>
      <c r="C1623" t="str">
        <f t="shared" si="387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</row>
    <row r="1624" spans="2:6">
      <c r="B1624" t="str">
        <f t="shared" si="386"/>
        <v>SPS1</v>
      </c>
      <c r="C1624" t="str">
        <f t="shared" si="387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</row>
    <row r="1625" spans="2:6">
      <c r="B1625" t="str">
        <f t="shared" si="386"/>
        <v>SPS1</v>
      </c>
      <c r="C1625" t="str">
        <f t="shared" si="387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</row>
    <row r="1626" spans="2:6">
      <c r="B1626" t="str">
        <f t="shared" si="386"/>
        <v>SPS1</v>
      </c>
      <c r="C1626" t="str">
        <f t="shared" si="387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</row>
    <row r="1627" spans="2:6">
      <c r="B1627" t="str">
        <f t="shared" si="386"/>
        <v>SPS1</v>
      </c>
      <c r="C1627" t="str">
        <f t="shared" si="387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</row>
    <row r="1628" spans="2:6">
      <c r="B1628" s="1" t="str">
        <f t="shared" si="386"/>
        <v>SPS1</v>
      </c>
      <c r="C1628" s="1" t="str">
        <f t="shared" si="387"/>
        <v>CH</v>
      </c>
      <c r="D1628" s="1" t="s">
        <v>1713</v>
      </c>
      <c r="E1628" s="1" t="s">
        <v>1297</v>
      </c>
      <c r="F1628" s="26" t="s">
        <v>295</v>
      </c>
    </row>
    <row r="1629" spans="2:6">
      <c r="B1629" t="str">
        <f t="shared" si="386"/>
        <v>SPS1</v>
      </c>
      <c r="C1629" t="str">
        <f t="shared" si="387"/>
        <v>CH</v>
      </c>
      <c r="D1629" t="s">
        <v>1714</v>
      </c>
      <c r="E1629" t="str">
        <f>E1628</f>
        <v>km/MJ</v>
      </c>
      <c r="F1629" s="13" t="str">
        <f>IFERROR(F1619/F1593,"-")</f>
        <v>-</v>
      </c>
    </row>
    <row r="1630" spans="2:6">
      <c r="B1630" t="str">
        <f t="shared" si="386"/>
        <v>SPS1</v>
      </c>
      <c r="C1630" t="str">
        <f t="shared" si="387"/>
        <v>CH</v>
      </c>
      <c r="D1630" t="s">
        <v>1715</v>
      </c>
      <c r="E1630" t="str">
        <f t="shared" ref="E1630:E1637" si="389">E1629</f>
        <v>km/MJ</v>
      </c>
      <c r="F1630" s="13">
        <f>IFERROR(F1620/F1594,"-")</f>
        <v>0.26872776416540883</v>
      </c>
    </row>
    <row r="1631" spans="2:6">
      <c r="B1631" t="str">
        <f t="shared" si="386"/>
        <v>SPS1</v>
      </c>
      <c r="C1631" t="str">
        <f t="shared" si="387"/>
        <v>CH</v>
      </c>
      <c r="D1631" t="s">
        <v>1716</v>
      </c>
      <c r="E1631" t="str">
        <f t="shared" si="389"/>
        <v>km/MJ</v>
      </c>
      <c r="F1631" s="13">
        <f>IFERROR(F1621/F1596,"-")</f>
        <v>0.17445873125089889</v>
      </c>
    </row>
    <row r="1632" spans="2:6">
      <c r="B1632" t="str">
        <f t="shared" si="386"/>
        <v>SPS1</v>
      </c>
      <c r="C1632" t="str">
        <f t="shared" si="387"/>
        <v>CH</v>
      </c>
      <c r="D1632" t="s">
        <v>1717</v>
      </c>
      <c r="E1632" t="str">
        <f t="shared" si="389"/>
        <v>km/MJ</v>
      </c>
      <c r="F1632" s="13" t="str">
        <f>IFERROR(F1622/F1602,"-")</f>
        <v>-</v>
      </c>
    </row>
    <row r="1633" spans="2:6">
      <c r="B1633" t="str">
        <f t="shared" si="386"/>
        <v>SPS1</v>
      </c>
      <c r="C1633" t="str">
        <f t="shared" si="387"/>
        <v>CH</v>
      </c>
      <c r="D1633" t="s">
        <v>1718</v>
      </c>
      <c r="E1633" t="str">
        <f t="shared" si="389"/>
        <v>km/MJ</v>
      </c>
      <c r="F1633" s="13" t="str">
        <f>IFERROR(F1623/F1603,"-")</f>
        <v>-</v>
      </c>
    </row>
    <row r="1634" spans="2:6">
      <c r="B1634" t="str">
        <f t="shared" si="386"/>
        <v>SPS1</v>
      </c>
      <c r="C1634" t="str">
        <f t="shared" si="387"/>
        <v>CH</v>
      </c>
      <c r="D1634" t="s">
        <v>1719</v>
      </c>
      <c r="E1634" t="str">
        <f t="shared" si="389"/>
        <v>km/MJ</v>
      </c>
      <c r="F1634" s="13">
        <f>IFERROR(F1624/F1609,"-")</f>
        <v>8.1953661871669775E-2</v>
      </c>
    </row>
    <row r="1635" spans="2:6">
      <c r="B1635" t="str">
        <f t="shared" si="386"/>
        <v>SPS1</v>
      </c>
      <c r="C1635" t="str">
        <f t="shared" si="387"/>
        <v>CH</v>
      </c>
      <c r="D1635" t="s">
        <v>1720</v>
      </c>
      <c r="E1635" t="str">
        <f t="shared" si="389"/>
        <v>km/MJ</v>
      </c>
      <c r="F1635" s="13">
        <f>IFERROR(F1625/F1610,"-")</f>
        <v>0.11870351496053497</v>
      </c>
    </row>
    <row r="1636" spans="2:6">
      <c r="B1636" t="str">
        <f t="shared" si="386"/>
        <v>SPS1</v>
      </c>
      <c r="C1636" t="str">
        <f t="shared" si="387"/>
        <v>CH</v>
      </c>
      <c r="D1636" t="s">
        <v>1721</v>
      </c>
      <c r="E1636" t="str">
        <f t="shared" si="389"/>
        <v>km/MJ</v>
      </c>
      <c r="F1636" s="13" t="str">
        <f>IFERROR(F1626/F1611,"-")</f>
        <v>-</v>
      </c>
    </row>
    <row r="1637" spans="2:6">
      <c r="B1637" t="str">
        <f t="shared" si="386"/>
        <v>SPS1</v>
      </c>
      <c r="C1637" t="str">
        <f t="shared" si="387"/>
        <v>CH</v>
      </c>
      <c r="D1637" t="s">
        <v>1722</v>
      </c>
      <c r="E1637" t="str">
        <f t="shared" si="389"/>
        <v>km/MJ</v>
      </c>
      <c r="F1637" s="13">
        <f>IFERROR(F1627/F1617,"-")</f>
        <v>0.10322365358776008</v>
      </c>
    </row>
    <row r="1638" spans="2:6"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</row>
    <row r="1639" spans="2:6">
      <c r="B1639" t="str">
        <f t="shared" ref="B1639:B1660" si="390">B1638</f>
        <v>SPS1</v>
      </c>
      <c r="C1639" t="str">
        <f t="shared" ref="C1639:C1682" si="391">C1638</f>
        <v>CH</v>
      </c>
      <c r="D1639" t="s">
        <v>1732</v>
      </c>
      <c r="E1639" t="s">
        <v>8</v>
      </c>
      <c r="F1639" s="13">
        <f>SUM(F1640:F1642)</f>
        <v>9.2070286301524078</v>
      </c>
    </row>
    <row r="1640" spans="2:6">
      <c r="B1640" t="str">
        <f t="shared" si="390"/>
        <v>SPS1</v>
      </c>
      <c r="C1640" t="str">
        <f t="shared" si="391"/>
        <v>CH</v>
      </c>
      <c r="D1640" t="s">
        <v>1733</v>
      </c>
      <c r="E1640" t="str">
        <f t="shared" ref="E1640:E1642" si="392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</row>
    <row r="1641" spans="2:6">
      <c r="B1641" t="str">
        <f t="shared" si="390"/>
        <v>SPS1</v>
      </c>
      <c r="C1641" t="str">
        <f t="shared" si="391"/>
        <v>CH</v>
      </c>
      <c r="D1641" t="s">
        <v>1734</v>
      </c>
      <c r="E1641" t="str">
        <f t="shared" si="392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</row>
    <row r="1642" spans="2:6">
      <c r="B1642" t="str">
        <f t="shared" si="390"/>
        <v>SPS1</v>
      </c>
      <c r="C1642" t="str">
        <f t="shared" si="391"/>
        <v>CH</v>
      </c>
      <c r="D1642" t="s">
        <v>1735</v>
      </c>
      <c r="E1642" t="str">
        <f t="shared" si="392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</row>
    <row r="1643" spans="2:6">
      <c r="B1643" t="str">
        <f t="shared" si="390"/>
        <v>SPS1</v>
      </c>
      <c r="C1643" t="str">
        <f t="shared" si="391"/>
        <v>CH</v>
      </c>
      <c r="D1643" t="s">
        <v>1736</v>
      </c>
      <c r="E1643" t="s">
        <v>8</v>
      </c>
      <c r="F1643" s="13">
        <f>SUM(F1644:F1646)</f>
        <v>0</v>
      </c>
    </row>
    <row r="1644" spans="2:6">
      <c r="B1644" t="str">
        <f t="shared" si="390"/>
        <v>SPS1</v>
      </c>
      <c r="C1644" t="str">
        <f t="shared" si="391"/>
        <v>CH</v>
      </c>
      <c r="D1644" t="s">
        <v>1737</v>
      </c>
      <c r="E1644" t="str">
        <f t="shared" ref="E1644:E1646" si="393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</row>
    <row r="1645" spans="2:6">
      <c r="B1645" t="str">
        <f t="shared" si="390"/>
        <v>SPS1</v>
      </c>
      <c r="C1645" t="str">
        <f t="shared" si="391"/>
        <v>CH</v>
      </c>
      <c r="D1645" t="s">
        <v>1738</v>
      </c>
      <c r="E1645" t="str">
        <f t="shared" si="393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</row>
    <row r="1646" spans="2:6">
      <c r="B1646" t="str">
        <f t="shared" si="390"/>
        <v>SPS1</v>
      </c>
      <c r="C1646" t="str">
        <f t="shared" si="391"/>
        <v>CH</v>
      </c>
      <c r="D1646" t="s">
        <v>1739</v>
      </c>
      <c r="E1646" t="str">
        <f t="shared" si="393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</row>
    <row r="1647" spans="2:6">
      <c r="B1647" t="str">
        <f t="shared" si="390"/>
        <v>SPS1</v>
      </c>
      <c r="C1647" t="str">
        <f t="shared" si="391"/>
        <v>CH</v>
      </c>
      <c r="D1647" t="s">
        <v>1740</v>
      </c>
      <c r="E1647" t="str">
        <f>E1646</f>
        <v>PJ/yr.</v>
      </c>
      <c r="F1647" s="13">
        <f>F1652</f>
        <v>1.759807763728358</v>
      </c>
    </row>
    <row r="1648" spans="2:6">
      <c r="B1648" t="str">
        <f t="shared" si="390"/>
        <v>SPS1</v>
      </c>
      <c r="C1648" t="str">
        <f t="shared" si="391"/>
        <v>CH</v>
      </c>
      <c r="D1648" t="s">
        <v>1741</v>
      </c>
      <c r="E1648" t="str">
        <f t="shared" ref="E1648:E1660" si="394">E1647</f>
        <v>PJ/yr.</v>
      </c>
      <c r="F1648" s="13">
        <f>F1647-F1649</f>
        <v>1.6634758798758351</v>
      </c>
    </row>
    <row r="1649" spans="2:6">
      <c r="B1649" t="str">
        <f t="shared" si="390"/>
        <v>SPS1</v>
      </c>
      <c r="C1649" t="str">
        <f t="shared" si="391"/>
        <v>CH</v>
      </c>
      <c r="D1649" t="s">
        <v>1742</v>
      </c>
      <c r="E1649" t="str">
        <f t="shared" si="394"/>
        <v>PJ/yr.</v>
      </c>
      <c r="F1649" s="13">
        <f>SUM(F1650:F1651)</f>
        <v>9.6331883852522962E-2</v>
      </c>
    </row>
    <row r="1650" spans="2:6">
      <c r="B1650" t="str">
        <f t="shared" si="390"/>
        <v>SPS1</v>
      </c>
      <c r="C1650" t="str">
        <f t="shared" si="391"/>
        <v>CH</v>
      </c>
      <c r="D1650" t="s">
        <v>1743</v>
      </c>
      <c r="E1650" t="str">
        <f t="shared" si="394"/>
        <v>PJ/yr.</v>
      </c>
      <c r="F1650" s="13">
        <f>[1]Transport!B$25/SUM([1]Transport!B$21,[1]Transport!B$25)*F1647*(F$34+F$598)/(F$34+F$598+F$37)</f>
        <v>9.6331883852522962E-2</v>
      </c>
    </row>
    <row r="1651" spans="2:6">
      <c r="B1651" t="str">
        <f t="shared" si="390"/>
        <v>SPS1</v>
      </c>
      <c r="C1651" t="str">
        <f t="shared" si="391"/>
        <v>CH</v>
      </c>
      <c r="D1651" t="s">
        <v>1744</v>
      </c>
      <c r="E1651" t="str">
        <f t="shared" si="394"/>
        <v>PJ/yr.</v>
      </c>
      <c r="F1651" s="13">
        <f>(F$37+F$717)/([1]Transport!B$21+[1]Transport!B$25)*F1647</f>
        <v>0</v>
      </c>
    </row>
    <row r="1652" spans="2:6">
      <c r="B1652" t="str">
        <f t="shared" si="390"/>
        <v>SPS1</v>
      </c>
      <c r="C1652" t="str">
        <f t="shared" si="391"/>
        <v>CH</v>
      </c>
      <c r="D1652" t="s">
        <v>1745</v>
      </c>
      <c r="E1652" t="str">
        <f t="shared" si="394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</row>
    <row r="1653" spans="2:6">
      <c r="B1653" t="str">
        <f t="shared" si="390"/>
        <v>SPS1</v>
      </c>
      <c r="C1653" t="str">
        <f t="shared" si="391"/>
        <v>CH</v>
      </c>
      <c r="D1653" t="s">
        <v>1746</v>
      </c>
      <c r="E1653" t="str">
        <f t="shared" si="394"/>
        <v>PJ/yr.</v>
      </c>
      <c r="F1653" s="13">
        <f>SUM(F1658:F1660)</f>
        <v>17.77648939068068</v>
      </c>
    </row>
    <row r="1654" spans="2:6">
      <c r="B1654" t="str">
        <f t="shared" si="390"/>
        <v>SPS1</v>
      </c>
      <c r="C1654" t="str">
        <f t="shared" si="391"/>
        <v>CH</v>
      </c>
      <c r="D1654" t="s">
        <v>1747</v>
      </c>
      <c r="E1654" t="str">
        <f t="shared" si="394"/>
        <v>PJ/yr.</v>
      </c>
      <c r="F1654" s="13">
        <f>F1653-F1655</f>
        <v>17.339200879221021</v>
      </c>
    </row>
    <row r="1655" spans="2:6">
      <c r="B1655" t="str">
        <f t="shared" si="390"/>
        <v>SPS1</v>
      </c>
      <c r="C1655" t="str">
        <f t="shared" si="391"/>
        <v>CH</v>
      </c>
      <c r="D1655" t="s">
        <v>1748</v>
      </c>
      <c r="E1655" t="str">
        <f t="shared" si="394"/>
        <v>PJ/yr.</v>
      </c>
      <c r="F1655" s="13">
        <f>SUM(F1656:F1657)</f>
        <v>0.43728851145965858</v>
      </c>
    </row>
    <row r="1656" spans="2:6">
      <c r="B1656" t="str">
        <f t="shared" si="390"/>
        <v>SPS1</v>
      </c>
      <c r="C1656" t="str">
        <f t="shared" si="391"/>
        <v>CH</v>
      </c>
      <c r="D1656" t="s">
        <v>1749</v>
      </c>
      <c r="E1656" t="str">
        <f t="shared" si="394"/>
        <v>PJ/yr.</v>
      </c>
      <c r="F1656" s="13">
        <f>[1]Transport!B$26/SUM([1]Transport!B$22,[1]Transport!B$26)*F1653*(F$33+F$580)/(F$33+F$580+F$36)</f>
        <v>0.43728851145965858</v>
      </c>
    </row>
    <row r="1657" spans="2:6">
      <c r="B1657" t="str">
        <f t="shared" si="390"/>
        <v>SPS1</v>
      </c>
      <c r="C1657" t="str">
        <f t="shared" si="391"/>
        <v>CH</v>
      </c>
      <c r="D1657" t="s">
        <v>1750</v>
      </c>
      <c r="E1657" t="str">
        <f t="shared" si="394"/>
        <v>PJ/yr.</v>
      </c>
      <c r="F1657" s="13">
        <f>(F$36+F$716)/([1]Transport!B$22+[1]Transport!B$26)*F1653</f>
        <v>0</v>
      </c>
    </row>
    <row r="1658" spans="2:6">
      <c r="B1658" t="str">
        <f t="shared" si="390"/>
        <v>SPS1</v>
      </c>
      <c r="C1658" t="str">
        <f t="shared" si="391"/>
        <v>CH</v>
      </c>
      <c r="D1658" t="s">
        <v>1751</v>
      </c>
      <c r="E1658" t="str">
        <f t="shared" si="394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</row>
    <row r="1659" spans="2:6">
      <c r="B1659" t="str">
        <f t="shared" si="390"/>
        <v>SPS1</v>
      </c>
      <c r="C1659" t="str">
        <f t="shared" si="391"/>
        <v>CH</v>
      </c>
      <c r="D1659" t="s">
        <v>1752</v>
      </c>
      <c r="E1659" t="str">
        <f t="shared" si="394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</row>
    <row r="1660" spans="2:6">
      <c r="B1660" t="str">
        <f t="shared" si="390"/>
        <v>SPS1</v>
      </c>
      <c r="C1660" t="str">
        <f t="shared" si="391"/>
        <v>CH</v>
      </c>
      <c r="D1660" t="s">
        <v>1753</v>
      </c>
      <c r="E1660" t="str">
        <f t="shared" si="394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</row>
    <row r="1661" spans="2:6">
      <c r="B1661" s="1" t="str">
        <f>B1660</f>
        <v>SPS1</v>
      </c>
      <c r="C1661" s="1" t="str">
        <f t="shared" si="391"/>
        <v>CH</v>
      </c>
      <c r="D1661" s="1" t="s">
        <v>1754</v>
      </c>
      <c r="E1661" s="14" t="s">
        <v>295</v>
      </c>
      <c r="F1661" s="25" t="s">
        <v>295</v>
      </c>
    </row>
    <row r="1662" spans="2:6">
      <c r="B1662" t="str">
        <f t="shared" ref="B1662:B1682" si="395">B1661</f>
        <v>SPS1</v>
      </c>
      <c r="C1662" t="str">
        <f t="shared" si="391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</row>
    <row r="1663" spans="2:6">
      <c r="B1663" t="str">
        <f t="shared" si="395"/>
        <v>SPS1</v>
      </c>
      <c r="C1663" t="str">
        <f t="shared" si="391"/>
        <v>CH</v>
      </c>
      <c r="D1663" t="s">
        <v>1756</v>
      </c>
      <c r="E1663" t="str">
        <f t="shared" ref="E1663:E1666" si="396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</row>
    <row r="1664" spans="2:6">
      <c r="B1664" t="str">
        <f t="shared" si="395"/>
        <v>SPS1</v>
      </c>
      <c r="C1664" t="str">
        <f t="shared" si="391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</row>
    <row r="1665" spans="2:6">
      <c r="B1665" t="str">
        <f t="shared" si="395"/>
        <v>SPS1</v>
      </c>
      <c r="C1665" t="str">
        <f t="shared" si="391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</row>
    <row r="1666" spans="2:6">
      <c r="B1666" t="str">
        <f t="shared" si="395"/>
        <v>SPS1</v>
      </c>
      <c r="C1666" t="str">
        <f t="shared" si="391"/>
        <v>CH</v>
      </c>
      <c r="D1666" t="s">
        <v>1759</v>
      </c>
      <c r="E1666" t="str">
        <f t="shared" si="396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</row>
    <row r="1667" spans="2:6">
      <c r="B1667" t="str">
        <f t="shared" si="395"/>
        <v>SPS1</v>
      </c>
      <c r="C1667" t="str">
        <f t="shared" si="391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</row>
    <row r="1668" spans="2:6">
      <c r="B1668" t="str">
        <f t="shared" si="395"/>
        <v>SPS1</v>
      </c>
      <c r="C1668" t="str">
        <f t="shared" si="391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</row>
    <row r="1669" spans="2:6">
      <c r="B1669" t="str">
        <f t="shared" si="395"/>
        <v>SPS1</v>
      </c>
      <c r="C1669" t="str">
        <f t="shared" si="391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</row>
    <row r="1670" spans="2:6">
      <c r="B1670" t="str">
        <f t="shared" si="395"/>
        <v>SPS1</v>
      </c>
      <c r="C1670" t="str">
        <f t="shared" si="391"/>
        <v>CH</v>
      </c>
      <c r="D1670" t="s">
        <v>1763</v>
      </c>
      <c r="E1670" t="str">
        <f t="shared" ref="E1670" si="397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</row>
    <row r="1671" spans="2:6">
      <c r="B1671" t="str">
        <f t="shared" si="395"/>
        <v>SPS1</v>
      </c>
      <c r="C1671" t="str">
        <f t="shared" si="391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</row>
    <row r="1672" spans="2:6">
      <c r="B1672" s="1" t="str">
        <f t="shared" si="395"/>
        <v>SPS1</v>
      </c>
      <c r="C1672" s="1" t="str">
        <f t="shared" si="391"/>
        <v>CH</v>
      </c>
      <c r="D1672" s="1" t="s">
        <v>1765</v>
      </c>
      <c r="E1672" s="14" t="s">
        <v>295</v>
      </c>
      <c r="F1672" s="25" t="s">
        <v>295</v>
      </c>
    </row>
    <row r="1673" spans="2:6">
      <c r="B1673" t="str">
        <f t="shared" si="395"/>
        <v>SPS1</v>
      </c>
      <c r="C1673" t="str">
        <f t="shared" si="391"/>
        <v>CH</v>
      </c>
      <c r="D1673" t="s">
        <v>1766</v>
      </c>
      <c r="E1673" t="s">
        <v>1297</v>
      </c>
      <c r="F1673" s="13">
        <f>IFERROR(F1662/F1640,"-")</f>
        <v>2.5309161094553195E-2</v>
      </c>
    </row>
    <row r="1674" spans="2:6">
      <c r="B1674" t="str">
        <f t="shared" si="395"/>
        <v>SPS1</v>
      </c>
      <c r="C1674" t="str">
        <f t="shared" si="391"/>
        <v>CH</v>
      </c>
      <c r="D1674" t="s">
        <v>1767</v>
      </c>
      <c r="E1674" t="s">
        <v>1297</v>
      </c>
      <c r="F1674" s="13">
        <f>IFERROR(F1663/F1641,"-")</f>
        <v>1.67040322194013E-2</v>
      </c>
    </row>
    <row r="1675" spans="2:6">
      <c r="B1675" t="str">
        <f t="shared" si="395"/>
        <v>SPS1</v>
      </c>
      <c r="C1675" t="str">
        <f t="shared" si="391"/>
        <v>CH</v>
      </c>
      <c r="D1675" t="s">
        <v>1768</v>
      </c>
      <c r="E1675" t="s">
        <v>242</v>
      </c>
      <c r="F1675" s="13" t="str">
        <f>IFERROR(F1664/F1642,"-")</f>
        <v>-</v>
      </c>
    </row>
    <row r="1676" spans="2:6">
      <c r="B1676" t="str">
        <f t="shared" si="395"/>
        <v>SPS1</v>
      </c>
      <c r="C1676" t="str">
        <f t="shared" si="391"/>
        <v>CH</v>
      </c>
      <c r="D1676" t="s">
        <v>1769</v>
      </c>
      <c r="E1676" t="s">
        <v>1297</v>
      </c>
      <c r="F1676" s="13" t="str">
        <f>IFERROR(F1665/F1644,"-")</f>
        <v>-</v>
      </c>
    </row>
    <row r="1677" spans="2:6">
      <c r="B1677" t="str">
        <f t="shared" si="395"/>
        <v>SPS1</v>
      </c>
      <c r="C1677" t="str">
        <f t="shared" si="391"/>
        <v>CH</v>
      </c>
      <c r="D1677" t="s">
        <v>1770</v>
      </c>
      <c r="E1677" t="s">
        <v>1297</v>
      </c>
      <c r="F1677" s="13" t="str">
        <f>IFERROR(F1666/F1645,"-")</f>
        <v>-</v>
      </c>
    </row>
    <row r="1678" spans="2:6">
      <c r="B1678" t="str">
        <f t="shared" si="395"/>
        <v>SPS1</v>
      </c>
      <c r="C1678" t="str">
        <f t="shared" si="391"/>
        <v>CH</v>
      </c>
      <c r="D1678" t="s">
        <v>1771</v>
      </c>
      <c r="E1678" t="s">
        <v>242</v>
      </c>
      <c r="F1678" s="13" t="str">
        <f>IFERROR(F1667/F1646,"-")</f>
        <v>-</v>
      </c>
    </row>
    <row r="1679" spans="2:6">
      <c r="B1679" t="str">
        <f t="shared" si="395"/>
        <v>SPS1</v>
      </c>
      <c r="C1679" t="str">
        <f t="shared" si="391"/>
        <v>CH</v>
      </c>
      <c r="D1679" t="s">
        <v>1772</v>
      </c>
      <c r="E1679" t="s">
        <v>242</v>
      </c>
      <c r="F1679" s="21">
        <f>IFERROR(F1668/F1652,"-")</f>
        <v>0.90641226905247907</v>
      </c>
    </row>
    <row r="1680" spans="2:6">
      <c r="B1680" t="str">
        <f t="shared" si="395"/>
        <v>SPS1</v>
      </c>
      <c r="C1680" t="str">
        <f t="shared" si="391"/>
        <v>CH</v>
      </c>
      <c r="D1680" t="s">
        <v>1773</v>
      </c>
      <c r="E1680" t="s">
        <v>1297</v>
      </c>
      <c r="F1680" s="13" t="str">
        <f>IFERROR(F1669/F1658,"-")</f>
        <v>-</v>
      </c>
    </row>
    <row r="1681" spans="2:6">
      <c r="B1681" t="str">
        <f t="shared" si="395"/>
        <v>SPS1</v>
      </c>
      <c r="C1681" t="str">
        <f t="shared" si="391"/>
        <v>CH</v>
      </c>
      <c r="D1681" t="s">
        <v>1774</v>
      </c>
      <c r="E1681" t="s">
        <v>1297</v>
      </c>
      <c r="F1681" s="13">
        <f>IFERROR(F1670/F1659,"-")</f>
        <v>4.0530738867855121E-3</v>
      </c>
    </row>
    <row r="1682" spans="2:6">
      <c r="B1682" t="str">
        <f t="shared" si="395"/>
        <v>SPS1</v>
      </c>
      <c r="C1682" t="str">
        <f t="shared" si="391"/>
        <v>CH</v>
      </c>
      <c r="D1682" t="s">
        <v>1775</v>
      </c>
      <c r="E1682" t="s">
        <v>242</v>
      </c>
      <c r="F1682" s="21">
        <f>IFERROR(F1671/F1660,"-")</f>
        <v>0.98826978015125178</v>
      </c>
    </row>
    <row r="1683" spans="2:6"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</row>
    <row r="1684" spans="2:6">
      <c r="B1684" t="str">
        <f>B1683</f>
        <v>SPS1</v>
      </c>
      <c r="C1684" t="str">
        <f t="shared" ref="C1684" si="398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</row>
    <row r="1685" spans="2:6">
      <c r="B1685" t="str">
        <f t="shared" ref="B1685:B1696" si="399">B1684</f>
        <v>SPS1</v>
      </c>
      <c r="C1685" t="str">
        <f t="shared" ref="C1685:C1696" si="400">C1684</f>
        <v>CH</v>
      </c>
      <c r="D1685" t="s">
        <v>1783</v>
      </c>
      <c r="E1685" t="str">
        <f t="shared" ref="E1685:E1696" si="401">E1684</f>
        <v>Mt/yr.</v>
      </c>
      <c r="F1685" s="13">
        <f>[1]Summary!B54+[1]Summary!B61</f>
        <v>0</v>
      </c>
    </row>
    <row r="1686" spans="2:6">
      <c r="B1686" t="str">
        <f t="shared" si="399"/>
        <v>SPS1</v>
      </c>
      <c r="C1686" t="str">
        <f t="shared" si="400"/>
        <v>CH</v>
      </c>
      <c r="D1686" t="s">
        <v>1784</v>
      </c>
      <c r="E1686" t="str">
        <f t="shared" si="401"/>
        <v>Mt/yr.</v>
      </c>
      <c r="F1686" s="13">
        <f>[1]Summary!B55+[1]Summary!B60</f>
        <v>6.5222544245433927</v>
      </c>
    </row>
    <row r="1687" spans="2:6">
      <c r="B1687" t="str">
        <f t="shared" si="399"/>
        <v>SPS1</v>
      </c>
      <c r="C1687" t="str">
        <f t="shared" si="400"/>
        <v>CH</v>
      </c>
      <c r="D1687" t="s">
        <v>1794</v>
      </c>
      <c r="E1687" t="str">
        <f t="shared" si="401"/>
        <v>Mt/yr.</v>
      </c>
      <c r="F1687" s="13">
        <f>F1686-F1688</f>
        <v>4.4016799067688828</v>
      </c>
    </row>
    <row r="1688" spans="2:6">
      <c r="B1688" t="str">
        <f t="shared" si="399"/>
        <v>SPS1</v>
      </c>
      <c r="C1688" t="str">
        <f t="shared" si="400"/>
        <v>CH</v>
      </c>
      <c r="D1688" t="s">
        <v>1793</v>
      </c>
      <c r="E1688" t="str">
        <f t="shared" si="401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</row>
    <row r="1689" spans="2:6">
      <c r="B1689" t="str">
        <f t="shared" si="399"/>
        <v>SPS1</v>
      </c>
      <c r="C1689" t="str">
        <f t="shared" si="400"/>
        <v>CH</v>
      </c>
      <c r="D1689" t="s">
        <v>1785</v>
      </c>
      <c r="E1689" t="str">
        <f t="shared" si="401"/>
        <v>Mt/yr.</v>
      </c>
      <c r="F1689" s="13">
        <f>[1]Summary!B56</f>
        <v>3.7891757406330302</v>
      </c>
    </row>
    <row r="1690" spans="2:6">
      <c r="B1690" t="str">
        <f t="shared" si="399"/>
        <v>SPS1</v>
      </c>
      <c r="C1690" t="str">
        <f t="shared" si="400"/>
        <v>CH</v>
      </c>
      <c r="D1690" t="s">
        <v>1786</v>
      </c>
      <c r="E1690" t="str">
        <f t="shared" si="401"/>
        <v>Mt/yr.</v>
      </c>
      <c r="F1690" s="13">
        <f>[1]Summary!B57</f>
        <v>7.1732771112867795</v>
      </c>
    </row>
    <row r="1691" spans="2:6">
      <c r="B1691" t="str">
        <f t="shared" si="399"/>
        <v>SPS1</v>
      </c>
      <c r="C1691" t="str">
        <f t="shared" si="400"/>
        <v>CH</v>
      </c>
      <c r="D1691" t="s">
        <v>1787</v>
      </c>
      <c r="E1691" t="str">
        <f t="shared" si="401"/>
        <v>Mt/yr.</v>
      </c>
      <c r="F1691" s="13">
        <f>[1]Summary!B58</f>
        <v>14.624712641593101</v>
      </c>
    </row>
    <row r="1692" spans="2:6">
      <c r="B1692" t="str">
        <f t="shared" si="399"/>
        <v>SPS1</v>
      </c>
      <c r="C1692" t="str">
        <f t="shared" si="400"/>
        <v>CH</v>
      </c>
      <c r="D1692" t="s">
        <v>1788</v>
      </c>
      <c r="E1692" t="str">
        <f t="shared" si="401"/>
        <v>Mt/yr.</v>
      </c>
      <c r="F1692" s="13">
        <f>-[1]Summary!B59</f>
        <v>0</v>
      </c>
    </row>
    <row r="1693" spans="2:6">
      <c r="B1693" t="str">
        <f t="shared" si="399"/>
        <v>SPS1</v>
      </c>
      <c r="C1693" t="str">
        <f t="shared" si="400"/>
        <v>CH</v>
      </c>
      <c r="D1693" t="s">
        <v>1789</v>
      </c>
      <c r="E1693" t="str">
        <f t="shared" si="401"/>
        <v>Mt/yr.</v>
      </c>
      <c r="F1693" s="13">
        <f>-[1]Summary!B60</f>
        <v>0</v>
      </c>
    </row>
    <row r="1694" spans="2:6">
      <c r="B1694" t="str">
        <f t="shared" si="399"/>
        <v>SPS1</v>
      </c>
      <c r="C1694" t="str">
        <f t="shared" si="400"/>
        <v>CH</v>
      </c>
      <c r="D1694" t="s">
        <v>1790</v>
      </c>
      <c r="E1694" t="str">
        <f t="shared" si="401"/>
        <v>Mt/yr.</v>
      </c>
      <c r="F1694" s="13">
        <f>-[1]Summary!B61</f>
        <v>0</v>
      </c>
    </row>
    <row r="1695" spans="2:6">
      <c r="B1695" t="str">
        <f t="shared" si="399"/>
        <v>SPS1</v>
      </c>
      <c r="C1695" t="str">
        <f t="shared" si="400"/>
        <v>CH</v>
      </c>
      <c r="D1695" t="s">
        <v>1791</v>
      </c>
      <c r="E1695" t="str">
        <f t="shared" si="401"/>
        <v>Mt/yr.</v>
      </c>
      <c r="F1695" s="13">
        <f>-[1]Summary!B62</f>
        <v>0</v>
      </c>
    </row>
    <row r="1696" spans="2:6">
      <c r="B1696" t="str">
        <f t="shared" si="399"/>
        <v>SPS1</v>
      </c>
      <c r="C1696" t="str">
        <f t="shared" si="400"/>
        <v>CH</v>
      </c>
      <c r="D1696" t="s">
        <v>1792</v>
      </c>
      <c r="E1696" t="str">
        <f t="shared" si="401"/>
        <v>Mt/yr.</v>
      </c>
      <c r="F1696" s="13">
        <f>-[1]Summary!B63</f>
        <v>0</v>
      </c>
    </row>
    <row r="1697" spans="2:6"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</row>
    <row r="1698" spans="2:6"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</row>
    <row r="1699" spans="2:6">
      <c r="B1699" t="str">
        <f t="shared" ref="B1699:B1700" si="402">B1698</f>
        <v>SPS1</v>
      </c>
      <c r="C1699" t="str">
        <f t="shared" ref="C1699:C1700" si="403">C1698</f>
        <v>CH</v>
      </c>
      <c r="D1699" t="s">
        <v>1797</v>
      </c>
      <c r="E1699" t="str">
        <f>E1698</f>
        <v>Mt/yr.</v>
      </c>
      <c r="F1699" s="13">
        <v>0</v>
      </c>
    </row>
    <row r="1700" spans="2:6">
      <c r="B1700" t="str">
        <f t="shared" si="402"/>
        <v>SPS1</v>
      </c>
      <c r="C1700" t="str">
        <f t="shared" si="403"/>
        <v>CH</v>
      </c>
      <c r="D1700" t="s">
        <v>1798</v>
      </c>
      <c r="E1700" t="str">
        <f>E1699</f>
        <v>Mt/yr.</v>
      </c>
      <c r="F1700" s="13">
        <v>0</v>
      </c>
    </row>
    <row r="1701" spans="2:6">
      <c r="B1701" s="1" t="str">
        <f t="shared" ref="B1701:C1706" si="404">B1700</f>
        <v>SPS1</v>
      </c>
      <c r="C1701" s="1" t="str">
        <f t="shared" si="404"/>
        <v>CH</v>
      </c>
      <c r="D1701" s="1" t="s">
        <v>1800</v>
      </c>
      <c r="E1701" s="14" t="s">
        <v>295</v>
      </c>
      <c r="F1701" s="25" t="s">
        <v>295</v>
      </c>
    </row>
    <row r="1702" spans="2:6">
      <c r="B1702" t="str">
        <f t="shared" si="404"/>
        <v>SPS1</v>
      </c>
      <c r="C1702" t="str">
        <f t="shared" si="404"/>
        <v>CH</v>
      </c>
      <c r="D1702" t="s">
        <v>1803</v>
      </c>
      <c r="E1702" t="s">
        <v>8</v>
      </c>
      <c r="F1702" s="13">
        <f>SUM(F1703:F1704)</f>
        <v>0</v>
      </c>
    </row>
    <row r="1703" spans="2:6">
      <c r="B1703" t="str">
        <f t="shared" si="404"/>
        <v>SPS1</v>
      </c>
      <c r="C1703" t="str">
        <f t="shared" si="404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</row>
    <row r="1704" spans="2:6">
      <c r="B1704" t="str">
        <f t="shared" si="404"/>
        <v>SPS1</v>
      </c>
      <c r="C1704" t="str">
        <f t="shared" si="404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</row>
    <row r="1705" spans="2:6">
      <c r="B1705" t="str">
        <f t="shared" si="404"/>
        <v>SPS1</v>
      </c>
      <c r="C1705" t="str">
        <f t="shared" si="404"/>
        <v>CH</v>
      </c>
      <c r="D1705" t="s">
        <v>1806</v>
      </c>
      <c r="E1705" t="s">
        <v>447</v>
      </c>
      <c r="F1705" s="13">
        <f>F1696</f>
        <v>0</v>
      </c>
    </row>
    <row r="1706" spans="2:6">
      <c r="B1706" s="1" t="str">
        <f t="shared" si="404"/>
        <v>SPS1</v>
      </c>
      <c r="C1706" s="1" t="str">
        <f t="shared" si="404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</row>
    <row r="1707" spans="2:6">
      <c r="B1707" t="str">
        <f>B1706</f>
        <v>SPS1</v>
      </c>
      <c r="C1707" t="str">
        <f t="shared" ref="C1707" si="405">C1706</f>
        <v>CH</v>
      </c>
      <c r="D1707" t="s">
        <v>1818</v>
      </c>
      <c r="E1707" t="str">
        <f>E1706</f>
        <v>PJ/yr.</v>
      </c>
      <c r="F1707" s="13">
        <f>F21</f>
        <v>3.6600000975988638</v>
      </c>
    </row>
    <row r="1708" spans="2:6">
      <c r="B1708" t="str">
        <f t="shared" ref="B1708:B1753" si="406">B1707</f>
        <v>SPS1</v>
      </c>
      <c r="C1708" t="str">
        <f t="shared" ref="C1708:C1753" si="407">C1707</f>
        <v>CH</v>
      </c>
      <c r="D1708" t="s">
        <v>1819</v>
      </c>
      <c r="E1708" t="str">
        <f t="shared" ref="E1708:E1736" si="408">E1707</f>
        <v>PJ/yr.</v>
      </c>
      <c r="F1708" s="13">
        <f t="shared" ref="F1708:F1734" si="409">F22</f>
        <v>311.99835954590509</v>
      </c>
    </row>
    <row r="1709" spans="2:6">
      <c r="B1709" t="str">
        <f t="shared" si="406"/>
        <v>SPS1</v>
      </c>
      <c r="C1709" t="str">
        <f t="shared" si="407"/>
        <v>CH</v>
      </c>
      <c r="D1709" t="s">
        <v>1820</v>
      </c>
      <c r="E1709" t="str">
        <f t="shared" si="408"/>
        <v>PJ/yr.</v>
      </c>
      <c r="F1709" s="13">
        <f t="shared" si="409"/>
        <v>304.94912930655005</v>
      </c>
    </row>
    <row r="1710" spans="2:6">
      <c r="B1710" t="str">
        <f t="shared" si="406"/>
        <v>SPS1</v>
      </c>
      <c r="C1710" t="str">
        <f t="shared" si="407"/>
        <v>CH</v>
      </c>
      <c r="D1710" t="s">
        <v>1821</v>
      </c>
      <c r="E1710" t="str">
        <f t="shared" si="408"/>
        <v>PJ/yr.</v>
      </c>
      <c r="F1710" s="13">
        <f t="shared" si="409"/>
        <v>101.72035513005801</v>
      </c>
    </row>
    <row r="1711" spans="2:6">
      <c r="B1711" t="str">
        <f t="shared" si="406"/>
        <v>SPS1</v>
      </c>
      <c r="C1711" t="str">
        <f t="shared" si="407"/>
        <v>CH</v>
      </c>
      <c r="D1711" t="s">
        <v>1822</v>
      </c>
      <c r="E1711" t="str">
        <f t="shared" si="408"/>
        <v>PJ/yr.</v>
      </c>
      <c r="F1711" s="13">
        <f t="shared" si="409"/>
        <v>2.776368673369157</v>
      </c>
    </row>
    <row r="1712" spans="2:6">
      <c r="B1712" t="str">
        <f t="shared" si="406"/>
        <v>SPS1</v>
      </c>
      <c r="C1712" t="str">
        <f t="shared" si="407"/>
        <v>CH</v>
      </c>
      <c r="D1712" t="s">
        <v>1823</v>
      </c>
      <c r="E1712" t="str">
        <f t="shared" si="408"/>
        <v>PJ/yr.</v>
      </c>
      <c r="F1712" s="13">
        <f t="shared" si="409"/>
        <v>119.5592058186251</v>
      </c>
    </row>
    <row r="1713" spans="2:6">
      <c r="B1713" t="str">
        <f t="shared" si="406"/>
        <v>SPS1</v>
      </c>
      <c r="C1713" t="str">
        <f t="shared" si="407"/>
        <v>CH</v>
      </c>
      <c r="D1713" t="s">
        <v>1824</v>
      </c>
      <c r="E1713" t="str">
        <f t="shared" si="408"/>
        <v>PJ/yr.</v>
      </c>
      <c r="F1713" s="13">
        <f t="shared" si="409"/>
        <v>79.783814318118615</v>
      </c>
    </row>
    <row r="1714" spans="2:6">
      <c r="B1714" t="str">
        <f t="shared" si="406"/>
        <v>SPS1</v>
      </c>
      <c r="C1714" t="str">
        <f t="shared" si="407"/>
        <v>CH</v>
      </c>
      <c r="D1714" t="s">
        <v>1825</v>
      </c>
      <c r="E1714" t="str">
        <f t="shared" si="408"/>
        <v>PJ/yr.</v>
      </c>
      <c r="F1714" s="13">
        <f t="shared" si="409"/>
        <v>1.1093853663791744</v>
      </c>
    </row>
    <row r="1715" spans="2:6">
      <c r="B1715" t="str">
        <f t="shared" si="406"/>
        <v>SPS1</v>
      </c>
      <c r="C1715" t="str">
        <f t="shared" si="407"/>
        <v>CH</v>
      </c>
      <c r="D1715" t="s">
        <v>1826</v>
      </c>
      <c r="E1715" t="str">
        <f t="shared" si="408"/>
        <v>PJ/yr.</v>
      </c>
      <c r="F1715" s="13">
        <f t="shared" si="409"/>
        <v>7.049230239355019</v>
      </c>
    </row>
    <row r="1716" spans="2:6">
      <c r="B1716" t="str">
        <f t="shared" si="406"/>
        <v>SPS1</v>
      </c>
      <c r="C1716" t="str">
        <f t="shared" si="407"/>
        <v>CH</v>
      </c>
      <c r="D1716" t="s">
        <v>1827</v>
      </c>
      <c r="E1716" t="str">
        <f t="shared" si="408"/>
        <v>PJ/yr.</v>
      </c>
      <c r="F1716" s="13">
        <f t="shared" si="409"/>
        <v>2.6150802314840278</v>
      </c>
    </row>
    <row r="1717" spans="2:6">
      <c r="B1717" t="str">
        <f t="shared" si="406"/>
        <v>SPS1</v>
      </c>
      <c r="C1717" t="str">
        <f t="shared" si="407"/>
        <v>CH</v>
      </c>
      <c r="D1717" t="s">
        <v>1828</v>
      </c>
      <c r="E1717" t="str">
        <f t="shared" si="408"/>
        <v>PJ/yr.</v>
      </c>
      <c r="F1717" s="13">
        <f t="shared" si="409"/>
        <v>4.4341500078709917</v>
      </c>
    </row>
    <row r="1718" spans="2:6">
      <c r="B1718" t="str">
        <f t="shared" si="406"/>
        <v>SPS1</v>
      </c>
      <c r="C1718" t="str">
        <f t="shared" si="407"/>
        <v>CH</v>
      </c>
      <c r="D1718" t="s">
        <v>1829</v>
      </c>
      <c r="E1718" t="str">
        <f t="shared" si="408"/>
        <v>PJ/yr.</v>
      </c>
      <c r="F1718" s="13">
        <f t="shared" si="409"/>
        <v>7.049230239355019</v>
      </c>
    </row>
    <row r="1719" spans="2:6">
      <c r="B1719" t="str">
        <f t="shared" si="406"/>
        <v>SPS1</v>
      </c>
      <c r="C1719" t="str">
        <f t="shared" si="407"/>
        <v>CH</v>
      </c>
      <c r="D1719" t="s">
        <v>1830</v>
      </c>
      <c r="E1719" t="str">
        <f t="shared" si="408"/>
        <v>PJ/yr.</v>
      </c>
      <c r="F1719" s="13">
        <f t="shared" si="409"/>
        <v>2.6150802314840278</v>
      </c>
    </row>
    <row r="1720" spans="2:6">
      <c r="B1720" t="str">
        <f t="shared" si="406"/>
        <v>SPS1</v>
      </c>
      <c r="C1720" t="str">
        <f t="shared" si="407"/>
        <v>CH</v>
      </c>
      <c r="D1720" t="s">
        <v>1831</v>
      </c>
      <c r="E1720" t="str">
        <f t="shared" si="408"/>
        <v>PJ/yr.</v>
      </c>
      <c r="F1720" s="13">
        <f t="shared" si="409"/>
        <v>4.4341500078709917</v>
      </c>
    </row>
    <row r="1721" spans="2:6">
      <c r="B1721" t="str">
        <f t="shared" si="406"/>
        <v>SPS1</v>
      </c>
      <c r="C1721" t="str">
        <f t="shared" si="407"/>
        <v>CH</v>
      </c>
      <c r="D1721" t="s">
        <v>1832</v>
      </c>
      <c r="E1721" t="str">
        <f t="shared" si="408"/>
        <v>PJ/yr.</v>
      </c>
      <c r="F1721" s="13">
        <f t="shared" si="409"/>
        <v>0</v>
      </c>
    </row>
    <row r="1722" spans="2:6">
      <c r="B1722" t="str">
        <f t="shared" si="406"/>
        <v>SPS1</v>
      </c>
      <c r="C1722" t="str">
        <f t="shared" si="407"/>
        <v>CH</v>
      </c>
      <c r="D1722" t="s">
        <v>1833</v>
      </c>
      <c r="E1722" t="str">
        <f t="shared" si="408"/>
        <v>PJ/yr.</v>
      </c>
      <c r="F1722" s="13">
        <f t="shared" si="409"/>
        <v>0</v>
      </c>
    </row>
    <row r="1723" spans="2:6">
      <c r="B1723" t="str">
        <f t="shared" si="406"/>
        <v>SPS1</v>
      </c>
      <c r="C1723" t="str">
        <f t="shared" si="407"/>
        <v>CH</v>
      </c>
      <c r="D1723" t="s">
        <v>1834</v>
      </c>
      <c r="E1723" t="str">
        <f t="shared" si="408"/>
        <v>PJ/yr.</v>
      </c>
      <c r="F1723" s="13">
        <f t="shared" si="409"/>
        <v>0</v>
      </c>
    </row>
    <row r="1724" spans="2:6">
      <c r="B1724" t="str">
        <f t="shared" si="406"/>
        <v>SPS1</v>
      </c>
      <c r="C1724" t="str">
        <f t="shared" si="407"/>
        <v>CH</v>
      </c>
      <c r="D1724" t="s">
        <v>1835</v>
      </c>
      <c r="E1724" t="str">
        <f t="shared" si="408"/>
        <v>PJ/yr.</v>
      </c>
      <c r="F1724" s="13">
        <f t="shared" si="409"/>
        <v>0</v>
      </c>
    </row>
    <row r="1725" spans="2:6">
      <c r="B1725" t="str">
        <f t="shared" si="406"/>
        <v>SPS1</v>
      </c>
      <c r="C1725" t="str">
        <f t="shared" si="407"/>
        <v>CH</v>
      </c>
      <c r="D1725" t="s">
        <v>1836</v>
      </c>
      <c r="E1725" t="str">
        <f t="shared" si="408"/>
        <v>PJ/yr.</v>
      </c>
      <c r="F1725" s="13">
        <f t="shared" si="409"/>
        <v>116.89532588910716</v>
      </c>
    </row>
    <row r="1726" spans="2:6">
      <c r="B1726" t="str">
        <f t="shared" si="406"/>
        <v>SPS1</v>
      </c>
      <c r="C1726" t="str">
        <f t="shared" si="407"/>
        <v>CH</v>
      </c>
      <c r="D1726" t="s">
        <v>1837</v>
      </c>
      <c r="E1726" t="str">
        <f t="shared" si="408"/>
        <v>PJ/yr.</v>
      </c>
      <c r="F1726" s="13">
        <f t="shared" si="409"/>
        <v>116.89532588910716</v>
      </c>
    </row>
    <row r="1727" spans="2:6">
      <c r="B1727" t="str">
        <f t="shared" si="406"/>
        <v>SPS1</v>
      </c>
      <c r="C1727" t="str">
        <f t="shared" si="407"/>
        <v>CH</v>
      </c>
      <c r="D1727" t="s">
        <v>1838</v>
      </c>
      <c r="E1727" t="str">
        <f t="shared" si="408"/>
        <v>PJ/yr.</v>
      </c>
      <c r="F1727" s="13">
        <f t="shared" si="409"/>
        <v>116.89532588910716</v>
      </c>
    </row>
    <row r="1728" spans="2:6">
      <c r="B1728" t="str">
        <f t="shared" si="406"/>
        <v>SPS1</v>
      </c>
      <c r="C1728" t="str">
        <f t="shared" si="407"/>
        <v>CH</v>
      </c>
      <c r="D1728" t="s">
        <v>1839</v>
      </c>
      <c r="E1728" t="str">
        <f t="shared" si="408"/>
        <v>PJ/yr.</v>
      </c>
      <c r="F1728" s="13">
        <f t="shared" si="409"/>
        <v>0</v>
      </c>
    </row>
    <row r="1729" spans="2:6">
      <c r="B1729" t="str">
        <f t="shared" si="406"/>
        <v>SPS1</v>
      </c>
      <c r="C1729" t="str">
        <f t="shared" si="407"/>
        <v>CH</v>
      </c>
      <c r="D1729" t="s">
        <v>1840</v>
      </c>
      <c r="E1729" t="str">
        <f t="shared" si="408"/>
        <v>PJ/yr.</v>
      </c>
      <c r="F1729" s="13">
        <f t="shared" si="409"/>
        <v>0</v>
      </c>
    </row>
    <row r="1730" spans="2:6">
      <c r="B1730" t="str">
        <f t="shared" si="406"/>
        <v>SPS1</v>
      </c>
      <c r="C1730" t="str">
        <f t="shared" si="407"/>
        <v>CH</v>
      </c>
      <c r="D1730" t="s">
        <v>1841</v>
      </c>
      <c r="E1730" t="str">
        <f t="shared" si="408"/>
        <v>PJ/yr.</v>
      </c>
      <c r="F1730" s="13">
        <f t="shared" si="409"/>
        <v>0</v>
      </c>
    </row>
    <row r="1731" spans="2:6">
      <c r="B1731" t="str">
        <f t="shared" si="406"/>
        <v>SPS1</v>
      </c>
      <c r="C1731" t="str">
        <f t="shared" si="407"/>
        <v>CH</v>
      </c>
      <c r="D1731" t="s">
        <v>1842</v>
      </c>
      <c r="E1731" t="str">
        <f t="shared" si="408"/>
        <v>PJ/yr.</v>
      </c>
      <c r="F1731" s="13">
        <f t="shared" si="409"/>
        <v>0</v>
      </c>
    </row>
    <row r="1732" spans="2:6">
      <c r="B1732" t="str">
        <f t="shared" si="406"/>
        <v>SPS1</v>
      </c>
      <c r="C1732" t="str">
        <f t="shared" si="407"/>
        <v>CH</v>
      </c>
      <c r="D1732" t="s">
        <v>1843</v>
      </c>
      <c r="E1732" t="str">
        <f t="shared" si="408"/>
        <v>PJ/yr.</v>
      </c>
      <c r="F1732" s="13">
        <f t="shared" si="409"/>
        <v>0</v>
      </c>
    </row>
    <row r="1733" spans="2:6">
      <c r="B1733" t="str">
        <f t="shared" si="406"/>
        <v>SPS1</v>
      </c>
      <c r="C1733" t="str">
        <f t="shared" si="407"/>
        <v>CH</v>
      </c>
      <c r="D1733" t="s">
        <v>1844</v>
      </c>
      <c r="E1733" t="str">
        <f t="shared" si="408"/>
        <v>PJ/yr.</v>
      </c>
      <c r="F1733" s="13">
        <f t="shared" si="409"/>
        <v>0</v>
      </c>
    </row>
    <row r="1734" spans="2:6">
      <c r="B1734" t="str">
        <f t="shared" si="406"/>
        <v>SPS1</v>
      </c>
      <c r="C1734" t="str">
        <f t="shared" si="407"/>
        <v>CH</v>
      </c>
      <c r="D1734" t="s">
        <v>1845</v>
      </c>
      <c r="E1734" t="str">
        <f t="shared" si="408"/>
        <v>PJ/yr.</v>
      </c>
      <c r="F1734" s="13">
        <f t="shared" si="409"/>
        <v>250.94816993910675</v>
      </c>
    </row>
    <row r="1735" spans="2:6">
      <c r="B1735" t="str">
        <f t="shared" si="406"/>
        <v>SPS1</v>
      </c>
      <c r="C1735" t="str">
        <f t="shared" si="407"/>
        <v>CH</v>
      </c>
      <c r="D1735" t="s">
        <v>1846</v>
      </c>
      <c r="E1735" t="str">
        <f t="shared" si="408"/>
        <v>PJ/yr.</v>
      </c>
      <c r="F1735" s="13">
        <f>-F56+F49</f>
        <v>-20.01000009125346</v>
      </c>
    </row>
    <row r="1736" spans="2:6">
      <c r="B1736" t="str">
        <f t="shared" si="406"/>
        <v>SPS1</v>
      </c>
      <c r="C1736" t="str">
        <f t="shared" si="407"/>
        <v>CH</v>
      </c>
      <c r="D1736" t="s">
        <v>1847</v>
      </c>
      <c r="E1736" t="str">
        <f t="shared" si="408"/>
        <v>PJ/yr.</v>
      </c>
      <c r="F1736" s="13">
        <f>F54</f>
        <v>0</v>
      </c>
    </row>
    <row r="1737" spans="2:6">
      <c r="B1737" t="str">
        <f t="shared" si="406"/>
        <v>SPS1</v>
      </c>
      <c r="C1737" t="str">
        <f t="shared" si="407"/>
        <v>CH</v>
      </c>
      <c r="D1737" t="s">
        <v>1849</v>
      </c>
      <c r="E1737" t="str">
        <f>E3</f>
        <v>PJ/yr.</v>
      </c>
      <c r="F1737" s="13">
        <f>F3</f>
        <v>44.770000213158205</v>
      </c>
    </row>
    <row r="1738" spans="2:6">
      <c r="B1738" t="str">
        <f t="shared" si="406"/>
        <v>SPS1</v>
      </c>
      <c r="C1738" t="str">
        <f t="shared" si="407"/>
        <v>CH</v>
      </c>
      <c r="D1738" t="s">
        <v>1850</v>
      </c>
      <c r="E1738" t="str">
        <f t="shared" ref="E1738:F1738" si="410">E4</f>
        <v>PJ/yr.</v>
      </c>
      <c r="F1738" s="13">
        <f t="shared" si="410"/>
        <v>10.182339476549727</v>
      </c>
    </row>
    <row r="1739" spans="2:6">
      <c r="B1739" t="str">
        <f t="shared" si="406"/>
        <v>SPS1</v>
      </c>
      <c r="C1739" t="str">
        <f t="shared" si="407"/>
        <v>CH</v>
      </c>
      <c r="D1739" t="s">
        <v>1851</v>
      </c>
      <c r="E1739" t="str">
        <f t="shared" ref="E1739:F1739" si="411">E5</f>
        <v>PJ/yr.</v>
      </c>
      <c r="F1739" s="13">
        <f t="shared" si="411"/>
        <v>7.4592163140853041</v>
      </c>
    </row>
    <row r="1740" spans="2:6">
      <c r="B1740" t="str">
        <f t="shared" si="406"/>
        <v>SPS1</v>
      </c>
      <c r="C1740" t="str">
        <f t="shared" si="407"/>
        <v>CH</v>
      </c>
      <c r="D1740" t="s">
        <v>1852</v>
      </c>
      <c r="E1740" t="str">
        <f t="shared" ref="E1740:F1740" si="412">E6</f>
        <v>PJ/yr.</v>
      </c>
      <c r="F1740" s="13">
        <f t="shared" si="412"/>
        <v>2.6225281799366309</v>
      </c>
    </row>
    <row r="1741" spans="2:6">
      <c r="B1741" t="str">
        <f t="shared" si="406"/>
        <v>SPS1</v>
      </c>
      <c r="C1741" t="str">
        <f t="shared" si="407"/>
        <v>CH</v>
      </c>
      <c r="D1741" t="s">
        <v>1853</v>
      </c>
      <c r="E1741" t="str">
        <f t="shared" ref="E1741:F1741" si="413">E7</f>
        <v>PJ/yr.</v>
      </c>
      <c r="F1741" s="13">
        <f t="shared" si="413"/>
        <v>24.505916242586544</v>
      </c>
    </row>
    <row r="1742" spans="2:6">
      <c r="B1742" t="str">
        <f t="shared" si="406"/>
        <v>SPS1</v>
      </c>
      <c r="C1742" t="str">
        <f t="shared" si="407"/>
        <v>CH</v>
      </c>
      <c r="D1742" t="s">
        <v>1854</v>
      </c>
      <c r="E1742" t="str">
        <f t="shared" ref="E1742:F1742" si="414">E8</f>
        <v>PJ/yr.</v>
      </c>
      <c r="F1742" s="13">
        <f t="shared" si="414"/>
        <v>69.39287860960529</v>
      </c>
    </row>
    <row r="1743" spans="2:6">
      <c r="B1743" t="str">
        <f t="shared" si="406"/>
        <v>SPS1</v>
      </c>
      <c r="C1743" t="str">
        <f t="shared" si="407"/>
        <v>CH</v>
      </c>
      <c r="D1743" t="s">
        <v>1855</v>
      </c>
      <c r="E1743" t="str">
        <f t="shared" ref="E1743:F1743" si="415">E9</f>
        <v>PJ/yr.</v>
      </c>
      <c r="F1743" s="13">
        <f t="shared" si="415"/>
        <v>35.611777921779279</v>
      </c>
    </row>
    <row r="1744" spans="2:6">
      <c r="B1744" t="str">
        <f t="shared" si="406"/>
        <v>SPS1</v>
      </c>
      <c r="C1744" t="str">
        <f t="shared" si="407"/>
        <v>CH</v>
      </c>
      <c r="D1744" t="s">
        <v>1856</v>
      </c>
      <c r="E1744" t="str">
        <f t="shared" ref="E1744:F1744" si="416">E10</f>
        <v>PJ/yr.</v>
      </c>
      <c r="F1744" s="13">
        <f t="shared" si="416"/>
        <v>33.781100687826012</v>
      </c>
    </row>
    <row r="1745" spans="2:6">
      <c r="B1745" t="str">
        <f t="shared" si="406"/>
        <v>SPS1</v>
      </c>
      <c r="C1745" t="str">
        <f t="shared" si="407"/>
        <v>CH</v>
      </c>
      <c r="D1745" t="s">
        <v>1857</v>
      </c>
      <c r="E1745" t="str">
        <f t="shared" ref="E1745:F1745" si="417">E11</f>
        <v>PJ/yr.</v>
      </c>
      <c r="F1745" s="13">
        <f t="shared" si="417"/>
        <v>3.7980803709071425</v>
      </c>
    </row>
    <row r="1746" spans="2:6">
      <c r="B1746" t="str">
        <f t="shared" si="406"/>
        <v>SPS1</v>
      </c>
      <c r="C1746" t="str">
        <f t="shared" si="407"/>
        <v>CH</v>
      </c>
      <c r="D1746" t="s">
        <v>1858</v>
      </c>
      <c r="E1746" t="str">
        <f t="shared" ref="E1746:F1746" si="418">E12</f>
        <v>PJ/yr.</v>
      </c>
      <c r="F1746" s="13">
        <f t="shared" si="418"/>
        <v>149.43048018182139</v>
      </c>
    </row>
    <row r="1747" spans="2:6">
      <c r="B1747" t="str">
        <f t="shared" si="406"/>
        <v>SPS1</v>
      </c>
      <c r="C1747" t="str">
        <f t="shared" si="407"/>
        <v>CH</v>
      </c>
      <c r="D1747" t="s">
        <v>1859</v>
      </c>
      <c r="E1747" t="str">
        <f t="shared" ref="E1747:F1747" si="419">E13</f>
        <v>PJ/yr.</v>
      </c>
      <c r="F1747" s="13">
        <f t="shared" si="419"/>
        <v>66.745680000968164</v>
      </c>
    </row>
    <row r="1748" spans="2:6">
      <c r="B1748" t="str">
        <f t="shared" si="406"/>
        <v>SPS1</v>
      </c>
      <c r="C1748" t="str">
        <f t="shared" si="407"/>
        <v>CH</v>
      </c>
      <c r="D1748" t="s">
        <v>1860</v>
      </c>
      <c r="E1748" t="str">
        <f t="shared" ref="E1748:F1748" si="420">E14</f>
        <v>PJ/yr.</v>
      </c>
      <c r="F1748" s="13">
        <f t="shared" si="420"/>
        <v>66.632400083472731</v>
      </c>
    </row>
    <row r="1749" spans="2:6">
      <c r="B1749" t="str">
        <f t="shared" si="406"/>
        <v>SPS1</v>
      </c>
      <c r="C1749" t="str">
        <f t="shared" si="407"/>
        <v>CH</v>
      </c>
      <c r="D1749" t="s">
        <v>1861</v>
      </c>
      <c r="E1749" t="str">
        <f t="shared" ref="E1749:F1749" si="421">E15</f>
        <v>PJ/yr.</v>
      </c>
      <c r="F1749" s="13">
        <f t="shared" si="421"/>
        <v>16.052400097380474</v>
      </c>
    </row>
    <row r="1750" spans="2:6">
      <c r="B1750" t="str">
        <f t="shared" si="406"/>
        <v>SPS1</v>
      </c>
      <c r="C1750" t="str">
        <f t="shared" si="407"/>
        <v>CH</v>
      </c>
      <c r="D1750" t="s">
        <v>1862</v>
      </c>
      <c r="E1750" t="str">
        <f t="shared" ref="E1750:F1750" si="422">E16</f>
        <v>PJ/yr.</v>
      </c>
      <c r="F1750" s="13">
        <f t="shared" si="422"/>
        <v>12.556445409073195</v>
      </c>
    </row>
    <row r="1751" spans="2:6">
      <c r="B1751" t="str">
        <f t="shared" si="406"/>
        <v>SPS1</v>
      </c>
      <c r="C1751" t="str">
        <f t="shared" si="407"/>
        <v>CH</v>
      </c>
      <c r="D1751" t="s">
        <v>1863</v>
      </c>
      <c r="E1751" t="str">
        <f t="shared" ref="E1751:F1751" si="423">E17</f>
        <v>PJ/yr.</v>
      </c>
      <c r="F1751" s="13">
        <f t="shared" si="423"/>
        <v>0.52400099588534843</v>
      </c>
    </row>
    <row r="1752" spans="2:6">
      <c r="B1752" t="str">
        <f t="shared" si="406"/>
        <v>SPS1</v>
      </c>
      <c r="C1752" t="str">
        <f t="shared" si="407"/>
        <v>CH</v>
      </c>
      <c r="D1752" t="s">
        <v>1864</v>
      </c>
      <c r="E1752" t="str">
        <f t="shared" ref="E1752:F1752" si="424">E18</f>
        <v>PJ/yr.</v>
      </c>
      <c r="F1752" s="13">
        <f t="shared" si="424"/>
        <v>18.87300686293344</v>
      </c>
    </row>
    <row r="1753" spans="2:6">
      <c r="B1753" t="str">
        <f t="shared" si="406"/>
        <v>SPS1</v>
      </c>
      <c r="C1753" t="str">
        <f t="shared" si="407"/>
        <v>CH</v>
      </c>
      <c r="D1753" t="s">
        <v>1865</v>
      </c>
      <c r="E1753" t="str">
        <f t="shared" ref="E1753:F1753" si="425">E19</f>
        <v>PJ/yr.</v>
      </c>
      <c r="F1753" s="13">
        <f t="shared" si="425"/>
        <v>0</v>
      </c>
    </row>
  </sheetData>
  <autoFilter ref="A1:F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 t="e">
        <f t="shared" ref="D3:H3" si="0">SUM(D4:D7)</f>
        <v>#REF!</v>
      </c>
      <c r="E3" s="3" t="e">
        <f t="shared" si="0"/>
        <v>#REF!</v>
      </c>
      <c r="F3" s="3" t="e">
        <f t="shared" si="0"/>
        <v>#REF!</v>
      </c>
      <c r="G3" s="3" t="e">
        <f t="shared" si="0"/>
        <v>#REF!</v>
      </c>
      <c r="H3" s="3" t="e">
        <f t="shared" si="0"/>
        <v>#REF!</v>
      </c>
    </row>
    <row r="4" spans="2:8">
      <c r="B4" s="15" t="s">
        <v>1807</v>
      </c>
      <c r="C4" s="2">
        <f>'SPS1'!F761</f>
        <v>142.21733380123493</v>
      </c>
      <c r="D4" s="2" t="e">
        <f>'SPS1'!#REF!</f>
        <v>#REF!</v>
      </c>
      <c r="E4" s="2" t="e">
        <f>'SPS1'!#REF!</f>
        <v>#REF!</v>
      </c>
      <c r="F4" s="2" t="e">
        <f>'SPS1'!#REF!</f>
        <v>#REF!</v>
      </c>
      <c r="G4" s="2" t="e">
        <f>'SPS1'!#REF!</f>
        <v>#REF!</v>
      </c>
      <c r="H4" s="2" t="e">
        <f>'SPS1'!#REF!</f>
        <v>#REF!</v>
      </c>
    </row>
    <row r="5" spans="2:8">
      <c r="B5" s="15" t="s">
        <v>1808</v>
      </c>
      <c r="C5" s="2">
        <f>'SPS1'!F880</f>
        <v>140.1010513843045</v>
      </c>
      <c r="D5" s="2" t="e">
        <f>'SPS1'!#REF!</f>
        <v>#REF!</v>
      </c>
      <c r="E5" s="2" t="e">
        <f>'SPS1'!#REF!</f>
        <v>#REF!</v>
      </c>
      <c r="F5" s="2" t="e">
        <f>'SPS1'!#REF!</f>
        <v>#REF!</v>
      </c>
      <c r="G5" s="2" t="e">
        <f>'SPS1'!#REF!</f>
        <v>#REF!</v>
      </c>
      <c r="H5" s="2" t="e">
        <f>'SPS1'!#REF!</f>
        <v>#REF!</v>
      </c>
    </row>
    <row r="6" spans="2:8">
      <c r="B6" s="15" t="s">
        <v>1809</v>
      </c>
      <c r="C6" s="2">
        <f>'SPS1'!F970</f>
        <v>217.10014631696822</v>
      </c>
      <c r="D6" s="2" t="e">
        <f>'SPS1'!#REF!</f>
        <v>#REF!</v>
      </c>
      <c r="E6" s="2" t="e">
        <f>'SPS1'!#REF!</f>
        <v>#REF!</v>
      </c>
      <c r="F6" s="2" t="e">
        <f>'SPS1'!#REF!</f>
        <v>#REF!</v>
      </c>
      <c r="G6" s="2" t="e">
        <f>'SPS1'!#REF!</f>
        <v>#REF!</v>
      </c>
      <c r="H6" s="2" t="e">
        <f>'SPS1'!#REF!</f>
        <v>#REF!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 t="e">
        <f>'SPS1'!#REF!+'SPS1'!#REF!+'SPS1'!#REF!+'SPS1'!#REF!+'SPS1'!#REF!+'SPS1'!#REF!+'SPS1'!#REF!+'SPS1'!#REF!+'SPS1'!#REF!</f>
        <v>#REF!</v>
      </c>
      <c r="E7" s="2" t="e">
        <f>'SPS1'!#REF!+'SPS1'!#REF!+'SPS1'!#REF!+'SPS1'!#REF!+'SPS1'!#REF!+'SPS1'!#REF!+'SPS1'!#REF!+'SPS1'!#REF!+'SPS1'!#REF!</f>
        <v>#REF!</v>
      </c>
      <c r="F7" s="2" t="e">
        <f>'SPS1'!#REF!+'SPS1'!#REF!+'SPS1'!#REF!+'SPS1'!#REF!+'SPS1'!#REF!+'SPS1'!#REF!+'SPS1'!#REF!+'SPS1'!#REF!+'SPS1'!#REF!</f>
        <v>#REF!</v>
      </c>
      <c r="G7" s="2" t="e">
        <f>'SPS1'!#REF!+'SPS1'!#REF!+'SPS1'!#REF!+'SPS1'!#REF!+'SPS1'!#REF!+'SPS1'!#REF!+'SPS1'!#REF!+'SPS1'!#REF!+'SPS1'!#REF!</f>
        <v>#REF!</v>
      </c>
      <c r="H7" s="2" t="e">
        <f>'SPS1'!#REF!+'SPS1'!#REF!+'SPS1'!#REF!+'SPS1'!#REF!+'SPS1'!#REF!+'SPS1'!#REF!+'SPS1'!#REF!+'SPS1'!#REF!+'SPS1'!#REF!</f>
        <v>#REF!</v>
      </c>
    </row>
    <row r="8" spans="2:8">
      <c r="B8" s="1" t="s">
        <v>1815</v>
      </c>
      <c r="C8" s="3">
        <f>SUM(C9:C12)</f>
        <v>508.65775868154634</v>
      </c>
      <c r="D8" s="3" t="e">
        <f t="shared" ref="D8:H8" si="1">SUM(D9:D12)</f>
        <v>#REF!</v>
      </c>
      <c r="E8" s="3" t="e">
        <f t="shared" si="1"/>
        <v>#REF!</v>
      </c>
      <c r="F8" s="3" t="e">
        <f t="shared" si="1"/>
        <v>#REF!</v>
      </c>
      <c r="G8" s="3" t="e">
        <f t="shared" si="1"/>
        <v>#REF!</v>
      </c>
      <c r="H8" s="3" t="e">
        <f t="shared" si="1"/>
        <v>#REF!</v>
      </c>
    </row>
    <row r="9" spans="2:8">
      <c r="B9" s="15" t="s">
        <v>1812</v>
      </c>
      <c r="C9" s="2">
        <f>'SPS1'!F289+'SPS1'!F407</f>
        <v>493.31211357474484</v>
      </c>
      <c r="D9" s="2" t="e">
        <f>'SPS1'!#REF!+'SPS1'!#REF!</f>
        <v>#REF!</v>
      </c>
      <c r="E9" s="2" t="e">
        <f>'SPS1'!#REF!+'SPS1'!#REF!</f>
        <v>#REF!</v>
      </c>
      <c r="F9" s="2" t="e">
        <f>'SPS1'!#REF!+'SPS1'!#REF!</f>
        <v>#REF!</v>
      </c>
      <c r="G9" s="2" t="e">
        <f>'SPS1'!#REF!+'SPS1'!#REF!</f>
        <v>#REF!</v>
      </c>
      <c r="H9" s="2" t="e">
        <f>'SPS1'!#REF!+'SPS1'!#REF!</f>
        <v>#REF!</v>
      </c>
    </row>
    <row r="10" spans="2:8">
      <c r="B10" s="15" t="s">
        <v>1813</v>
      </c>
      <c r="C10" s="2">
        <f>'SPS1'!F588+'SPS1'!F602+'SPS1'!F642</f>
        <v>15.339738797897239</v>
      </c>
      <c r="D10" s="2" t="e">
        <f>'SPS1'!#REF!+'SPS1'!#REF!+'SPS1'!#REF!</f>
        <v>#REF!</v>
      </c>
      <c r="E10" s="2" t="e">
        <f>'SPS1'!#REF!+'SPS1'!#REF!+'SPS1'!#REF!</f>
        <v>#REF!</v>
      </c>
      <c r="F10" s="2" t="e">
        <f>'SPS1'!#REF!+'SPS1'!#REF!+'SPS1'!#REF!</f>
        <v>#REF!</v>
      </c>
      <c r="G10" s="2" t="e">
        <f>'SPS1'!#REF!+'SPS1'!#REF!+'SPS1'!#REF!</f>
        <v>#REF!</v>
      </c>
      <c r="H10" s="2" t="e">
        <f>'SPS1'!#REF!+'SPS1'!#REF!+'SPS1'!#REF!</f>
        <v>#REF!</v>
      </c>
    </row>
    <row r="11" spans="2:8">
      <c r="B11" s="15" t="s">
        <v>1811</v>
      </c>
      <c r="C11" s="2">
        <f>'SPS1'!F677</f>
        <v>5.9063089042642866E-3</v>
      </c>
      <c r="D11" s="2" t="e">
        <f>'SPS1'!#REF!</f>
        <v>#REF!</v>
      </c>
      <c r="E11" s="2" t="e">
        <f>'SPS1'!#REF!</f>
        <v>#REF!</v>
      </c>
      <c r="F11" s="2" t="e">
        <f>'SPS1'!#REF!</f>
        <v>#REF!</v>
      </c>
      <c r="G11" s="2" t="e">
        <f>'SPS1'!#REF!</f>
        <v>#REF!</v>
      </c>
      <c r="H11" s="2" t="e">
        <f>'SPS1'!#REF!</f>
        <v>#REF!</v>
      </c>
    </row>
    <row r="12" spans="2:8">
      <c r="B12" s="15" t="s">
        <v>1814</v>
      </c>
      <c r="C12" s="2">
        <f>'SPS1'!F1702</f>
        <v>0</v>
      </c>
      <c r="D12" s="2" t="e">
        <f>'SPS1'!#REF!</f>
        <v>#REF!</v>
      </c>
      <c r="E12" s="2" t="e">
        <f>'SPS1'!#REF!</f>
        <v>#REF!</v>
      </c>
      <c r="F12" s="2" t="e">
        <f>'SPS1'!#REF!</f>
        <v>#REF!</v>
      </c>
      <c r="G12" s="2" t="e">
        <f>'SPS1'!#REF!</f>
        <v>#REF!</v>
      </c>
      <c r="H12" s="2" t="e">
        <f>'SPS1'!#REF!</f>
        <v>#REF!</v>
      </c>
    </row>
    <row r="13" spans="2:8">
      <c r="B13" s="1" t="s">
        <v>1816</v>
      </c>
      <c r="C13" s="3">
        <f>'SPS1'!F2+'SPS1'!F20-'SPS1'!F55</f>
        <v>962.83674802384826</v>
      </c>
      <c r="D13" s="3" t="e">
        <f>'SPS1'!#REF!+'SPS1'!#REF!-'SPS1'!#REF!</f>
        <v>#REF!</v>
      </c>
      <c r="E13" s="3" t="e">
        <f>'SPS1'!#REF!+'SPS1'!#REF!-'SPS1'!#REF!</f>
        <v>#REF!</v>
      </c>
      <c r="F13" s="3" t="e">
        <f>'SPS1'!#REF!+'SPS1'!#REF!-'SPS1'!#REF!</f>
        <v>#REF!</v>
      </c>
      <c r="G13" s="3" t="e">
        <f>'SPS1'!#REF!+'SPS1'!#REF!-'SPS1'!#REF!</f>
        <v>#REF!</v>
      </c>
      <c r="H13" s="3" t="e">
        <f>'SPS1'!#REF!+'SPS1'!#REF!-'SPS1'!#REF!</f>
        <v>#REF!</v>
      </c>
    </row>
    <row r="14" spans="2:8">
      <c r="B14" s="15" t="s">
        <v>1817</v>
      </c>
      <c r="C14" s="2">
        <f>'SPS1'!F2</f>
        <v>299.34489264338401</v>
      </c>
      <c r="D14" s="2" t="e">
        <f>'SPS1'!#REF!</f>
        <v>#REF!</v>
      </c>
      <c r="E14" s="2" t="e">
        <f>'SPS1'!#REF!</f>
        <v>#REF!</v>
      </c>
      <c r="F14" s="2" t="e">
        <f>'SPS1'!#REF!</f>
        <v>#REF!</v>
      </c>
      <c r="G14" s="2" t="e">
        <f>'SPS1'!#REF!</f>
        <v>#REF!</v>
      </c>
      <c r="H14" s="2" t="e">
        <f>'SPS1'!#REF!</f>
        <v>#REF!</v>
      </c>
    </row>
    <row r="15" spans="2:8">
      <c r="B15" s="15" t="s">
        <v>19</v>
      </c>
      <c r="C15" s="2">
        <f>'SPS1'!F20</f>
        <v>780.66185551212038</v>
      </c>
      <c r="D15" s="2" t="e">
        <f>'SPS1'!#REF!</f>
        <v>#REF!</v>
      </c>
      <c r="E15" s="2" t="e">
        <f>'SPS1'!#REF!</f>
        <v>#REF!</v>
      </c>
      <c r="F15" s="2" t="e">
        <f>'SPS1'!#REF!</f>
        <v>#REF!</v>
      </c>
      <c r="G15" s="2" t="e">
        <f>'SPS1'!#REF!</f>
        <v>#REF!</v>
      </c>
      <c r="H15" s="2" t="e">
        <f>'SPS1'!#REF!</f>
        <v>#REF!</v>
      </c>
    </row>
    <row r="16" spans="2:8">
      <c r="B16" s="15" t="s">
        <v>24</v>
      </c>
      <c r="C16" s="2">
        <f>'SPS1'!F55</f>
        <v>117.17000013165598</v>
      </c>
      <c r="D16" s="2" t="e">
        <f>'SPS1'!#REF!</f>
        <v>#REF!</v>
      </c>
      <c r="E16" s="2" t="e">
        <f>'SPS1'!#REF!</f>
        <v>#REF!</v>
      </c>
      <c r="F16" s="2" t="e">
        <f>'SPS1'!#REF!</f>
        <v>#REF!</v>
      </c>
      <c r="G16" s="2" t="e">
        <f>'SPS1'!#REF!</f>
        <v>#REF!</v>
      </c>
      <c r="H16" s="2" t="e">
        <f>'SPS1'!#REF!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2024-04-18T16:28:04Z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