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" sheetId="1" r:id="rId4"/>
  </sheets>
  <definedNames/>
  <calcPr/>
  <extLst>
    <ext uri="GoogleSheetsCustomDataVersion2">
      <go:sheetsCustomData xmlns:go="http://customooxmlschemas.google.com/" r:id="rId5" roundtripDataChecksum="1+EgLDY2pLo0h5ni6Uxnr6sJLjwuph9+Q2KjAaUtbkM="/>
    </ext>
  </extLst>
</workbook>
</file>

<file path=xl/sharedStrings.xml><?xml version="1.0" encoding="utf-8"?>
<sst xmlns="http://schemas.openxmlformats.org/spreadsheetml/2006/main" count="658" uniqueCount="625">
  <si>
    <r>
      <rPr>
        <rFont val="Arial"/>
        <b/>
        <color rgb="FFFFFFFF"/>
        <sz val="32.0"/>
      </rPr>
      <t xml:space="preserve">COMPILED </t>
    </r>
    <r>
      <rPr>
        <rFont val="Arial"/>
        <b/>
        <color rgb="FF000000"/>
        <sz val="32.0"/>
      </rPr>
      <t>DAY</t>
    </r>
    <r>
      <rPr>
        <rFont val="Arial"/>
        <b/>
        <color rgb="FFFFFFFF"/>
        <sz val="32.0"/>
      </rPr>
      <t>-WISE DSA SHEET</t>
    </r>
  </si>
  <si>
    <t>TOPIC COVERED:</t>
  </si>
  <si>
    <t>Array &amp; String</t>
  </si>
  <si>
    <t>Matrix</t>
  </si>
  <si>
    <t>Sorting and Searching</t>
  </si>
  <si>
    <t>Linked List</t>
  </si>
  <si>
    <t>Stacks and Queue</t>
  </si>
  <si>
    <t>Tree</t>
  </si>
  <si>
    <t>Total Questions:</t>
  </si>
  <si>
    <t>COLOUR CODING</t>
  </si>
  <si>
    <t>Graph</t>
  </si>
  <si>
    <t>DOUBT</t>
  </si>
  <si>
    <t>HashMap and Heap</t>
  </si>
  <si>
    <t>EASY</t>
  </si>
  <si>
    <t>Greedy</t>
  </si>
  <si>
    <t>Time Duration:</t>
  </si>
  <si>
    <t>MEDIUM</t>
  </si>
  <si>
    <t xml:space="preserve">Dynamic Programming </t>
  </si>
  <si>
    <t>3 - 4 Months</t>
  </si>
  <si>
    <t>EXCELLENT</t>
  </si>
  <si>
    <t>Backtracking</t>
  </si>
  <si>
    <t>Bit Manipulation</t>
  </si>
  <si>
    <t>Tries</t>
  </si>
  <si>
    <t xml:space="preserve">Array &amp;String </t>
  </si>
  <si>
    <t>Day 1</t>
  </si>
  <si>
    <t>Squares of a sorted array</t>
  </si>
  <si>
    <t>Rotate Array</t>
  </si>
  <si>
    <t>rotate-array</t>
  </si>
  <si>
    <t>Relatively prime</t>
  </si>
  <si>
    <t>Napoleon cake</t>
  </si>
  <si>
    <t>Next Greater Element III</t>
  </si>
  <si>
    <t>next-greater-element-version3</t>
  </si>
  <si>
    <t>majority element</t>
  </si>
  <si>
    <t>majority element 2</t>
  </si>
  <si>
    <t>majority element general</t>
  </si>
  <si>
    <t>Day 2</t>
  </si>
  <si>
    <t>max chunks to make sorted</t>
  </si>
  <si>
    <t>Max Chunks To Make Sorted II</t>
  </si>
  <si>
    <t>max-chunks-to-make-sorted-ii</t>
  </si>
  <si>
    <t>max product of three numbers</t>
  </si>
  <si>
    <t>largest atleast twice</t>
  </si>
  <si>
    <t>Product of Array Except Self</t>
  </si>
  <si>
    <t>product-of-array-except-self</t>
  </si>
  <si>
    <t>number with bounded max</t>
  </si>
  <si>
    <t>kadanes-algo</t>
  </si>
  <si>
    <t>Day 3</t>
  </si>
  <si>
    <t>K-con</t>
  </si>
  <si>
    <t>best meeting point</t>
  </si>
  <si>
    <t>Segregate 0 and 1</t>
  </si>
  <si>
    <t>Segregate 0-1-2</t>
  </si>
  <si>
    <t>Segregate 0,1,2</t>
  </si>
  <si>
    <t>Sort Array By Parity</t>
  </si>
  <si>
    <t>sort-array-by-parity</t>
  </si>
  <si>
    <t>partition labels</t>
  </si>
  <si>
    <r>
      <rPr>
        <rFont val="Calibri, Arial"/>
        <color rgb="FF000000"/>
        <sz val="11.0"/>
        <u/>
      </rPr>
      <t>C</t>
    </r>
    <r>
      <rPr>
        <rFont val="Calibri, Arial"/>
        <color rgb="FF0B4CB4"/>
        <sz val="11.0"/>
        <u/>
      </rPr>
      <t>heck whether one string is a rotation of another</t>
    </r>
  </si>
  <si>
    <t>Day 4</t>
  </si>
  <si>
    <t>Meximization</t>
  </si>
  <si>
    <t>Codeforces</t>
  </si>
  <si>
    <t>K_LCM 1</t>
  </si>
  <si>
    <t>K_LCM 2</t>
  </si>
  <si>
    <t>consecutive number sum</t>
  </si>
  <si>
    <t>Fast Exponentiation</t>
  </si>
  <si>
    <t>Fibonacci Number</t>
  </si>
  <si>
    <t>fibonacci-number</t>
  </si>
  <si>
    <t>Sieve</t>
  </si>
  <si>
    <t>segmented sieve</t>
  </si>
  <si>
    <t>wiggle sort</t>
  </si>
  <si>
    <t>min jump</t>
  </si>
  <si>
    <t>Maximum Swap</t>
  </si>
  <si>
    <t>maximum-swap</t>
  </si>
  <si>
    <t>Day 5</t>
  </si>
  <si>
    <t>min rotation</t>
  </si>
  <si>
    <t>multiply strings</t>
  </si>
  <si>
    <t>two sum</t>
  </si>
  <si>
    <t>two difference</t>
  </si>
  <si>
    <t>Boats to Save People</t>
  </si>
  <si>
    <t>save-people-using-boat</t>
  </si>
  <si>
    <t>smallest from k lists</t>
  </si>
  <si>
    <t>max product subarray</t>
  </si>
  <si>
    <t>min no. of platform</t>
  </si>
  <si>
    <t>reverse vowels of a string</t>
  </si>
  <si>
    <t>Day 6</t>
  </si>
  <si>
    <t>first missing positive</t>
  </si>
  <si>
    <t>rotate image</t>
  </si>
  <si>
    <t>Minimum swaps required bring elements less equal K together</t>
  </si>
  <si>
    <t xml:space="preserve">min. swaps </t>
  </si>
  <si>
    <t>Push dominoes</t>
  </si>
  <si>
    <t>valid pallindrome 2</t>
  </si>
  <si>
    <t>Sum of subsequence width</t>
  </si>
  <si>
    <t>sum of subsequence widhts</t>
  </si>
  <si>
    <t>Find the "Kth" max and min element of an array</t>
  </si>
  <si>
    <t>Kth Max and min element</t>
  </si>
  <si>
    <t>Day 7</t>
  </si>
  <si>
    <t>maximize distance to closest person</t>
  </si>
  <si>
    <t>max distance</t>
  </si>
  <si>
    <t>Buddy nim</t>
  </si>
  <si>
    <t>Bulb switcher 3</t>
  </si>
  <si>
    <t>bulb switcher</t>
  </si>
  <si>
    <t>Interesting subarrays</t>
  </si>
  <si>
    <t>interesting subarrays</t>
  </si>
  <si>
    <t>Sort the array</t>
  </si>
  <si>
    <t xml:space="preserve">Array sort </t>
  </si>
  <si>
    <t>max sum of two non overlapping</t>
  </si>
  <si>
    <t>Minimise the maximum difference between heights [V.IMP]</t>
  </si>
  <si>
    <t>Minimise max diff b/w heights</t>
  </si>
  <si>
    <t>Range Related question</t>
  </si>
  <si>
    <t>Day 8</t>
  </si>
  <si>
    <t>Long Pressed Name</t>
  </si>
  <si>
    <t>long-pressed-name</t>
  </si>
  <si>
    <t>Range Addition</t>
  </si>
  <si>
    <t>range-addition</t>
  </si>
  <si>
    <t>Orderly Queue</t>
  </si>
  <si>
    <t>orderly-queue</t>
  </si>
  <si>
    <t>Container With Most Water</t>
  </si>
  <si>
    <t>container-with-most-water</t>
  </si>
  <si>
    <t>Day 9</t>
  </si>
  <si>
    <t>Spiral traversal on a Matrix</t>
  </si>
  <si>
    <t>Search an element in a matriix</t>
  </si>
  <si>
    <t>Find median in a row wise sorted matrix</t>
  </si>
  <si>
    <t>Find row with maximum no. of 1's</t>
  </si>
  <si>
    <t>Print elements in sorted order using row-column wise sorted matrix</t>
  </si>
  <si>
    <t>Day 10</t>
  </si>
  <si>
    <t>Find a specific pair in matrix</t>
  </si>
  <si>
    <t>Rotate matrix by 90 degrees</t>
  </si>
  <si>
    <t>Kth smallest element in a row-cpumn wise sorted matrix</t>
  </si>
  <si>
    <t>Common elements in all rows of a given matrix</t>
  </si>
  <si>
    <t xml:space="preserve">Sorting and Searching </t>
  </si>
  <si>
    <t>Day 11</t>
  </si>
  <si>
    <t>Binary search</t>
  </si>
  <si>
    <t>median of two sorted array</t>
  </si>
  <si>
    <t>capacity to ship within D days</t>
  </si>
  <si>
    <t>koko eating bananas</t>
  </si>
  <si>
    <t>smallest divisor given a threshold</t>
  </si>
  <si>
    <t>Painter's partition problem</t>
  </si>
  <si>
    <t>painter's partition problem</t>
  </si>
  <si>
    <t>split array largest sum</t>
  </si>
  <si>
    <t>Day 12</t>
  </si>
  <si>
    <t>Median from data stream</t>
  </si>
  <si>
    <t>Kth smallest prime</t>
  </si>
  <si>
    <t>search in rotated sorted array</t>
  </si>
  <si>
    <t>Search in rotated sorted array 2</t>
  </si>
  <si>
    <t>search in rotated sorted array 2</t>
  </si>
  <si>
    <t>Find Minimum in rotated sorted array</t>
  </si>
  <si>
    <t xml:space="preserve">Find Minimum in rotated sorted array </t>
  </si>
  <si>
    <t>find min in rotated sorted array 2</t>
  </si>
  <si>
    <t>Min. in rotated sorted array</t>
  </si>
  <si>
    <t>counting sort</t>
  </si>
  <si>
    <t>merge sort</t>
  </si>
  <si>
    <t>count inversions</t>
  </si>
  <si>
    <t xml:space="preserve">Linked List </t>
  </si>
  <si>
    <t>Day 13</t>
  </si>
  <si>
    <t>Reverse LinkedList</t>
  </si>
  <si>
    <t>Reverse a Linked List in group of Given Size.</t>
  </si>
  <si>
    <t>middle element</t>
  </si>
  <si>
    <t>Detect loop in a linkedlist</t>
  </si>
  <si>
    <t>clone</t>
  </si>
  <si>
    <t>Split circular Linkedlist</t>
  </si>
  <si>
    <t>Split into two parts</t>
  </si>
  <si>
    <t>Day 14</t>
  </si>
  <si>
    <t>Intersection point of 2 linked list</t>
  </si>
  <si>
    <t>Intersection point</t>
  </si>
  <si>
    <t>LRU Cache</t>
  </si>
  <si>
    <t>Merge Sort For Linked lists.[Very Important]</t>
  </si>
  <si>
    <t>Quicksort for Linked Lists.[Very Important]</t>
  </si>
  <si>
    <t>Write a Program to check whether the Singly Linked list is a palindrome or not.</t>
  </si>
  <si>
    <t>Sort a “k”sorted Doubly Linked list.[Very IMP]</t>
  </si>
  <si>
    <t>Day 15</t>
  </si>
  <si>
    <t>Rotate a Doubly Linked list in group of Given Size.[Very IMP]</t>
  </si>
  <si>
    <t>Flatten a Linked List</t>
  </si>
  <si>
    <t>Sort a LL of 0's, 1's and 2's</t>
  </si>
  <si>
    <t>Delete nodes which have a greater value on right side</t>
  </si>
  <si>
    <t>Remove Duplicates in a sorted Linked List.</t>
  </si>
  <si>
    <t>Add two numbers represented by linked lists.</t>
  </si>
  <si>
    <t>Stacks And Queue</t>
  </si>
  <si>
    <t>Day 16</t>
  </si>
  <si>
    <t>Next Greater</t>
  </si>
  <si>
    <t>Next Greater 2</t>
  </si>
  <si>
    <t>Daily Temperatures</t>
  </si>
  <si>
    <t>Stock Span</t>
  </si>
  <si>
    <t>Left Right smaller</t>
  </si>
  <si>
    <t>Largest Area Histogram</t>
  </si>
  <si>
    <t>maximum size binary matrix</t>
  </si>
  <si>
    <t>Asteroid Colllision</t>
  </si>
  <si>
    <t>Day 17</t>
  </si>
  <si>
    <t>Valid Parentheses</t>
  </si>
  <si>
    <t>Valid Parentheses Substring</t>
  </si>
  <si>
    <t>Count of Duplicate Parentheses</t>
  </si>
  <si>
    <t>Min Reversal</t>
  </si>
  <si>
    <t>Making Parentheses Valid</t>
  </si>
  <si>
    <t>Remove k digits</t>
  </si>
  <si>
    <t>Longest Unbalanced Subsequence</t>
  </si>
  <si>
    <t>First negative value</t>
  </si>
  <si>
    <t>max sum smallest and second smallest</t>
  </si>
  <si>
    <t>K reverse in a queue</t>
  </si>
  <si>
    <t>K stacks in a single array</t>
  </si>
  <si>
    <t>Day 18</t>
  </si>
  <si>
    <t>K queue</t>
  </si>
  <si>
    <t>K queue in a single array</t>
  </si>
  <si>
    <t>Gas station</t>
  </si>
  <si>
    <t>Binary Number upto n</t>
  </si>
  <si>
    <t>Remove duplicate letters</t>
  </si>
  <si>
    <t>Remove duplicate letter</t>
  </si>
  <si>
    <t>Compare after deletion</t>
  </si>
  <si>
    <t xml:space="preserve">Car fleet </t>
  </si>
  <si>
    <t>Stack Validation</t>
  </si>
  <si>
    <t>Day 19</t>
  </si>
  <si>
    <t>max freq stack</t>
  </si>
  <si>
    <t>min stack</t>
  </si>
  <si>
    <t>ADAPTERS</t>
  </si>
  <si>
    <t>Min cost tree from leaf values</t>
  </si>
  <si>
    <t>Day 20</t>
  </si>
  <si>
    <t>Inorder traversal</t>
  </si>
  <si>
    <t>Preorder traversal</t>
  </si>
  <si>
    <t>Postorder traversal</t>
  </si>
  <si>
    <t>Level Order</t>
  </si>
  <si>
    <t>Greater sum BST</t>
  </si>
  <si>
    <t>Next right pointer in each node</t>
  </si>
  <si>
    <t>Sum of distances in tree</t>
  </si>
  <si>
    <t>sum of distances in tree</t>
  </si>
  <si>
    <t>Day 21</t>
  </si>
  <si>
    <t>right view</t>
  </si>
  <si>
    <t>Left view</t>
  </si>
  <si>
    <t>Top view</t>
  </si>
  <si>
    <t>Bottom view</t>
  </si>
  <si>
    <t>reverse level order</t>
  </si>
  <si>
    <t>vertical order</t>
  </si>
  <si>
    <t>diagonal traversal</t>
  </si>
  <si>
    <t>Boundary Traversal</t>
  </si>
  <si>
    <t>Boundary traversal</t>
  </si>
  <si>
    <t>Binary tree coloring game</t>
  </si>
  <si>
    <t>Colring game</t>
  </si>
  <si>
    <t>Day 22</t>
  </si>
  <si>
    <t>image multiplication</t>
  </si>
  <si>
    <t>inorder succesor</t>
  </si>
  <si>
    <t>inorder successor</t>
  </si>
  <si>
    <t>Max product splitted binary tree</t>
  </si>
  <si>
    <t>LCA in BST</t>
  </si>
  <si>
    <t>lowest common ancestor</t>
  </si>
  <si>
    <t>Day 23</t>
  </si>
  <si>
    <t>distribute coins</t>
  </si>
  <si>
    <t>Binary tree camera</t>
  </si>
  <si>
    <t>Max path sum</t>
  </si>
  <si>
    <t>Recover binary search tree</t>
  </si>
  <si>
    <t>recover binary search tree</t>
  </si>
  <si>
    <t>Flatten binary tree to linked list</t>
  </si>
  <si>
    <t>Convert to circular DLL</t>
  </si>
  <si>
    <t>Day 24</t>
  </si>
  <si>
    <t>DLL to BST</t>
  </si>
  <si>
    <t>Merge 2 BST</t>
  </si>
  <si>
    <t>clone binary tree</t>
  </si>
  <si>
    <t>Delete node in bst</t>
  </si>
  <si>
    <t>from in and pre</t>
  </si>
  <si>
    <t>from in and post</t>
  </si>
  <si>
    <t>Day 25</t>
  </si>
  <si>
    <t>Inorder and level order</t>
  </si>
  <si>
    <t>isBstPreorder</t>
  </si>
  <si>
    <t>preorder isBst</t>
  </si>
  <si>
    <t>BST from Postorder</t>
  </si>
  <si>
    <t>Bst from postorder</t>
  </si>
  <si>
    <t>BST from preorder</t>
  </si>
  <si>
    <t>Construct from pre and post</t>
  </si>
  <si>
    <t xml:space="preserve">Pre and Post </t>
  </si>
  <si>
    <t>serialize and deserialize</t>
  </si>
  <si>
    <t>Fenwick tree</t>
  </si>
  <si>
    <t>Longest zigzag path in binary tree</t>
  </si>
  <si>
    <t>zigzag in a binary tree</t>
  </si>
  <si>
    <t>Day 26</t>
  </si>
  <si>
    <t>Count complete tree node</t>
  </si>
  <si>
    <t>count complete tree node</t>
  </si>
  <si>
    <t>closest binary search tree</t>
  </si>
  <si>
    <t>Closest binary search tree value 2</t>
  </si>
  <si>
    <t>closest binary search tree 2</t>
  </si>
  <si>
    <t>Sum root to leaf</t>
  </si>
  <si>
    <t>sum root to leaf</t>
  </si>
  <si>
    <t>LCA in O(root h)</t>
  </si>
  <si>
    <t>Segment tree</t>
  </si>
  <si>
    <t xml:space="preserve">Graph </t>
  </si>
  <si>
    <t>Day 27</t>
  </si>
  <si>
    <t>BFS of graph</t>
  </si>
  <si>
    <t>bfs-of-graph</t>
  </si>
  <si>
    <t>Bipartite graph</t>
  </si>
  <si>
    <t>Prims algo</t>
  </si>
  <si>
    <t>connecting cities with minimum cost</t>
  </si>
  <si>
    <t>Connecting cities with min cost</t>
  </si>
  <si>
    <t>Dijkstra</t>
  </si>
  <si>
    <t>Day 28</t>
  </si>
  <si>
    <t>chef and reversing</t>
  </si>
  <si>
    <t>optimize water distribution in village</t>
  </si>
  <si>
    <t>optimize water distribution</t>
  </si>
  <si>
    <t>DFS</t>
  </si>
  <si>
    <t>Strongly Connected Components (Kosaraju's Algo)</t>
  </si>
  <si>
    <t>Mother Vertex</t>
  </si>
  <si>
    <t>mother-vertex</t>
  </si>
  <si>
    <t>Number of Enclaves</t>
  </si>
  <si>
    <t>number-of-enclaves</t>
  </si>
  <si>
    <t>01-matrix</t>
  </si>
  <si>
    <t>Number of Islands</t>
  </si>
  <si>
    <t>number-of-islands</t>
  </si>
  <si>
    <t>Number of Distinct Islands</t>
  </si>
  <si>
    <t>number-of-distinct-islands</t>
  </si>
  <si>
    <t>Day 29</t>
  </si>
  <si>
    <t>Word Ladder</t>
  </si>
  <si>
    <t>word-ladder</t>
  </si>
  <si>
    <t>As far from land as possible</t>
  </si>
  <si>
    <t>Sliding Puzzle</t>
  </si>
  <si>
    <t>Bellman ford</t>
  </si>
  <si>
    <t>Day 30</t>
  </si>
  <si>
    <t>Coloring A Border</t>
  </si>
  <si>
    <t>coloring-a-border</t>
  </si>
  <si>
    <t>Rotting Oranges</t>
  </si>
  <si>
    <t>rotten-oranges</t>
  </si>
  <si>
    <t>topological sorting</t>
  </si>
  <si>
    <t>Kahn's algo</t>
  </si>
  <si>
    <t>course schedule 2</t>
  </si>
  <si>
    <t>articulation point</t>
  </si>
  <si>
    <t>Doctor Strange</t>
  </si>
  <si>
    <t>doctor-strange</t>
  </si>
  <si>
    <t>Eulerian Path in an Undirected Graph</t>
  </si>
  <si>
    <t>euler-circuit-in-an-undirected-graph</t>
  </si>
  <si>
    <t>Euler Circuit in a Directed Graph</t>
  </si>
  <si>
    <t>euler-circuit-in-a-directed-graph</t>
  </si>
  <si>
    <t>Day 31</t>
  </si>
  <si>
    <t>DSU</t>
  </si>
  <si>
    <t>DFS vs DSU</t>
  </si>
  <si>
    <t>Number of Islands II</t>
  </si>
  <si>
    <t>number-of-islands-ii</t>
  </si>
  <si>
    <t>Regions Cut By Slashes</t>
  </si>
  <si>
    <t>regions-cut-by-slashes</t>
  </si>
  <si>
    <t>Sentence Similarity II</t>
  </si>
  <si>
    <t>sentence-similarity</t>
  </si>
  <si>
    <t>Satisfiability of Equality Equations</t>
  </si>
  <si>
    <t>consistent-equations</t>
  </si>
  <si>
    <t>Redundant Connection</t>
  </si>
  <si>
    <t>redundant-connection</t>
  </si>
  <si>
    <t>redundant-connection 2</t>
  </si>
  <si>
    <t>Day 32</t>
  </si>
  <si>
    <t>Castle RUN</t>
  </si>
  <si>
    <t>castle-run</t>
  </si>
  <si>
    <t>Minimize Malware Spread</t>
  </si>
  <si>
    <t>minimize-malware-spread</t>
  </si>
  <si>
    <t>MST</t>
  </si>
  <si>
    <t>Job Sequencing</t>
  </si>
  <si>
    <t>Job sequencing</t>
  </si>
  <si>
    <t>Reconstruct Itinerary</t>
  </si>
  <si>
    <t>reconstruct-journey</t>
  </si>
  <si>
    <t>dependency sort</t>
  </si>
  <si>
    <t>Day 33</t>
  </si>
  <si>
    <t>Most Stones Removed with Same Row or Column</t>
  </si>
  <si>
    <t>most-stones-removed-with-same-row-or-column</t>
  </si>
  <si>
    <t>Find the Maximum Flow</t>
  </si>
  <si>
    <t>Ford fulkerson and Edmond's karp</t>
  </si>
  <si>
    <t>Maximum Bipartite Matching</t>
  </si>
  <si>
    <t>maximum-bipartite-matching</t>
  </si>
  <si>
    <t>Min swaps</t>
  </si>
  <si>
    <t>Day 34</t>
  </si>
  <si>
    <t>min swaps to make 2 array identical</t>
  </si>
  <si>
    <t>Bricks Falling when hit</t>
  </si>
  <si>
    <t>Alien Dictionary</t>
  </si>
  <si>
    <t>Largest color value in a directed graph</t>
  </si>
  <si>
    <t>largest color value</t>
  </si>
  <si>
    <t>Swim in rising water</t>
  </si>
  <si>
    <t>Shortest distance from all buildings</t>
  </si>
  <si>
    <t>remove max number of edges to keep graph traversal</t>
  </si>
  <si>
    <t>Day 35</t>
  </si>
  <si>
    <t>graph connectivity with threshold</t>
  </si>
  <si>
    <t>Smallest strings with swaps</t>
  </si>
  <si>
    <t>cheapest flight within k stops</t>
  </si>
  <si>
    <t>crackng the safe</t>
  </si>
  <si>
    <t>Cracking the safe</t>
  </si>
  <si>
    <t>Find evantual safe state</t>
  </si>
  <si>
    <t>Shortest cycle in an undirected graph</t>
  </si>
  <si>
    <t>Floyd Warshall</t>
  </si>
  <si>
    <t>floyd-warshall</t>
  </si>
  <si>
    <t>Johnson's algorithm</t>
  </si>
  <si>
    <t xml:space="preserve">HashMap and Heap </t>
  </si>
  <si>
    <t>Day 36</t>
  </si>
  <si>
    <t>number of subarrays with sum exactly k</t>
  </si>
  <si>
    <t>Sum divisibe by k</t>
  </si>
  <si>
    <t>Same differences</t>
  </si>
  <si>
    <t>subarray with equal zero and one</t>
  </si>
  <si>
    <t>substring with equal 0 1 2</t>
  </si>
  <si>
    <t>K closest point from origin</t>
  </si>
  <si>
    <t>longest consecutive 1's</t>
  </si>
  <si>
    <t>Day 37</t>
  </si>
  <si>
    <t>minimum number of refueling spot</t>
  </si>
  <si>
    <t>Potions(hard version)</t>
  </si>
  <si>
    <t>X of a kind in a deck</t>
  </si>
  <si>
    <t>Check AP sequence</t>
  </si>
  <si>
    <t>Day 38</t>
  </si>
  <si>
    <t>Array of doubled Pair</t>
  </si>
  <si>
    <t>Rabbits in a forest</t>
  </si>
  <si>
    <t>Longest consecutive sequence</t>
  </si>
  <si>
    <t>The skyline problem</t>
  </si>
  <si>
    <t>The skylinne problem</t>
  </si>
  <si>
    <t>morning assembly</t>
  </si>
  <si>
    <t>Day 39</t>
  </si>
  <si>
    <t>Grid illumination</t>
  </si>
  <si>
    <t>Island perimeter</t>
  </si>
  <si>
    <t>Isomorphic string</t>
  </si>
  <si>
    <t>Coinciding points</t>
  </si>
  <si>
    <t>Day 40</t>
  </si>
  <si>
    <t>trapping rain water</t>
  </si>
  <si>
    <t>Trapping Rain Water II</t>
  </si>
  <si>
    <t>trapping rain water 2</t>
  </si>
  <si>
    <t>Pair sum divisibility</t>
  </si>
  <si>
    <t>length of largest subarray with cont element</t>
  </si>
  <si>
    <t>length of largest subarray with cont element 2</t>
  </si>
  <si>
    <t>Smallest no. digit multiply to given number</t>
  </si>
  <si>
    <t>Same after one removal</t>
  </si>
  <si>
    <t>Insert delete GetRand O(1)</t>
  </si>
  <si>
    <t>Day 41</t>
  </si>
  <si>
    <t>Insert delete GetRand O(1) with duplicates</t>
  </si>
  <si>
    <t>Find all anagram</t>
  </si>
  <si>
    <t>Anagram pallindrome</t>
  </si>
  <si>
    <t>Smallest window string</t>
  </si>
  <si>
    <t>Group angram</t>
  </si>
  <si>
    <t>longest substring with unique character</t>
  </si>
  <si>
    <t>Smallest subarray with all MFE</t>
  </si>
  <si>
    <t>Find Anagram Mapping</t>
  </si>
  <si>
    <t>Find anagram mapping</t>
  </si>
  <si>
    <t>K anagram</t>
  </si>
  <si>
    <t>Day 42</t>
  </si>
  <si>
    <t>rearrange such that no two are same</t>
  </si>
  <si>
    <t>Mode of frequencies</t>
  </si>
  <si>
    <t>Line reflection</t>
  </si>
  <si>
    <t>kth smallest in 2d matrix</t>
  </si>
  <si>
    <t>Employee free time</t>
  </si>
  <si>
    <t>Day 43</t>
  </si>
  <si>
    <t>Activity Selection Problem</t>
  </si>
  <si>
    <t>Job SequencingProblem</t>
  </si>
  <si>
    <t>Huffman Coding</t>
  </si>
  <si>
    <t>Water Connection Problem</t>
  </si>
  <si>
    <t>Fractional Knapsack Problem</t>
  </si>
  <si>
    <t>Greedy Algorithm to find Minimum number of Coins</t>
  </si>
  <si>
    <t>Maximum trains for which stoppage can be provided</t>
  </si>
  <si>
    <t>Minimum Platforms Problem</t>
  </si>
  <si>
    <t>Day 44</t>
  </si>
  <si>
    <t>Buy Maximum Stocks if i stocks can be bought on i-th day</t>
  </si>
  <si>
    <t>Find the minimum and maximum amount to buy all N candies</t>
  </si>
  <si>
    <t>Minimize Cash Flow among a given set of friends who have borrowed money from each other</t>
  </si>
  <si>
    <t>Minimum Cost to cut a board into squares</t>
  </si>
  <si>
    <t>Check if it is possible to survive on Island</t>
  </si>
  <si>
    <t>Find maximum meetings in one room</t>
  </si>
  <si>
    <t>Maximum product subset of an array</t>
  </si>
  <si>
    <t>Maximize array sum after K negations</t>
  </si>
  <si>
    <t>Day 45</t>
  </si>
  <si>
    <t>Maximize the sum of arr[i]*i</t>
  </si>
  <si>
    <t>Maximum sum of absolute difference of an array</t>
  </si>
  <si>
    <t>Maximize sum of consecutive differences in a circular array</t>
  </si>
  <si>
    <t>Minimum sum of absolute difference of pairs of two arrays</t>
  </si>
  <si>
    <t>Program for Shortest Job First (or SJF) CPU Scheduling</t>
  </si>
  <si>
    <t>Program for Least Recently Used (LRU) Page Replacement algorithm</t>
  </si>
  <si>
    <t>Smallest subset with sum greater than all other elements</t>
  </si>
  <si>
    <t>Chocolate Distribution Problem</t>
  </si>
  <si>
    <t>Day 46</t>
  </si>
  <si>
    <t>DEFKIN -Defense of a Kingdom</t>
  </si>
  <si>
    <t>DIEHARD -DIE HARD</t>
  </si>
  <si>
    <t>GERGOVIA -Wine trading in Gergovia</t>
  </si>
  <si>
    <t>Picking Up Chicks</t>
  </si>
  <si>
    <t>CHOCOLA –Chocolate</t>
  </si>
  <si>
    <t>ARRANGE -Arranging Amplifiers</t>
  </si>
  <si>
    <t>Day 47</t>
  </si>
  <si>
    <t>K Centers Problem</t>
  </si>
  <si>
    <t>Minimum Cost of ropes</t>
  </si>
  <si>
    <t>Find smallest number with given number of digits and sum of digits</t>
  </si>
  <si>
    <t>Rearrange characters in a string such that no two adjacent are same</t>
  </si>
  <si>
    <t>Find maximum sum possible equal sum of three stacks</t>
  </si>
  <si>
    <t>Day 48</t>
  </si>
  <si>
    <t>Rat in a maze Problem</t>
  </si>
  <si>
    <t>Printing all solutions in N-Queen Problem</t>
  </si>
  <si>
    <t>Word Break Problem using Backtracking</t>
  </si>
  <si>
    <t>Remove Invalid Parentheses</t>
  </si>
  <si>
    <t>Sudoku Solver</t>
  </si>
  <si>
    <t>Day 49</t>
  </si>
  <si>
    <t>m Coloring Problem</t>
  </si>
  <si>
    <t>Print all palindromic partitions of a string</t>
  </si>
  <si>
    <t>Subset Sum Problem</t>
  </si>
  <si>
    <t>The Knight’s tour problem</t>
  </si>
  <si>
    <t>Day 50</t>
  </si>
  <si>
    <t>Tug of War</t>
  </si>
  <si>
    <t>Find shortest safe route in a path with landmines</t>
  </si>
  <si>
    <t>Combinational Sum</t>
  </si>
  <si>
    <t>Find Maximum number possible by doing at-most K swaps</t>
  </si>
  <si>
    <t>Print all permutations of a string</t>
  </si>
  <si>
    <t>Day 51</t>
  </si>
  <si>
    <t>Find if there is a path of more than k length from a source</t>
  </si>
  <si>
    <t>Longest Possible Route in a Matrix with Hurdles</t>
  </si>
  <si>
    <t>Print all possible paths from top left to bottom right of a mXn matrix</t>
  </si>
  <si>
    <t>Partition of a set intoK subsets with equal sum</t>
  </si>
  <si>
    <t>Find the K-th Permutation Sequence of first N natural numbers</t>
  </si>
  <si>
    <t>Day 52</t>
  </si>
  <si>
    <t>longest increasing subsequence</t>
  </si>
  <si>
    <t>LIS(n^2)</t>
  </si>
  <si>
    <t>LIS(nLogn)</t>
  </si>
  <si>
    <t>building bridges</t>
  </si>
  <si>
    <t>Building bridges</t>
  </si>
  <si>
    <t>Envelope stacking</t>
  </si>
  <si>
    <t>Box stacking</t>
  </si>
  <si>
    <t>Stacking</t>
  </si>
  <si>
    <t>weighted Job scheduling</t>
  </si>
  <si>
    <t>weighted job scheduling</t>
  </si>
  <si>
    <t>minimum number of increasing subsequence</t>
  </si>
  <si>
    <t>min number of inc subseq</t>
  </si>
  <si>
    <t>Day 53</t>
  </si>
  <si>
    <t>Paint fence</t>
  </si>
  <si>
    <t>Paint house</t>
  </si>
  <si>
    <t>Paint house 2</t>
  </si>
  <si>
    <t>No. of binary string without consecutive 1</t>
  </si>
  <si>
    <t>Without cons 1</t>
  </si>
  <si>
    <t>Possible ways to construct the building</t>
  </si>
  <si>
    <t>Catalan number</t>
  </si>
  <si>
    <t>Total no. of bst</t>
  </si>
  <si>
    <t>Total bst</t>
  </si>
  <si>
    <t>Applications of Catalan numbers</t>
  </si>
  <si>
    <t>Min cost path</t>
  </si>
  <si>
    <t>min cost path</t>
  </si>
  <si>
    <t>Cherry pickup</t>
  </si>
  <si>
    <t>Day 54</t>
  </si>
  <si>
    <t>Cherry pickup 2</t>
  </si>
  <si>
    <t>best time to buy and sell</t>
  </si>
  <si>
    <t>best time to buy and sell 2</t>
  </si>
  <si>
    <t>buy and sell with transaction fee</t>
  </si>
  <si>
    <t>transaction fee</t>
  </si>
  <si>
    <t>cooldown</t>
  </si>
  <si>
    <t>best time to buy and sell 3</t>
  </si>
  <si>
    <t>best time to buy and sell 4</t>
  </si>
  <si>
    <t>Highway billboard problem</t>
  </si>
  <si>
    <t>billboard</t>
  </si>
  <si>
    <t>Day 55</t>
  </si>
  <si>
    <t>Burst balloons</t>
  </si>
  <si>
    <t>Matrix chain multiplication</t>
  </si>
  <si>
    <t xml:space="preserve">MCM </t>
  </si>
  <si>
    <t>boolean parenthesization</t>
  </si>
  <si>
    <t>Min and max val of expression</t>
  </si>
  <si>
    <t>Min and max</t>
  </si>
  <si>
    <t>Min score triangulation</t>
  </si>
  <si>
    <t>Binomial coefficient</t>
  </si>
  <si>
    <t>binomial coefficient</t>
  </si>
  <si>
    <t>Day 56</t>
  </si>
  <si>
    <t>Longest common subsequence</t>
  </si>
  <si>
    <t>LCS</t>
  </si>
  <si>
    <t>LCS triplet</t>
  </si>
  <si>
    <t>Longest pallinddromic subsequence</t>
  </si>
  <si>
    <t>LPS</t>
  </si>
  <si>
    <t>Palindromic substrings</t>
  </si>
  <si>
    <t>seq of given type</t>
  </si>
  <si>
    <t>COunt of distinct subsequences</t>
  </si>
  <si>
    <t>Day 57</t>
  </si>
  <si>
    <t>Edit distance</t>
  </si>
  <si>
    <t>2 egg 100 floor</t>
  </si>
  <si>
    <t>egg drop</t>
  </si>
  <si>
    <t>Optimal strategy for a game</t>
  </si>
  <si>
    <t>Ugly number</t>
  </si>
  <si>
    <t>Super ugly number</t>
  </si>
  <si>
    <t>max size subsquare with all 1</t>
  </si>
  <si>
    <t>Wildcard pattern matching</t>
  </si>
  <si>
    <t>Wildcard</t>
  </si>
  <si>
    <t>Day 58</t>
  </si>
  <si>
    <t>Regular Expression Matching</t>
  </si>
  <si>
    <t>Palindrome partitioning</t>
  </si>
  <si>
    <t>Longest Bitonic subsequence</t>
  </si>
  <si>
    <t>Knights probability in chessboard</t>
  </si>
  <si>
    <t>Word break problem</t>
  </si>
  <si>
    <t>Longest repeating subsequence</t>
  </si>
  <si>
    <t>Day 59</t>
  </si>
  <si>
    <t>Optimal BST</t>
  </si>
  <si>
    <t>Max sum subarray with atleast k elements</t>
  </si>
  <si>
    <t>Say no to palindrome</t>
  </si>
  <si>
    <t>Number of digit 1</t>
  </si>
  <si>
    <t>Scramble string</t>
  </si>
  <si>
    <t>Distinct subsequences</t>
  </si>
  <si>
    <t>Shortest common superseq</t>
  </si>
  <si>
    <t>Day 60</t>
  </si>
  <si>
    <t>Longest common substring</t>
  </si>
  <si>
    <t>Frog jump</t>
  </si>
  <si>
    <t>Jump game 2</t>
  </si>
  <si>
    <t>Friends pairing problem</t>
  </si>
  <si>
    <t>Dungeon game</t>
  </si>
  <si>
    <t>String Algorithm</t>
  </si>
  <si>
    <t>Day 61</t>
  </si>
  <si>
    <t>KMP</t>
  </si>
  <si>
    <r>
      <rPr>
        <rFont val="Arial"/>
        <color rgb="FF1155CC"/>
        <sz val="11.0"/>
        <u/>
      </rPr>
      <t>Rabin Kar</t>
    </r>
    <r>
      <rPr>
        <rFont val="Arial"/>
        <color rgb="FF000000"/>
        <sz val="11.0"/>
        <u/>
      </rPr>
      <t>p</t>
    </r>
  </si>
  <si>
    <t>Rabin Karp</t>
  </si>
  <si>
    <t>Shortest Palindrome</t>
  </si>
  <si>
    <t>shortest-palindrome</t>
  </si>
  <si>
    <t>Z algo</t>
  </si>
  <si>
    <t>Chef and secret password</t>
  </si>
  <si>
    <t>Manachers's algo</t>
  </si>
  <si>
    <t>Day 62</t>
  </si>
  <si>
    <t>Tri tiling</t>
  </si>
  <si>
    <t>tri tiling</t>
  </si>
  <si>
    <t xml:space="preserve">Coin change </t>
  </si>
  <si>
    <t>Coin change 2</t>
  </si>
  <si>
    <t>Unbounded knapsack</t>
  </si>
  <si>
    <t>Unbounded knap</t>
  </si>
  <si>
    <t>Day 63</t>
  </si>
  <si>
    <t>Count set bits in an integer</t>
  </si>
  <si>
    <t>Reverse Bits</t>
  </si>
  <si>
    <t>Find the two non-repeating elements in an array of repeating elements</t>
  </si>
  <si>
    <t>Count number of bits to be flipped to convert A to B</t>
  </si>
  <si>
    <t>Program to find whether a no is power of two</t>
  </si>
  <si>
    <t>Copy set bits in a range</t>
  </si>
  <si>
    <t>Calculate square of a number without using *, / and pow()</t>
  </si>
  <si>
    <t>Day 64</t>
  </si>
  <si>
    <t>Subsequence of string (using Bit Manipulation)</t>
  </si>
  <si>
    <t>Single Number II</t>
  </si>
  <si>
    <r>
      <rPr>
        <rFont val="Arial"/>
        <color rgb="FF1155CC"/>
        <sz val="11.0"/>
        <u/>
      </rPr>
      <t>Hamming Distance</t>
    </r>
    <r>
      <rPr>
        <rFont val="Arial"/>
        <color rgb="FF1155CC"/>
        <sz val="11.0"/>
        <u/>
      </rPr>
      <t>(Imp.)</t>
    </r>
  </si>
  <si>
    <t>Bitwise ORs of subarrays</t>
  </si>
  <si>
    <t>Divide Integers</t>
  </si>
  <si>
    <t>Minimum Xor Value</t>
  </si>
  <si>
    <t>Max Xor In a range [L,R]</t>
  </si>
  <si>
    <t>Day 65</t>
  </si>
  <si>
    <t>Implement Trie prefix tree</t>
  </si>
  <si>
    <t xml:space="preserve">Implement Trie </t>
  </si>
  <si>
    <t>maximum XOR of two numbers in an array</t>
  </si>
  <si>
    <t xml:space="preserve">Maimum XOR </t>
  </si>
  <si>
    <t>Search Suggestions System</t>
  </si>
  <si>
    <t xml:space="preserve">Search suggestions system </t>
  </si>
  <si>
    <t>Kth smallest in lexicographical order</t>
  </si>
  <si>
    <t xml:space="preserve">Kth smallest in lexicographical </t>
  </si>
  <si>
    <t>No prefix set</t>
  </si>
  <si>
    <t xml:space="preserve">No prefix set </t>
  </si>
  <si>
    <t>Shortest Unique prefix</t>
  </si>
  <si>
    <t>Shortest unique prefix</t>
  </si>
  <si>
    <r>
      <rPr>
        <rFont val="Arial"/>
        <b/>
        <color rgb="FFFFFFFF"/>
        <sz val="24.0"/>
      </rPr>
      <t xml:space="preserve">DSA INTERVIEW  </t>
    </r>
    <r>
      <rPr>
        <rFont val="Arial"/>
        <b/>
        <color rgb="FF00FF00"/>
        <sz val="24.0"/>
      </rPr>
      <t>READY🎊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</si>
</sst>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\ mmmm\ yyyy"/>
    <numFmt numFmtId="165" formatCode="d\ mmm\ yyyy"/>
    <numFmt numFmtId="166" formatCode="d\ mmm"/>
    <numFmt numFmtId="167" formatCode="d\ mmmm"/>
  </numFmts>
  <fonts count="66">
    <font>
      <sz val="10.0"/>
      <color rgb="FF000000"/>
      <name val="Arial"/>
      <scheme val="minor"/>
    </font>
    <font>
      <sz val="10.0"/>
      <color theme="1"/>
      <name val="Arial"/>
    </font>
    <font>
      <b/>
      <sz val="32.0"/>
      <color rgb="FFFFFFFF"/>
      <name val="Arial"/>
    </font>
    <font>
      <b/>
      <sz val="18.0"/>
      <color rgb="FFFF9900"/>
      <name val="Arial"/>
    </font>
    <font>
      <b/>
      <sz val="18.0"/>
      <color rgb="FFFFFFFF"/>
      <name val="Arial"/>
    </font>
    <font>
      <b/>
      <sz val="14.0"/>
      <color rgb="FFFFFFFF"/>
      <name val="Arial"/>
    </font>
    <font>
      <u/>
      <sz val="10.0"/>
      <color rgb="FF0000FF"/>
      <name val="Arial"/>
    </font>
    <font>
      <b/>
      <sz val="24.0"/>
      <color rgb="FFFF0000"/>
      <name val="Arial"/>
    </font>
    <font>
      <b/>
      <sz val="11.0"/>
      <color rgb="FFFFFFFF"/>
      <name val="Arial"/>
    </font>
    <font>
      <b/>
      <sz val="14.0"/>
      <color theme="1"/>
      <name val="Calibri"/>
    </font>
    <font>
      <b/>
      <sz val="11.0"/>
      <color theme="1"/>
      <name val="Calibri"/>
    </font>
    <font>
      <u/>
      <sz val="11.0"/>
      <color rgb="FF1155CC"/>
      <name val="Arial"/>
    </font>
    <font>
      <u/>
      <sz val="11.0"/>
      <color rgb="FF0563C1"/>
      <name val="Calibri"/>
    </font>
    <font>
      <sz val="11.0"/>
      <color rgb="FF000000"/>
      <name val="Calibri"/>
    </font>
    <font>
      <u/>
      <sz val="11.0"/>
      <color rgb="FF1155CC"/>
      <name val="Calibri"/>
    </font>
    <font>
      <u/>
      <sz val="11.0"/>
      <color rgb="FF0563C1"/>
      <name val="Calibri"/>
    </font>
    <font>
      <u/>
      <sz val="11.0"/>
      <color rgb="FF1155CC"/>
      <name val="Calibri"/>
    </font>
    <font>
      <u/>
      <sz val="11.0"/>
      <color rgb="FF0563C1"/>
      <name val="Calibri"/>
    </font>
    <font>
      <u/>
      <sz val="11.0"/>
      <color rgb="FF000000"/>
      <name val="Calibri"/>
    </font>
    <font>
      <b/>
      <u/>
      <sz val="11.0"/>
      <color rgb="FF0000FF"/>
      <name val="Calibri"/>
    </font>
    <font>
      <sz val="11.0"/>
      <color theme="1"/>
      <name val="Arial"/>
    </font>
    <font>
      <sz val="11.0"/>
      <color rgb="FF0563C1"/>
      <name val="Calibri"/>
    </font>
    <font>
      <sz val="11.0"/>
      <color theme="1"/>
      <name val="Calibri"/>
    </font>
    <font>
      <u/>
      <sz val="11.0"/>
      <color rgb="FF1155CC"/>
      <name val="Calibri"/>
    </font>
    <font>
      <u/>
      <sz val="11.0"/>
      <color rgb="FF0563C1"/>
      <name val="Arial"/>
    </font>
    <font>
      <u/>
      <sz val="11.0"/>
      <color rgb="FF1155CC"/>
      <name val="Arial"/>
    </font>
    <font>
      <u/>
      <sz val="11.0"/>
      <color rgb="FF0563C1"/>
      <name val="Arial"/>
    </font>
    <font>
      <b/>
      <i/>
      <sz val="11.0"/>
      <color theme="1"/>
      <name val="Calibri"/>
    </font>
    <font>
      <u/>
      <sz val="12.0"/>
      <color rgb="FF1155CC"/>
      <name val="Calibri"/>
    </font>
    <font>
      <u/>
      <sz val="12.0"/>
      <color rgb="FF0B4CB4"/>
      <name val="Calibri"/>
    </font>
    <font>
      <u/>
      <sz val="10.0"/>
      <color rgb="FF0000FF"/>
      <name val="Arial"/>
    </font>
    <font>
      <u/>
      <sz val="10.0"/>
      <color rgb="FF0000FF"/>
      <name val="Arial"/>
    </font>
    <font>
      <u/>
      <sz val="11.0"/>
      <color rgb="FF1155CC"/>
      <name val="Arial"/>
    </font>
    <font>
      <u/>
      <sz val="11.0"/>
      <color rgb="FF0000FF"/>
      <name val="Calibri"/>
    </font>
    <font>
      <u/>
      <sz val="11.0"/>
      <color rgb="FF0B4CB4"/>
      <name val="Calibri"/>
    </font>
    <font>
      <u/>
      <sz val="11.0"/>
      <color rgb="FF0B4CB4"/>
      <name val="Calibri"/>
    </font>
    <font>
      <sz val="11.0"/>
      <color rgb="FF0B4CB4"/>
      <name val="Calibri"/>
    </font>
    <font>
      <b/>
      <u/>
      <sz val="14.0"/>
      <color rgb="FF0000FF"/>
      <name val="Calibri"/>
    </font>
    <font>
      <u/>
      <sz val="11.0"/>
      <color rgb="FF1155CC"/>
      <name val="Calibri"/>
    </font>
    <font>
      <u/>
      <sz val="11.0"/>
      <color rgb="FF1155CC"/>
      <name val="Calibri"/>
    </font>
    <font>
      <u/>
      <sz val="10.0"/>
      <color rgb="FF0000FF"/>
      <name val="Arial"/>
    </font>
    <font>
      <u/>
      <sz val="11.0"/>
      <color rgb="FF1155CC"/>
      <name val="Arial"/>
    </font>
    <font>
      <u/>
      <sz val="11.0"/>
      <color rgb="FF000000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i/>
      <u/>
      <sz val="11.0"/>
      <color rgb="FF1155CC"/>
      <name val="Calibri"/>
    </font>
    <font>
      <b/>
      <u/>
      <sz val="14.0"/>
      <color rgb="FF000000"/>
      <name val="Calibri"/>
    </font>
    <font>
      <u/>
      <sz val="11.0"/>
      <color rgb="FF0B4CB4"/>
      <name val="Calibri"/>
    </font>
    <font>
      <u/>
      <sz val="11.0"/>
      <color rgb="FF0B4CB4"/>
      <name val="Calibri"/>
    </font>
    <font>
      <u/>
      <sz val="11.0"/>
      <color rgb="FF0000FF"/>
      <name val="Arial"/>
    </font>
    <font>
      <u/>
      <sz val="10.0"/>
      <color rgb="FF0000FF"/>
      <name val="Arial"/>
    </font>
    <font>
      <b/>
      <u/>
      <sz val="11.0"/>
      <color rgb="FF0000FF"/>
      <name val="Arial"/>
    </font>
    <font>
      <u/>
      <sz val="11.0"/>
      <color rgb="FF1155CC"/>
      <name val="Arial"/>
    </font>
    <font>
      <b/>
      <u/>
      <sz val="11.0"/>
      <color rgb="FF1155CC"/>
      <name val="Arial"/>
    </font>
    <font>
      <b/>
      <u/>
      <sz val="14.0"/>
      <color rgb="FF0000FF"/>
      <name val="Arial"/>
    </font>
    <font>
      <b/>
      <u/>
      <sz val="11.0"/>
      <color rgb="FF000000"/>
      <name val="Calibri"/>
    </font>
    <font>
      <sz val="11.0"/>
      <color rgb="FF0563C1"/>
      <name val="Arial"/>
    </font>
    <font>
      <b/>
      <sz val="14.0"/>
      <color theme="1"/>
      <name val="Arial"/>
    </font>
    <font>
      <b/>
      <sz val="11.0"/>
      <color rgb="FF000000"/>
      <name val="Calibri"/>
    </font>
    <font>
      <b/>
      <sz val="24.0"/>
      <color rgb="FFFFFFFF"/>
      <name val="Arial"/>
    </font>
    <font>
      <u/>
      <sz val="12.0"/>
      <color rgb="FF0B4CB4"/>
      <name val="Calibri"/>
    </font>
    <font>
      <b/>
      <sz val="36.0"/>
      <color rgb="FFFFFFFF"/>
      <name val="Arial"/>
    </font>
    <font>
      <b/>
      <sz val="15.0"/>
      <color rgb="FF000000"/>
      <name val="Calibri"/>
    </font>
    <font>
      <u/>
      <sz val="16.0"/>
      <color rgb="FF0563C1"/>
      <name val="Calibri"/>
    </font>
    <font>
      <b/>
      <sz val="11.0"/>
      <color theme="1"/>
      <name val="Arial"/>
    </font>
    <font>
      <u/>
      <sz val="10.0"/>
      <color rgb="FF1155CC"/>
      <name val="Arial"/>
    </font>
  </fonts>
  <fills count="8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  <fill>
      <patternFill patternType="solid">
        <fgColor rgb="FF000000"/>
        <bgColor rgb="FF000000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4">
    <border/>
    <border>
      <left/>
      <right/>
      <top/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3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2" fontId="2" numFmtId="0" xfId="0" applyBorder="1" applyFont="1"/>
    <xf borderId="3" fillId="2" fontId="1" numFmtId="0" xfId="0" applyBorder="1" applyFont="1"/>
    <xf borderId="1" fillId="3" fontId="3" numFmtId="0" xfId="0" applyBorder="1" applyFill="1" applyFont="1"/>
    <xf borderId="1" fillId="3" fontId="4" numFmtId="0" xfId="0" applyAlignment="1" applyBorder="1" applyFont="1">
      <alignment horizontal="right"/>
    </xf>
    <xf borderId="1" fillId="3" fontId="1" numFmtId="0" xfId="0" applyBorder="1" applyFont="1"/>
    <xf borderId="1" fillId="3" fontId="5" numFmtId="0" xfId="0" applyBorder="1" applyFont="1"/>
    <xf borderId="1" fillId="3" fontId="4" numFmtId="0" xfId="0" applyBorder="1" applyFont="1"/>
    <xf borderId="1" fillId="3" fontId="6" numFmtId="0" xfId="0" applyBorder="1" applyFont="1"/>
    <xf borderId="3" fillId="3" fontId="1" numFmtId="0" xfId="0" applyBorder="1" applyFont="1"/>
    <xf borderId="3" fillId="3" fontId="5" numFmtId="0" xfId="0" applyBorder="1" applyFont="1"/>
    <xf borderId="3" fillId="3" fontId="4" numFmtId="0" xfId="0" applyBorder="1" applyFont="1"/>
    <xf borderId="1" fillId="3" fontId="7" numFmtId="0" xfId="0" applyAlignment="1" applyBorder="1" applyFont="1">
      <alignment horizontal="left"/>
    </xf>
    <xf borderId="1" fillId="4" fontId="1" numFmtId="0" xfId="0" applyBorder="1" applyFill="1" applyFont="1"/>
    <xf borderId="1" fillId="3" fontId="8" numFmtId="0" xfId="0" applyBorder="1" applyFont="1"/>
    <xf borderId="1" fillId="5" fontId="1" numFmtId="0" xfId="0" applyBorder="1" applyFill="1" applyFont="1"/>
    <xf borderId="1" fillId="3" fontId="7" numFmtId="0" xfId="0" applyBorder="1" applyFont="1"/>
    <xf borderId="1" fillId="6" fontId="1" numFmtId="0" xfId="0" applyBorder="1" applyFill="1" applyFont="1"/>
    <xf borderId="1" fillId="2" fontId="9" numFmtId="0" xfId="0" applyBorder="1" applyFont="1"/>
    <xf borderId="0" fillId="0" fontId="10" numFmtId="0" xfId="0" applyAlignment="1" applyFont="1">
      <alignment horizontal="right"/>
    </xf>
    <xf borderId="0" fillId="0" fontId="1" numFmtId="0" xfId="0" applyFont="1"/>
    <xf borderId="0" fillId="0" fontId="11" numFmtId="0" xfId="0" applyFont="1"/>
    <xf borderId="0" fillId="0" fontId="12" numFmtId="0" xfId="0" applyFont="1"/>
    <xf borderId="0" fillId="0" fontId="13" numFmtId="0" xfId="0" applyFont="1"/>
    <xf borderId="0" fillId="0" fontId="14" numFmtId="0" xfId="0" applyFont="1"/>
    <xf borderId="0" fillId="0" fontId="15" numFmtId="164" xfId="0" applyFont="1" applyNumberFormat="1"/>
    <xf borderId="1" fillId="7" fontId="16" numFmtId="0" xfId="0" applyBorder="1" applyFill="1" applyFont="1"/>
    <xf borderId="1" fillId="7" fontId="13" numFmtId="0" xfId="0" applyBorder="1" applyFont="1"/>
    <xf borderId="1" fillId="7" fontId="1" numFmtId="0" xfId="0" applyBorder="1" applyFont="1"/>
    <xf borderId="1" fillId="7" fontId="17" numFmtId="164" xfId="0" applyBorder="1" applyFont="1" applyNumberFormat="1"/>
    <xf borderId="1" fillId="7" fontId="18" numFmtId="0" xfId="0" applyBorder="1" applyFont="1"/>
    <xf borderId="0" fillId="0" fontId="19" numFmtId="0" xfId="0" applyAlignment="1" applyFont="1">
      <alignment horizontal="right"/>
    </xf>
    <xf borderId="0" fillId="0" fontId="20" numFmtId="0" xfId="0" applyFont="1"/>
    <xf borderId="0" fillId="0" fontId="21" numFmtId="0" xfId="0" applyFont="1"/>
    <xf borderId="0" fillId="0" fontId="22" numFmtId="0" xfId="0" applyFont="1"/>
    <xf borderId="0" fillId="0" fontId="23" numFmtId="164" xfId="0" applyFont="1" applyNumberFormat="1"/>
    <xf borderId="1" fillId="7" fontId="24" numFmtId="0" xfId="0" applyBorder="1" applyFont="1"/>
    <xf borderId="1" fillId="7" fontId="25" numFmtId="0" xfId="0" applyBorder="1" applyFont="1"/>
    <xf borderId="0" fillId="0" fontId="26" numFmtId="164" xfId="0" applyFont="1" applyNumberFormat="1"/>
    <xf borderId="0" fillId="0" fontId="27" numFmtId="0" xfId="0" applyAlignment="1" applyFont="1">
      <alignment horizontal="right"/>
    </xf>
    <xf borderId="1" fillId="7" fontId="28" numFmtId="0" xfId="0" applyBorder="1" applyFont="1"/>
    <xf borderId="1" fillId="7" fontId="29" numFmtId="164" xfId="0" applyBorder="1" applyFont="1" applyNumberFormat="1"/>
    <xf borderId="1" fillId="7" fontId="30" numFmtId="164" xfId="0" applyBorder="1" applyFont="1" applyNumberFormat="1"/>
    <xf borderId="1" fillId="7" fontId="31" numFmtId="0" xfId="0" applyBorder="1" applyFont="1"/>
    <xf borderId="0" fillId="0" fontId="32" numFmtId="164" xfId="0" applyFont="1" applyNumberFormat="1"/>
    <xf borderId="0" fillId="0" fontId="33" numFmtId="164" xfId="0" applyFont="1" applyNumberFormat="1"/>
    <xf borderId="1" fillId="2" fontId="9" numFmtId="164" xfId="0" applyBorder="1" applyFont="1" applyNumberFormat="1"/>
    <xf borderId="0" fillId="0" fontId="34" numFmtId="0" xfId="0" applyFont="1"/>
    <xf borderId="1" fillId="7" fontId="35" numFmtId="0" xfId="0" applyBorder="1" applyFont="1"/>
    <xf borderId="1" fillId="7" fontId="36" numFmtId="0" xfId="0" applyBorder="1" applyFont="1"/>
    <xf borderId="1" fillId="2" fontId="37" numFmtId="0" xfId="0" applyBorder="1" applyFont="1"/>
    <xf borderId="0" fillId="0" fontId="38" numFmtId="165" xfId="0" applyFont="1" applyNumberFormat="1"/>
    <xf borderId="0" fillId="0" fontId="10" numFmtId="165" xfId="0" applyAlignment="1" applyFont="1" applyNumberFormat="1">
      <alignment horizontal="right"/>
    </xf>
    <xf borderId="0" fillId="0" fontId="39" numFmtId="166" xfId="0" applyFont="1" applyNumberFormat="1"/>
    <xf borderId="0" fillId="0" fontId="40" numFmtId="0" xfId="0" applyFont="1"/>
    <xf borderId="0" fillId="0" fontId="41" numFmtId="165" xfId="0" applyFont="1" applyNumberFormat="1"/>
    <xf borderId="0" fillId="0" fontId="42" numFmtId="0" xfId="0" applyFont="1"/>
    <xf borderId="0" fillId="0" fontId="43" numFmtId="167" xfId="0" applyFont="1" applyNumberFormat="1"/>
    <xf borderId="1" fillId="7" fontId="44" numFmtId="0" xfId="0" applyBorder="1" applyFont="1"/>
    <xf borderId="0" fillId="0" fontId="10" numFmtId="164" xfId="0" applyAlignment="1" applyFont="1" applyNumberFormat="1">
      <alignment horizontal="right"/>
    </xf>
    <xf borderId="0" fillId="0" fontId="45" numFmtId="0" xfId="0" applyFont="1"/>
    <xf borderId="1" fillId="2" fontId="46" numFmtId="0" xfId="0" applyBorder="1" applyFont="1"/>
    <xf borderId="1" fillId="7" fontId="47" numFmtId="164" xfId="0" applyBorder="1" applyFont="1" applyNumberFormat="1"/>
    <xf borderId="3" fillId="7" fontId="48" numFmtId="0" xfId="0" applyBorder="1" applyFont="1"/>
    <xf borderId="0" fillId="0" fontId="49" numFmtId="164" xfId="0" applyFont="1" applyNumberFormat="1"/>
    <xf borderId="0" fillId="0" fontId="50" numFmtId="164" xfId="0" applyFont="1" applyNumberFormat="1"/>
    <xf borderId="1" fillId="6" fontId="51" numFmtId="0" xfId="0" applyBorder="1" applyFont="1"/>
    <xf borderId="0" fillId="0" fontId="52" numFmtId="166" xfId="0" applyFont="1" applyNumberFormat="1"/>
    <xf borderId="0" fillId="0" fontId="53" numFmtId="0" xfId="0" applyFont="1"/>
    <xf borderId="1" fillId="2" fontId="54" numFmtId="0" xfId="0" applyBorder="1" applyFont="1"/>
    <xf borderId="1" fillId="7" fontId="55" numFmtId="0" xfId="0" applyAlignment="1" applyBorder="1" applyFont="1">
      <alignment horizontal="right"/>
    </xf>
    <xf borderId="1" fillId="7" fontId="56" numFmtId="0" xfId="0" applyBorder="1" applyFont="1"/>
    <xf borderId="1" fillId="2" fontId="57" numFmtId="0" xfId="0" applyBorder="1" applyFont="1"/>
    <xf borderId="1" fillId="7" fontId="58" numFmtId="0" xfId="0" applyAlignment="1" applyBorder="1" applyFont="1">
      <alignment horizontal="right"/>
    </xf>
    <xf borderId="1" fillId="3" fontId="59" numFmtId="0" xfId="0" applyBorder="1" applyFont="1"/>
    <xf borderId="1" fillId="7" fontId="60" numFmtId="0" xfId="0" applyBorder="1" applyFont="1"/>
    <xf borderId="1" fillId="7" fontId="61" numFmtId="0" xfId="0" applyBorder="1" applyFont="1"/>
    <xf borderId="1" fillId="7" fontId="62" numFmtId="0" xfId="0" applyAlignment="1" applyBorder="1" applyFont="1">
      <alignment horizontal="center"/>
    </xf>
    <xf borderId="1" fillId="7" fontId="63" numFmtId="0" xfId="0" applyBorder="1" applyFont="1"/>
    <xf borderId="0" fillId="0" fontId="64" numFmtId="0" xfId="0" applyAlignment="1" applyFont="1">
      <alignment horizontal="center"/>
    </xf>
    <xf borderId="0" fillId="0" fontId="56" numFmtId="0" xfId="0" applyFont="1"/>
    <xf borderId="0" fillId="0" fontId="6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geeksforgeeks.org/common-elements-in-all-rows-of-a-given-matrix/" TargetMode="External"/><Relationship Id="rId190" Type="http://schemas.openxmlformats.org/officeDocument/2006/relationships/hyperlink" Target="https://practice.geeksforgeeks.org/problems/m-coloring-problem/0" TargetMode="External"/><Relationship Id="rId42" Type="http://schemas.openxmlformats.org/officeDocument/2006/relationships/hyperlink" Target="https://leetcode.com/problems/find-median-from-data-stream/" TargetMode="External"/><Relationship Id="rId41" Type="http://schemas.openxmlformats.org/officeDocument/2006/relationships/hyperlink" Target="https://www.interviewbit.com/problems/painters-partition-problem/" TargetMode="External"/><Relationship Id="rId44" Type="http://schemas.openxmlformats.org/officeDocument/2006/relationships/hyperlink" Target="https://leetcode.com/problems/find-minimum-in-rotated-sorted-array/" TargetMode="External"/><Relationship Id="rId194" Type="http://schemas.openxmlformats.org/officeDocument/2006/relationships/hyperlink" Target="https://www.geeksforgeeks.org/the-knights-tour-problem-backtracking-1/" TargetMode="External"/><Relationship Id="rId43" Type="http://schemas.openxmlformats.org/officeDocument/2006/relationships/hyperlink" Target="https://leetcode.com/problems/search-in-rotated-sorted-array-ii/" TargetMode="External"/><Relationship Id="rId193" Type="http://schemas.openxmlformats.org/officeDocument/2006/relationships/hyperlink" Target="https://www.geeksforgeeks.org/the-knights-tour-problem-backtracking-1/" TargetMode="External"/><Relationship Id="rId46" Type="http://schemas.openxmlformats.org/officeDocument/2006/relationships/hyperlink" Target="https://practice.geeksforgeeks.org/problems/reverse-a-linked-list-in-groups-of-given-size/1" TargetMode="External"/><Relationship Id="rId192" Type="http://schemas.openxmlformats.org/officeDocument/2006/relationships/hyperlink" Target="https://practice.geeksforgeeks.org/problems/subset-sum-problem2014/1" TargetMode="External"/><Relationship Id="rId45" Type="http://schemas.openxmlformats.org/officeDocument/2006/relationships/hyperlink" Target="https://leetcode.com/problems/find-minimum-in-rotated-sorted-array-ii/" TargetMode="External"/><Relationship Id="rId191" Type="http://schemas.openxmlformats.org/officeDocument/2006/relationships/hyperlink" Target="https://www.geeksforgeeks.org/given-a-string-print-all-possible-palindromic-partition/" TargetMode="External"/><Relationship Id="rId48" Type="http://schemas.openxmlformats.org/officeDocument/2006/relationships/hyperlink" Target="https://www.geeksforgeeks.org/split-a-circular-linked-list-into-two-halves/" TargetMode="External"/><Relationship Id="rId187" Type="http://schemas.openxmlformats.org/officeDocument/2006/relationships/hyperlink" Target="https://leetcode.com/problems/remove-invalid-parentheses/" TargetMode="External"/><Relationship Id="rId47" Type="http://schemas.openxmlformats.org/officeDocument/2006/relationships/hyperlink" Target="https://www.geeksforgeeks.org/split-a-circular-linked-list-into-two-halves/" TargetMode="External"/><Relationship Id="rId186" Type="http://schemas.openxmlformats.org/officeDocument/2006/relationships/hyperlink" Target="https://practice.geeksforgeeks.org/problems/word-break-part-2/0" TargetMode="External"/><Relationship Id="rId185" Type="http://schemas.openxmlformats.org/officeDocument/2006/relationships/hyperlink" Target="https://www.geeksforgeeks.org/printing-solutions-n-queen-problem/" TargetMode="External"/><Relationship Id="rId49" Type="http://schemas.openxmlformats.org/officeDocument/2006/relationships/hyperlink" Target="https://www.geeksforgeeks.org/write-a-function-to-get-the-intersection-point-of-two-linked-lists/" TargetMode="External"/><Relationship Id="rId184" Type="http://schemas.openxmlformats.org/officeDocument/2006/relationships/hyperlink" Target="https://practice.geeksforgeeks.org/problems/rat-in-a-maze-problem/1" TargetMode="External"/><Relationship Id="rId189" Type="http://schemas.openxmlformats.org/officeDocument/2006/relationships/hyperlink" Target="https://practice.geeksforgeeks.org/problems/solve-the-sudoku/0" TargetMode="External"/><Relationship Id="rId188" Type="http://schemas.openxmlformats.org/officeDocument/2006/relationships/hyperlink" Target="https://practice.geeksforgeeks.org/problems/solve-the-sudoku/0" TargetMode="External"/><Relationship Id="rId31" Type="http://schemas.openxmlformats.org/officeDocument/2006/relationships/hyperlink" Target="https://leetcode.com/problems/spiral-matrix/" TargetMode="External"/><Relationship Id="rId30" Type="http://schemas.openxmlformats.org/officeDocument/2006/relationships/hyperlink" Target="https://leetcode.com/problems/container-with-most-water" TargetMode="External"/><Relationship Id="rId33" Type="http://schemas.openxmlformats.org/officeDocument/2006/relationships/hyperlink" Target="https://practice.geeksforgeeks.org/problems/median-in-a-row-wise-sorted-matrix1527/1" TargetMode="External"/><Relationship Id="rId183" Type="http://schemas.openxmlformats.org/officeDocument/2006/relationships/hyperlink" Target="https://www.geeksforgeeks.org/find-maximum-sum-possible-equal-sum-three-stacks/" TargetMode="External"/><Relationship Id="rId32" Type="http://schemas.openxmlformats.org/officeDocument/2006/relationships/hyperlink" Target="https://leetcode.com/problems/search-a-2d-matrix/" TargetMode="External"/><Relationship Id="rId182" Type="http://schemas.openxmlformats.org/officeDocument/2006/relationships/hyperlink" Target="https://www.geeksforgeeks.org/find-maximum-sum-possible-equal-sum-three-stacks/" TargetMode="External"/><Relationship Id="rId35" Type="http://schemas.openxmlformats.org/officeDocument/2006/relationships/hyperlink" Target="https://practice.geeksforgeeks.org/problems/sorted-matrix/0" TargetMode="External"/><Relationship Id="rId181" Type="http://schemas.openxmlformats.org/officeDocument/2006/relationships/hyperlink" Target="https://practice.geeksforgeeks.org/problems/rearrange-characters/0" TargetMode="External"/><Relationship Id="rId34" Type="http://schemas.openxmlformats.org/officeDocument/2006/relationships/hyperlink" Target="https://practice.geeksforgeeks.org/problems/row-with-max-1s0023/1" TargetMode="External"/><Relationship Id="rId180" Type="http://schemas.openxmlformats.org/officeDocument/2006/relationships/hyperlink" Target="https://practice.geeksforgeeks.org/problems/smallest-number5829/1" TargetMode="External"/><Relationship Id="rId37" Type="http://schemas.openxmlformats.org/officeDocument/2006/relationships/hyperlink" Target="https://www.geeksforgeeks.org/find-a-specific-pair-in-matrix/" TargetMode="External"/><Relationship Id="rId176" Type="http://schemas.openxmlformats.org/officeDocument/2006/relationships/hyperlink" Target="https://www.spoj.com/problems/ARRANGE/" TargetMode="External"/><Relationship Id="rId36" Type="http://schemas.openxmlformats.org/officeDocument/2006/relationships/hyperlink" Target="https://practice.geeksforgeeks.org/problems/sorted-matrix/0" TargetMode="External"/><Relationship Id="rId175" Type="http://schemas.openxmlformats.org/officeDocument/2006/relationships/hyperlink" Target="https://www.spoj.com/problems/CHOCOLA/" TargetMode="External"/><Relationship Id="rId39" Type="http://schemas.openxmlformats.org/officeDocument/2006/relationships/hyperlink" Target="https://practice.geeksforgeeks.org/problems/kth-element-in-matrix/1" TargetMode="External"/><Relationship Id="rId174" Type="http://schemas.openxmlformats.org/officeDocument/2006/relationships/hyperlink" Target="https://www.spoj.com/problems/GCJ101BB/" TargetMode="External"/><Relationship Id="rId38" Type="http://schemas.openxmlformats.org/officeDocument/2006/relationships/hyperlink" Target="https://www.geeksforgeeks.org/rotate-a-matrix-by-90-degree-in-clockwise-direction-without-using-any-extra-space/" TargetMode="External"/><Relationship Id="rId173" Type="http://schemas.openxmlformats.org/officeDocument/2006/relationships/hyperlink" Target="https://www.spoj.com/problems/GERGOVIA/" TargetMode="External"/><Relationship Id="rId294" Type="http://schemas.openxmlformats.org/officeDocument/2006/relationships/drawing" Target="../drawings/drawing1.xml"/><Relationship Id="rId179" Type="http://schemas.openxmlformats.org/officeDocument/2006/relationships/hyperlink" Target="https://practice.geeksforgeeks.org/problems/minimum-cost-of-ropes/0" TargetMode="External"/><Relationship Id="rId178" Type="http://schemas.openxmlformats.org/officeDocument/2006/relationships/hyperlink" Target="https://www.geeksforgeeks.org/k-centers-problem-set-1-greedy-approximate-algorithm/" TargetMode="External"/><Relationship Id="rId177" Type="http://schemas.openxmlformats.org/officeDocument/2006/relationships/hyperlink" Target="https://www.spoj.com/problems/ARRANGE/" TargetMode="External"/><Relationship Id="rId20" Type="http://schemas.openxmlformats.org/officeDocument/2006/relationships/hyperlink" Target="https://leetcode.com/problems/sum-of-subsequence-widths/" TargetMode="External"/><Relationship Id="rId22" Type="http://schemas.openxmlformats.org/officeDocument/2006/relationships/hyperlink" Target="https://leetcode.com/problems/maximize-distance-to-closest-person/" TargetMode="External"/><Relationship Id="rId21" Type="http://schemas.openxmlformats.org/officeDocument/2006/relationships/hyperlink" Target="https://practice.geeksforgeeks.org/problems/kth-smallest-element/0" TargetMode="External"/><Relationship Id="rId24" Type="http://schemas.openxmlformats.org/officeDocument/2006/relationships/hyperlink" Target="https://codeforces.com/problemset/problem/1270/B" TargetMode="External"/><Relationship Id="rId23" Type="http://schemas.openxmlformats.org/officeDocument/2006/relationships/hyperlink" Target="https://leetcode.com/problems/bulb-switcher-iii/" TargetMode="External"/><Relationship Id="rId26" Type="http://schemas.openxmlformats.org/officeDocument/2006/relationships/hyperlink" Target="https://practice.geeksforgeeks.org/problems/minimize-the-heights3351/1" TargetMode="External"/><Relationship Id="rId25" Type="http://schemas.openxmlformats.org/officeDocument/2006/relationships/hyperlink" Target="https://codeforces.com/problemset/problem/451/B" TargetMode="External"/><Relationship Id="rId28" Type="http://schemas.openxmlformats.org/officeDocument/2006/relationships/hyperlink" Target="https://www.lintcode.com/problem/range-addition/description" TargetMode="External"/><Relationship Id="rId27" Type="http://schemas.openxmlformats.org/officeDocument/2006/relationships/hyperlink" Target="https://leetcode.com/problems/long-pressed-name" TargetMode="External"/><Relationship Id="rId29" Type="http://schemas.openxmlformats.org/officeDocument/2006/relationships/hyperlink" Target="https://leetcode.com/problems/orderly-queue" TargetMode="External"/><Relationship Id="rId11" Type="http://schemas.openxmlformats.org/officeDocument/2006/relationships/hyperlink" Target="https://www.geeksforgeeks.org/a-program-to-check-if-strings-are-rotations-of-each-other/" TargetMode="External"/><Relationship Id="rId10" Type="http://schemas.openxmlformats.org/officeDocument/2006/relationships/hyperlink" Target="https://www.geeksforgeeks.org/a-program-to-check-if-strings-are-rotations-of-each-other/" TargetMode="External"/><Relationship Id="rId13" Type="http://schemas.openxmlformats.org/officeDocument/2006/relationships/hyperlink" Target="https://codeforces.com/contest/1497/problem/C1" TargetMode="External"/><Relationship Id="rId12" Type="http://schemas.openxmlformats.org/officeDocument/2006/relationships/hyperlink" Target="https://codeforces.com/contest/1497/problem/A" TargetMode="External"/><Relationship Id="rId15" Type="http://schemas.openxmlformats.org/officeDocument/2006/relationships/hyperlink" Target="https://leetcode.com/problems/fibonacci-number" TargetMode="External"/><Relationship Id="rId198" Type="http://schemas.openxmlformats.org/officeDocument/2006/relationships/hyperlink" Target="https://practice.geeksforgeeks.org/problems/largest-number-in-k-swaps/0" TargetMode="External"/><Relationship Id="rId14" Type="http://schemas.openxmlformats.org/officeDocument/2006/relationships/hyperlink" Target="https://codeforces.com/contest/1497/problem/C2" TargetMode="External"/><Relationship Id="rId197" Type="http://schemas.openxmlformats.org/officeDocument/2006/relationships/hyperlink" Target="https://practice.geeksforgeeks.org/problems/combination-sum/0" TargetMode="External"/><Relationship Id="rId17" Type="http://schemas.openxmlformats.org/officeDocument/2006/relationships/hyperlink" Target="https://leetcode.com/problems/maximum-swap" TargetMode="External"/><Relationship Id="rId196" Type="http://schemas.openxmlformats.org/officeDocument/2006/relationships/hyperlink" Target="https://www.geeksforgeeks.org/find-shortest-safe-route-in-a-path-with-landmines/" TargetMode="External"/><Relationship Id="rId16" Type="http://schemas.openxmlformats.org/officeDocument/2006/relationships/hyperlink" Target="https://www.lintcode.com/problem/wiggle-sort/description" TargetMode="External"/><Relationship Id="rId195" Type="http://schemas.openxmlformats.org/officeDocument/2006/relationships/hyperlink" Target="https://www.geeksforgeeks.org/tug-of-war/" TargetMode="External"/><Relationship Id="rId19" Type="http://schemas.openxmlformats.org/officeDocument/2006/relationships/hyperlink" Target="https://practice.geeksforgeeks.org/problems/minimum-swaps-required-to-bring-all-elements-less-than-or-equal-to-k-together/0" TargetMode="External"/><Relationship Id="rId18" Type="http://schemas.openxmlformats.org/officeDocument/2006/relationships/hyperlink" Target="https://leetcode.com/problems/boats-to-save-people" TargetMode="External"/><Relationship Id="rId199" Type="http://schemas.openxmlformats.org/officeDocument/2006/relationships/hyperlink" Target="https://practice.geeksforgeeks.org/problems/permutations-of-a-given-string/0" TargetMode="External"/><Relationship Id="rId84" Type="http://schemas.openxmlformats.org/officeDocument/2006/relationships/hyperlink" Target="https://leetcode.com/problems/count-complete-tree-nodes/" TargetMode="External"/><Relationship Id="rId83" Type="http://schemas.openxmlformats.org/officeDocument/2006/relationships/hyperlink" Target="https://leetcode.com/problems/longest-zigzag-path-in-a-binary-tree/" TargetMode="External"/><Relationship Id="rId86" Type="http://schemas.openxmlformats.org/officeDocument/2006/relationships/hyperlink" Target="https://leetcode.com/problems/closest-binary-search-tree-value-ii/" TargetMode="External"/><Relationship Id="rId85" Type="http://schemas.openxmlformats.org/officeDocument/2006/relationships/hyperlink" Target="https://leetcode.com/problems/closest-binary-search-tree-value/" TargetMode="External"/><Relationship Id="rId88" Type="http://schemas.openxmlformats.org/officeDocument/2006/relationships/hyperlink" Target="https://leetcode.com/problems/sum-root-to-leaf-numbers/" TargetMode="External"/><Relationship Id="rId150" Type="http://schemas.openxmlformats.org/officeDocument/2006/relationships/hyperlink" Target="https://www.geeksforgeeks.org/maximum-trains-stoppage-can-provided/" TargetMode="External"/><Relationship Id="rId271" Type="http://schemas.openxmlformats.org/officeDocument/2006/relationships/hyperlink" Target="https://leetcode.com/problems/coin-change-2/" TargetMode="External"/><Relationship Id="rId87" Type="http://schemas.openxmlformats.org/officeDocument/2006/relationships/hyperlink" Target="https://leetcode.com/problems/sum-root-to-leaf-numbers/" TargetMode="External"/><Relationship Id="rId270" Type="http://schemas.openxmlformats.org/officeDocument/2006/relationships/hyperlink" Target="https://leetcode.com/problems/coin-change/" TargetMode="External"/><Relationship Id="rId89" Type="http://schemas.openxmlformats.org/officeDocument/2006/relationships/hyperlink" Target="https://www.spoj.com/problems/RMQSQ/" TargetMode="External"/><Relationship Id="rId80" Type="http://schemas.openxmlformats.org/officeDocument/2006/relationships/hyperlink" Target="https://www.geeksforgeeks.org/full-and-complete-binary-tree-from-given-preorder-and-postorder-traversals/" TargetMode="External"/><Relationship Id="rId82" Type="http://schemas.openxmlformats.org/officeDocument/2006/relationships/hyperlink" Target="https://leetcode.com/problems/longest-zigzag-path-in-a-binary-tree/" TargetMode="External"/><Relationship Id="rId81" Type="http://schemas.openxmlformats.org/officeDocument/2006/relationships/hyperlink" Target="https://www.spoj.com/problems/FENTREE/" TargetMode="External"/><Relationship Id="rId1" Type="http://schemas.openxmlformats.org/officeDocument/2006/relationships/hyperlink" Target="https://leetcode.com/problems/squares-of-a-sorted-array/" TargetMode="External"/><Relationship Id="rId2" Type="http://schemas.openxmlformats.org/officeDocument/2006/relationships/hyperlink" Target="https://leetcode.com/problems/rotate-array" TargetMode="External"/><Relationship Id="rId3" Type="http://schemas.openxmlformats.org/officeDocument/2006/relationships/hyperlink" Target="https://codeforces.com/problemset/problem/1051/B" TargetMode="External"/><Relationship Id="rId149" Type="http://schemas.openxmlformats.org/officeDocument/2006/relationships/hyperlink" Target="https://practice.geeksforgeeks.org/problems/coin-piles/0" TargetMode="External"/><Relationship Id="rId4" Type="http://schemas.openxmlformats.org/officeDocument/2006/relationships/hyperlink" Target="https://codeforces.com/contest/1501/problem/B" TargetMode="External"/><Relationship Id="rId148" Type="http://schemas.openxmlformats.org/officeDocument/2006/relationships/hyperlink" Target="https://practice.geeksforgeeks.org/problems/fractional-knapsack/0" TargetMode="External"/><Relationship Id="rId269" Type="http://schemas.openxmlformats.org/officeDocument/2006/relationships/hyperlink" Target="https://open.kattis.com/problems/tritiling" TargetMode="External"/><Relationship Id="rId9" Type="http://schemas.openxmlformats.org/officeDocument/2006/relationships/hyperlink" Target="https://leetcode.com/problems/sort-array-by-parity" TargetMode="External"/><Relationship Id="rId143" Type="http://schemas.openxmlformats.org/officeDocument/2006/relationships/hyperlink" Target="https://www.programcreek.com/2014/08/leetcode-line-reflection-java/" TargetMode="External"/><Relationship Id="rId264" Type="http://schemas.openxmlformats.org/officeDocument/2006/relationships/hyperlink" Target="https://www.geeksforgeeks.org/friends-pairing-problem/" TargetMode="External"/><Relationship Id="rId142" Type="http://schemas.openxmlformats.org/officeDocument/2006/relationships/hyperlink" Target="https://www.codechef.com/LTIME87B/problems/MODEFREQ/" TargetMode="External"/><Relationship Id="rId263" Type="http://schemas.openxmlformats.org/officeDocument/2006/relationships/hyperlink" Target="https://leetcode.com/problems/jump-game-ii/" TargetMode="External"/><Relationship Id="rId141" Type="http://schemas.openxmlformats.org/officeDocument/2006/relationships/hyperlink" Target="https://www.cnblogs.com/grandyang/p/8570939.html" TargetMode="External"/><Relationship Id="rId262" Type="http://schemas.openxmlformats.org/officeDocument/2006/relationships/hyperlink" Target="https://leetcode.com/problems/frog-jump/" TargetMode="External"/><Relationship Id="rId140" Type="http://schemas.openxmlformats.org/officeDocument/2006/relationships/hyperlink" Target="https://leetcode.com/problems/trapping-rain-water-ii" TargetMode="External"/><Relationship Id="rId261" Type="http://schemas.openxmlformats.org/officeDocument/2006/relationships/hyperlink" Target="https://www.geeksforgeeks.org/longest-common-substring-dp-29/" TargetMode="External"/><Relationship Id="rId5" Type="http://schemas.openxmlformats.org/officeDocument/2006/relationships/hyperlink" Target="https://leetcode.com/problems/next-greater-element-iii" TargetMode="External"/><Relationship Id="rId147" Type="http://schemas.openxmlformats.org/officeDocument/2006/relationships/hyperlink" Target="https://practice.geeksforgeeks.org/problems/water-connection-problem/0" TargetMode="External"/><Relationship Id="rId268" Type="http://schemas.openxmlformats.org/officeDocument/2006/relationships/hyperlink" Target="https://leetcode.com/problems/shortest-palindrome" TargetMode="External"/><Relationship Id="rId6" Type="http://schemas.openxmlformats.org/officeDocument/2006/relationships/hyperlink" Target="https://leetcode.com/problems/max-chunks-to-make-sorted-ii" TargetMode="External"/><Relationship Id="rId146" Type="http://schemas.openxmlformats.org/officeDocument/2006/relationships/hyperlink" Target="https://practice.geeksforgeeks.org/problems/huffman-encoding/0" TargetMode="External"/><Relationship Id="rId267" Type="http://schemas.openxmlformats.org/officeDocument/2006/relationships/hyperlink" Target="https://www.geeksforgeeks.org/rabin-karp-algorithm-for-pattern-searching/" TargetMode="External"/><Relationship Id="rId7" Type="http://schemas.openxmlformats.org/officeDocument/2006/relationships/hyperlink" Target="https://leetcode.com/problems/product-of-array-except-self" TargetMode="External"/><Relationship Id="rId145" Type="http://schemas.openxmlformats.org/officeDocument/2006/relationships/hyperlink" Target="https://practice.geeksforgeeks.org/problems/job-sequencing-problem/0" TargetMode="External"/><Relationship Id="rId266" Type="http://schemas.openxmlformats.org/officeDocument/2006/relationships/hyperlink" Target="https://leetcode.com/problems/dungeon-game/" TargetMode="External"/><Relationship Id="rId8" Type="http://schemas.openxmlformats.org/officeDocument/2006/relationships/hyperlink" Target="https://www.geeksforgeeks.org/sort-an-array-of-0s-1s-and-2s/" TargetMode="External"/><Relationship Id="rId144" Type="http://schemas.openxmlformats.org/officeDocument/2006/relationships/hyperlink" Target="https://practice.geeksforgeeks.org/problems/n-meetings-in-one-room/0" TargetMode="External"/><Relationship Id="rId265" Type="http://schemas.openxmlformats.org/officeDocument/2006/relationships/hyperlink" Target="https://leetcode.com/problems/dungeon-game/" TargetMode="External"/><Relationship Id="rId73" Type="http://schemas.openxmlformats.org/officeDocument/2006/relationships/hyperlink" Target="https://leetcode.com/problems/maximum-product-of-splitted-binary-tree/" TargetMode="External"/><Relationship Id="rId72" Type="http://schemas.openxmlformats.org/officeDocument/2006/relationships/hyperlink" Target="https://leetcode.com/problems/inorder-successor-in-bst/" TargetMode="External"/><Relationship Id="rId75" Type="http://schemas.openxmlformats.org/officeDocument/2006/relationships/hyperlink" Target="https://leetcode.com/problems/recover-binary-search-tree/" TargetMode="External"/><Relationship Id="rId74" Type="http://schemas.openxmlformats.org/officeDocument/2006/relationships/hyperlink" Target="https://leetcode.com/problems/binary-tree-maximum-path-sum/" TargetMode="External"/><Relationship Id="rId77" Type="http://schemas.openxmlformats.org/officeDocument/2006/relationships/hyperlink" Target="https://leetcode.com/problems/validate-binary-search-tree/" TargetMode="External"/><Relationship Id="rId260" Type="http://schemas.openxmlformats.org/officeDocument/2006/relationships/hyperlink" Target="https://www.geeksforgeeks.org/shortest-common-supersequence/" TargetMode="External"/><Relationship Id="rId76" Type="http://schemas.openxmlformats.org/officeDocument/2006/relationships/hyperlink" Target="https://leetcode.com/problems/delete-node-in-a-bst/" TargetMode="External"/><Relationship Id="rId79" Type="http://schemas.openxmlformats.org/officeDocument/2006/relationships/hyperlink" Target="https://www.geeksforgeeks.org/construct-bst-from-given-preorder-traversa/" TargetMode="External"/><Relationship Id="rId78" Type="http://schemas.openxmlformats.org/officeDocument/2006/relationships/hyperlink" Target="https://www.geeksforgeeks.org/construct-a-binary-search-tree-from-given-postorder/" TargetMode="External"/><Relationship Id="rId71" Type="http://schemas.openxmlformats.org/officeDocument/2006/relationships/hyperlink" Target="https://leetcode.com/problems/binary-tree-coloring-game/" TargetMode="External"/><Relationship Id="rId70" Type="http://schemas.openxmlformats.org/officeDocument/2006/relationships/hyperlink" Target="https://leetcode.com/problems/binary-tree-coloring-game/" TargetMode="External"/><Relationship Id="rId139" Type="http://schemas.openxmlformats.org/officeDocument/2006/relationships/hyperlink" Target="https://leetcode.com/problems/the-skyline-problem/" TargetMode="External"/><Relationship Id="rId138" Type="http://schemas.openxmlformats.org/officeDocument/2006/relationships/hyperlink" Target="https://codeforces.com/contest/1526/problem/C2" TargetMode="External"/><Relationship Id="rId259" Type="http://schemas.openxmlformats.org/officeDocument/2006/relationships/hyperlink" Target="https://www.geeksforgeeks.org/shortest-common-supersequence/" TargetMode="External"/><Relationship Id="rId137" Type="http://schemas.openxmlformats.org/officeDocument/2006/relationships/hyperlink" Target="https://codeforces.com/contest/1520/problem/D" TargetMode="External"/><Relationship Id="rId258" Type="http://schemas.openxmlformats.org/officeDocument/2006/relationships/hyperlink" Target="https://leetcode.com/problems/distinct-subsequences/" TargetMode="External"/><Relationship Id="rId132" Type="http://schemas.openxmlformats.org/officeDocument/2006/relationships/hyperlink" Target="https://leetcode.com/problems/cracking-the-safe/" TargetMode="External"/><Relationship Id="rId253" Type="http://schemas.openxmlformats.org/officeDocument/2006/relationships/hyperlink" Target="https://www.geeksforgeeks.org/longest-repeating-subsequence/" TargetMode="External"/><Relationship Id="rId131" Type="http://schemas.openxmlformats.org/officeDocument/2006/relationships/hyperlink" Target="https://leetcode.com/problems/cheapest-flights-within-k-stops/" TargetMode="External"/><Relationship Id="rId252" Type="http://schemas.openxmlformats.org/officeDocument/2006/relationships/hyperlink" Target="https://www.geeksforgeeks.org/longest-repeating-subsequence/" TargetMode="External"/><Relationship Id="rId130" Type="http://schemas.openxmlformats.org/officeDocument/2006/relationships/hyperlink" Target="https://leetcode.com/problems/smallest-string-with-swaps/" TargetMode="External"/><Relationship Id="rId251" Type="http://schemas.openxmlformats.org/officeDocument/2006/relationships/hyperlink" Target="https://www.geeksforgeeks.org/word-break-problem-dp-32/" TargetMode="External"/><Relationship Id="rId250" Type="http://schemas.openxmlformats.org/officeDocument/2006/relationships/hyperlink" Target="https://www.geeksforgeeks.org/probability-knight-remain-chessboard/" TargetMode="External"/><Relationship Id="rId136" Type="http://schemas.openxmlformats.org/officeDocument/2006/relationships/hyperlink" Target="https://practice.geeksforgeeks.org/problems/implementing-floyd-warshall/0" TargetMode="External"/><Relationship Id="rId257" Type="http://schemas.openxmlformats.org/officeDocument/2006/relationships/hyperlink" Target="https://leetcode.com/problems/number-of-digit-one/" TargetMode="External"/><Relationship Id="rId135" Type="http://schemas.openxmlformats.org/officeDocument/2006/relationships/hyperlink" Target="https://practice.geeksforgeeks.org/problems/implementing-floyd-warshall/0" TargetMode="External"/><Relationship Id="rId256" Type="http://schemas.openxmlformats.org/officeDocument/2006/relationships/hyperlink" Target="https://codeforces.com/contest/1555/problem/D" TargetMode="External"/><Relationship Id="rId134" Type="http://schemas.openxmlformats.org/officeDocument/2006/relationships/hyperlink" Target="https://www.geeksforgeeks.org/shortest-cycle-in-an-undirected-unweighted-graph/" TargetMode="External"/><Relationship Id="rId255" Type="http://schemas.openxmlformats.org/officeDocument/2006/relationships/hyperlink" Target="https://www.geeksforgeeks.org/largest-sum-subarray-least-k-numbers/" TargetMode="External"/><Relationship Id="rId133" Type="http://schemas.openxmlformats.org/officeDocument/2006/relationships/hyperlink" Target="https://leetcode.com/problems/find-eventual-safe-states/" TargetMode="External"/><Relationship Id="rId254" Type="http://schemas.openxmlformats.org/officeDocument/2006/relationships/hyperlink" Target="https://www.geeksforgeeks.org/optimal-binary-search-tree-dp-24/" TargetMode="External"/><Relationship Id="rId62" Type="http://schemas.openxmlformats.org/officeDocument/2006/relationships/hyperlink" Target="https://leetcode.com/problems/remove-duplicate-letters/" TargetMode="External"/><Relationship Id="rId61" Type="http://schemas.openxmlformats.org/officeDocument/2006/relationships/hyperlink" Target="https://www.geeksforgeeks.org/efficiently-implement-k-queues-single-array/" TargetMode="External"/><Relationship Id="rId64" Type="http://schemas.openxmlformats.org/officeDocument/2006/relationships/hyperlink" Target="https://leetcode.com/problems/minimum-cost-tree-from-leaf-values/" TargetMode="External"/><Relationship Id="rId63" Type="http://schemas.openxmlformats.org/officeDocument/2006/relationships/hyperlink" Target="https://leetcode.com/problems/minimum-cost-tree-from-leaf-values/" TargetMode="External"/><Relationship Id="rId66" Type="http://schemas.openxmlformats.org/officeDocument/2006/relationships/hyperlink" Target="https://leetcode.com/problems/sum-of-distances-in-tree/" TargetMode="External"/><Relationship Id="rId172" Type="http://schemas.openxmlformats.org/officeDocument/2006/relationships/hyperlink" Target="https://www.spoj.com/problems/DIEHARD/" TargetMode="External"/><Relationship Id="rId293" Type="http://schemas.openxmlformats.org/officeDocument/2006/relationships/hyperlink" Target="https://www.interviewbit.com/problems/shortest-unique-prefix/" TargetMode="External"/><Relationship Id="rId65" Type="http://schemas.openxmlformats.org/officeDocument/2006/relationships/hyperlink" Target="https://leetcode.com/problems/populating-next-right-pointers-in-each-node/" TargetMode="External"/><Relationship Id="rId171" Type="http://schemas.openxmlformats.org/officeDocument/2006/relationships/hyperlink" Target="https://www.spoj.com/problems/DEFKIN/" TargetMode="External"/><Relationship Id="rId292" Type="http://schemas.openxmlformats.org/officeDocument/2006/relationships/hyperlink" Target="https://www.hackerrank.com/challenges/no-prefix-set/problem" TargetMode="External"/><Relationship Id="rId68" Type="http://schemas.openxmlformats.org/officeDocument/2006/relationships/hyperlink" Target="https://www.geeksforgeeks.org/reverse-level-order-traversal/" TargetMode="External"/><Relationship Id="rId170" Type="http://schemas.openxmlformats.org/officeDocument/2006/relationships/hyperlink" Target="https://practice.geeksforgeeks.org/problems/chocolate-distribution-problem/0" TargetMode="External"/><Relationship Id="rId291" Type="http://schemas.openxmlformats.org/officeDocument/2006/relationships/hyperlink" Target="https://leetcode.com/problems/k-th-smallest-in-lexicographical-order/" TargetMode="External"/><Relationship Id="rId67" Type="http://schemas.openxmlformats.org/officeDocument/2006/relationships/hyperlink" Target="https://leetcode.com/problems/sum-of-distances-in-tree/" TargetMode="External"/><Relationship Id="rId290" Type="http://schemas.openxmlformats.org/officeDocument/2006/relationships/hyperlink" Target="https://leetcode.com/problems/search-suggestions-system/" TargetMode="External"/><Relationship Id="rId60" Type="http://schemas.openxmlformats.org/officeDocument/2006/relationships/hyperlink" Target="https://practice.geeksforgeeks.org/problems/add-two-numbers-represented-by-linked-lists/1" TargetMode="External"/><Relationship Id="rId165" Type="http://schemas.openxmlformats.org/officeDocument/2006/relationships/hyperlink" Target="https://www.geeksforgeeks.org/minimum-sum-absolute-difference-pairs-two-arrays/" TargetMode="External"/><Relationship Id="rId286" Type="http://schemas.openxmlformats.org/officeDocument/2006/relationships/hyperlink" Target="https://www.interviewbit.com/problems/min-xor-value/" TargetMode="External"/><Relationship Id="rId69" Type="http://schemas.openxmlformats.org/officeDocument/2006/relationships/hyperlink" Target="https://www.geeksforgeeks.org/boundary-traversal-of-binary-tree/" TargetMode="External"/><Relationship Id="rId164" Type="http://schemas.openxmlformats.org/officeDocument/2006/relationships/hyperlink" Target="https://practice.geeksforgeeks.org/problems/swap-and-maximize/0" TargetMode="External"/><Relationship Id="rId285" Type="http://schemas.openxmlformats.org/officeDocument/2006/relationships/hyperlink" Target="https://leetcode.com/problems/divide-two-integers/" TargetMode="External"/><Relationship Id="rId163" Type="http://schemas.openxmlformats.org/officeDocument/2006/relationships/hyperlink" Target="https://www.geeksforgeeks.org/maximum-sum-absolute-difference-array/" TargetMode="External"/><Relationship Id="rId284" Type="http://schemas.openxmlformats.org/officeDocument/2006/relationships/hyperlink" Target="https://leetcode.com/problems/bitwise-ors-of-subarrays/" TargetMode="External"/><Relationship Id="rId162" Type="http://schemas.openxmlformats.org/officeDocument/2006/relationships/hyperlink" Target="https://practice.geeksforgeeks.org/problems/maximize-arrii-of-an-array/0" TargetMode="External"/><Relationship Id="rId283" Type="http://schemas.openxmlformats.org/officeDocument/2006/relationships/hyperlink" Target="https://leetcode.com/problems/total-hamming-distance/" TargetMode="External"/><Relationship Id="rId169" Type="http://schemas.openxmlformats.org/officeDocument/2006/relationships/hyperlink" Target="https://practice.geeksforgeeks.org/problems/chocolate-distribution-problem/0" TargetMode="External"/><Relationship Id="rId168" Type="http://schemas.openxmlformats.org/officeDocument/2006/relationships/hyperlink" Target="https://www.geeksforgeeks.org/smallest-subset-sum-greater-elements/" TargetMode="External"/><Relationship Id="rId289" Type="http://schemas.openxmlformats.org/officeDocument/2006/relationships/hyperlink" Target="https://leetcode.com/problems/maximum-xor-of-two-numbers-in-an-array/" TargetMode="External"/><Relationship Id="rId167" Type="http://schemas.openxmlformats.org/officeDocument/2006/relationships/hyperlink" Target="https://practice.geeksforgeeks.org/problems/page-faults-in-lru/0" TargetMode="External"/><Relationship Id="rId288" Type="http://schemas.openxmlformats.org/officeDocument/2006/relationships/hyperlink" Target="https://leetcode.com/problems/implement-trie-prefix-tree/" TargetMode="External"/><Relationship Id="rId166" Type="http://schemas.openxmlformats.org/officeDocument/2006/relationships/hyperlink" Target="https://www.geeksforgeeks.org/program-for-shortest-job-first-or-sjf-cpu-scheduling-set-1-non-preemptive/" TargetMode="External"/><Relationship Id="rId287" Type="http://schemas.openxmlformats.org/officeDocument/2006/relationships/hyperlink" Target="https://www.geeksforgeeks.org/maximum-xor-value-of-a-pair-from-a-range/" TargetMode="External"/><Relationship Id="rId51" Type="http://schemas.openxmlformats.org/officeDocument/2006/relationships/hyperlink" Target="https://practice.geeksforgeeks.org/problems/quick-sort-on-linked-list/1" TargetMode="External"/><Relationship Id="rId50" Type="http://schemas.openxmlformats.org/officeDocument/2006/relationships/hyperlink" Target="https://practice.geeksforgeeks.org/problems/sort-a-linked-list/1" TargetMode="External"/><Relationship Id="rId53" Type="http://schemas.openxmlformats.org/officeDocument/2006/relationships/hyperlink" Target="https://www.geeksforgeeks.org/sort-k-sorted-doubly-linked-list/" TargetMode="External"/><Relationship Id="rId52" Type="http://schemas.openxmlformats.org/officeDocument/2006/relationships/hyperlink" Target="https://practice.geeksforgeeks.org/problems/check-if-linked-list-is-pallindrome/1" TargetMode="External"/><Relationship Id="rId55" Type="http://schemas.openxmlformats.org/officeDocument/2006/relationships/hyperlink" Target="https://www.geeksforgeeks.org/reverse-doubly-linked-list-groups-given-size/" TargetMode="External"/><Relationship Id="rId161" Type="http://schemas.openxmlformats.org/officeDocument/2006/relationships/hyperlink" Target="https://practice.geeksforgeeks.org/problems/maximize-sum-after-k-negations/0" TargetMode="External"/><Relationship Id="rId282" Type="http://schemas.openxmlformats.org/officeDocument/2006/relationships/hyperlink" Target="https://leetcode.com/problems/single-number-iii/" TargetMode="External"/><Relationship Id="rId54" Type="http://schemas.openxmlformats.org/officeDocument/2006/relationships/hyperlink" Target="https://www.geeksforgeeks.org/sort-k-sorted-doubly-linked-list/" TargetMode="External"/><Relationship Id="rId160" Type="http://schemas.openxmlformats.org/officeDocument/2006/relationships/hyperlink" Target="https://practice.geeksforgeeks.org/problems/maximize-sum-after-k-negations/0" TargetMode="External"/><Relationship Id="rId281" Type="http://schemas.openxmlformats.org/officeDocument/2006/relationships/hyperlink" Target="https://www.geeksforgeeks.org/calculate-square-of-a-number-without-using-and-pow/" TargetMode="External"/><Relationship Id="rId57" Type="http://schemas.openxmlformats.org/officeDocument/2006/relationships/hyperlink" Target="https://practice.geeksforgeeks.org/problems/given-a-linked-list-of-0s-1s-and-2s-sort-it/1" TargetMode="External"/><Relationship Id="rId280" Type="http://schemas.openxmlformats.org/officeDocument/2006/relationships/hyperlink" Target="https://www.geeksforgeeks.org/calculate-square-of-a-number-without-using-and-pow/" TargetMode="External"/><Relationship Id="rId56" Type="http://schemas.openxmlformats.org/officeDocument/2006/relationships/hyperlink" Target="https://practice.geeksforgeeks.org/problems/flattening-a-linked-list/1" TargetMode="External"/><Relationship Id="rId159" Type="http://schemas.openxmlformats.org/officeDocument/2006/relationships/hyperlink" Target="https://www.geeksforgeeks.org/maximum-product-subset-array/" TargetMode="External"/><Relationship Id="rId59" Type="http://schemas.openxmlformats.org/officeDocument/2006/relationships/hyperlink" Target="https://practice.geeksforgeeks.org/problems/remove-duplicate-element-from-sorted-linked-list/1" TargetMode="External"/><Relationship Id="rId154" Type="http://schemas.openxmlformats.org/officeDocument/2006/relationships/hyperlink" Target="https://practice.geeksforgeeks.org/problems/shop-in-candy-store/0" TargetMode="External"/><Relationship Id="rId275" Type="http://schemas.openxmlformats.org/officeDocument/2006/relationships/hyperlink" Target="https://leetcode.com/problems/reverse-bits/" TargetMode="External"/><Relationship Id="rId58" Type="http://schemas.openxmlformats.org/officeDocument/2006/relationships/hyperlink" Target="https://practice.geeksforgeeks.org/problems/delete-nodes-having-greater-value-on-right/1" TargetMode="External"/><Relationship Id="rId153" Type="http://schemas.openxmlformats.org/officeDocument/2006/relationships/hyperlink" Target="https://www.geeksforgeeks.org/buy-maximum-stocks-stocks-can-bought-th-day/" TargetMode="External"/><Relationship Id="rId274" Type="http://schemas.openxmlformats.org/officeDocument/2006/relationships/hyperlink" Target="https://leetcode.com/problems/number-of-1-bits/" TargetMode="External"/><Relationship Id="rId152" Type="http://schemas.openxmlformats.org/officeDocument/2006/relationships/hyperlink" Target="https://practice.geeksforgeeks.org/problems/minimum-platforms/0" TargetMode="External"/><Relationship Id="rId273" Type="http://schemas.openxmlformats.org/officeDocument/2006/relationships/hyperlink" Target="https://www.geeksforgeeks.org/unbounded-knapsack-repetition-items-allowed/" TargetMode="External"/><Relationship Id="rId151" Type="http://schemas.openxmlformats.org/officeDocument/2006/relationships/hyperlink" Target="https://practice.geeksforgeeks.org/problems/minimum-platforms/0" TargetMode="External"/><Relationship Id="rId272" Type="http://schemas.openxmlformats.org/officeDocument/2006/relationships/hyperlink" Target="https://www.geeksforgeeks.org/unbounded-knapsack-repetition-items-allowed/" TargetMode="External"/><Relationship Id="rId158" Type="http://schemas.openxmlformats.org/officeDocument/2006/relationships/hyperlink" Target="https://www.geeksforgeeks.org/find-maximum-meetings-in-one-room/" TargetMode="External"/><Relationship Id="rId279" Type="http://schemas.openxmlformats.org/officeDocument/2006/relationships/hyperlink" Target="https://www.geeksforgeeks.org/copy-set-bits-in-a-range/" TargetMode="External"/><Relationship Id="rId157" Type="http://schemas.openxmlformats.org/officeDocument/2006/relationships/hyperlink" Target="https://www.geeksforgeeks.org/survival/" TargetMode="External"/><Relationship Id="rId278" Type="http://schemas.openxmlformats.org/officeDocument/2006/relationships/hyperlink" Target="https://leetcode.com/problems/power-of-two/" TargetMode="External"/><Relationship Id="rId156" Type="http://schemas.openxmlformats.org/officeDocument/2006/relationships/hyperlink" Target="https://www.geeksforgeeks.org/minimum-cost-cut-board-squares/" TargetMode="External"/><Relationship Id="rId277" Type="http://schemas.openxmlformats.org/officeDocument/2006/relationships/hyperlink" Target="https://practice.geeksforgeeks.org/problems/bit-difference/0" TargetMode="External"/><Relationship Id="rId155" Type="http://schemas.openxmlformats.org/officeDocument/2006/relationships/hyperlink" Target="https://www.geeksforgeeks.org/minimize-cash-flow-among-given-set-friends-borrowed-money/" TargetMode="External"/><Relationship Id="rId276" Type="http://schemas.openxmlformats.org/officeDocument/2006/relationships/hyperlink" Target="https://practice.geeksforgeeks.org/problems/finding-the-numbers0215/1" TargetMode="External"/><Relationship Id="rId107" Type="http://schemas.openxmlformats.org/officeDocument/2006/relationships/hyperlink" Target="https://practice.geeksforgeeks.org/problems/euler-circuit-in-a-directed-graph/1" TargetMode="External"/><Relationship Id="rId228" Type="http://schemas.openxmlformats.org/officeDocument/2006/relationships/hyperlink" Target="https://www.geeksforgeeks.org/matrix-chain-multiplication-dp-8/" TargetMode="External"/><Relationship Id="rId106" Type="http://schemas.openxmlformats.org/officeDocument/2006/relationships/hyperlink" Target="https://practice.geeksforgeeks.org/problems/eulerian-path-in-an-undirected-graph/0" TargetMode="External"/><Relationship Id="rId227" Type="http://schemas.openxmlformats.org/officeDocument/2006/relationships/hyperlink" Target="https://www.geeksforgeeks.org/highway-billboard-problem/" TargetMode="External"/><Relationship Id="rId105" Type="http://schemas.openxmlformats.org/officeDocument/2006/relationships/hyperlink" Target="https://practice.geeksforgeeks.org/problems/doctor-strange/0" TargetMode="External"/><Relationship Id="rId226" Type="http://schemas.openxmlformats.org/officeDocument/2006/relationships/hyperlink" Target="https://www.geeksforgeeks.org/highway-billboard-problem/" TargetMode="External"/><Relationship Id="rId104" Type="http://schemas.openxmlformats.org/officeDocument/2006/relationships/hyperlink" Target="https://leetcode.com/problems/rotting-oranges" TargetMode="External"/><Relationship Id="rId225" Type="http://schemas.openxmlformats.org/officeDocument/2006/relationships/hyperlink" Target="https://leetcode.com/problems/best-time-to-buy-and-sell-stock-with-transaction-fee/" TargetMode="External"/><Relationship Id="rId109" Type="http://schemas.openxmlformats.org/officeDocument/2006/relationships/hyperlink" Target="https://www.lintcode.com/en/old/problem/number-of-islands-ii/" TargetMode="External"/><Relationship Id="rId108" Type="http://schemas.openxmlformats.org/officeDocument/2006/relationships/hyperlink" Target="https://practice.geeksforgeeks.org/problems/euler-circuit-in-a-directed-graph/1" TargetMode="External"/><Relationship Id="rId229" Type="http://schemas.openxmlformats.org/officeDocument/2006/relationships/hyperlink" Target="https://www.lintcode.com/problem/boolean-parenthesization/description" TargetMode="External"/><Relationship Id="rId220" Type="http://schemas.openxmlformats.org/officeDocument/2006/relationships/hyperlink" Target="https://cp-algorithms.com/combinatorics/catalan-numbers.html" TargetMode="External"/><Relationship Id="rId103" Type="http://schemas.openxmlformats.org/officeDocument/2006/relationships/hyperlink" Target="https://leetcode.com/problems/coloring-a-border" TargetMode="External"/><Relationship Id="rId224" Type="http://schemas.openxmlformats.org/officeDocument/2006/relationships/hyperlink" Target="https://leetcode.com/problems/cherry-pickup-ii/" TargetMode="External"/><Relationship Id="rId102" Type="http://schemas.openxmlformats.org/officeDocument/2006/relationships/hyperlink" Target="https://leetcode.com/problems/sliding-puzzle" TargetMode="External"/><Relationship Id="rId223" Type="http://schemas.openxmlformats.org/officeDocument/2006/relationships/hyperlink" Target="https://leetcode.com/problems/cherry-pickup/" TargetMode="External"/><Relationship Id="rId101" Type="http://schemas.openxmlformats.org/officeDocument/2006/relationships/hyperlink" Target="https://leetcode.com/problems/as-far-from-land-as-possible/" TargetMode="External"/><Relationship Id="rId222" Type="http://schemas.openxmlformats.org/officeDocument/2006/relationships/hyperlink" Target="https://leetcode.com/problems/cherry-pickup/" TargetMode="External"/><Relationship Id="rId100" Type="http://schemas.openxmlformats.org/officeDocument/2006/relationships/hyperlink" Target="https://leetcode.com/problems/word-ladder" TargetMode="External"/><Relationship Id="rId221" Type="http://schemas.openxmlformats.org/officeDocument/2006/relationships/hyperlink" Target="https://leetcode.com/problems/minimum-path-sum/" TargetMode="External"/><Relationship Id="rId217" Type="http://schemas.openxmlformats.org/officeDocument/2006/relationships/hyperlink" Target="https://www.geeksforgeeks.org/count-possible-ways-to-construct-buildings/" TargetMode="External"/><Relationship Id="rId216" Type="http://schemas.openxmlformats.org/officeDocument/2006/relationships/hyperlink" Target="https://www.geeksforgeeks.org/count-number-binary-strings-without-consecutive-1s/" TargetMode="External"/><Relationship Id="rId215" Type="http://schemas.openxmlformats.org/officeDocument/2006/relationships/hyperlink" Target="https://www.lintcode.com/en/old/problem/paint-house-ii/" TargetMode="External"/><Relationship Id="rId214" Type="http://schemas.openxmlformats.org/officeDocument/2006/relationships/hyperlink" Target="https://www.lintcode.com/problem/paint-house/description" TargetMode="External"/><Relationship Id="rId219" Type="http://schemas.openxmlformats.org/officeDocument/2006/relationships/hyperlink" Target="https://www.geeksforgeeks.org/total-number-of-possible-binary-search-trees-with-n-keys/" TargetMode="External"/><Relationship Id="rId218" Type="http://schemas.openxmlformats.org/officeDocument/2006/relationships/hyperlink" Target="https://www.geeksforgeeks.org/count-possible-ways-to-construct-buildings/" TargetMode="External"/><Relationship Id="rId213" Type="http://schemas.openxmlformats.org/officeDocument/2006/relationships/hyperlink" Target="https://www.lintcode.com/problem/paint-fence/description" TargetMode="External"/><Relationship Id="rId212" Type="http://schemas.openxmlformats.org/officeDocument/2006/relationships/hyperlink" Target="https://www.geeksforgeeks.org/minimum-number-of-increasing-subsequences/" TargetMode="External"/><Relationship Id="rId211" Type="http://schemas.openxmlformats.org/officeDocument/2006/relationships/hyperlink" Target="https://www.geeksforgeeks.org/minimum-number-of-increasing-subsequences/" TargetMode="External"/><Relationship Id="rId210" Type="http://schemas.openxmlformats.org/officeDocument/2006/relationships/hyperlink" Target="https://www.geeksforgeeks.org/weighted-job-scheduling-set-2-using-lis/?ref=rp" TargetMode="External"/><Relationship Id="rId129" Type="http://schemas.openxmlformats.org/officeDocument/2006/relationships/hyperlink" Target="https://leetcode.com/problems/graph-connectivity-with-threshold/" TargetMode="External"/><Relationship Id="rId128" Type="http://schemas.openxmlformats.org/officeDocument/2006/relationships/hyperlink" Target="https://leetcode.com/problems/remove-max-number-of-edges-to-keep-graph-fully-traversable/" TargetMode="External"/><Relationship Id="rId249" Type="http://schemas.openxmlformats.org/officeDocument/2006/relationships/hyperlink" Target="https://www.geeksforgeeks.org/longest-bitonic-subsequence-dp-15/" TargetMode="External"/><Relationship Id="rId127" Type="http://schemas.openxmlformats.org/officeDocument/2006/relationships/hyperlink" Target="https://leetcode.com/problems/remove-max-number-of-edges-to-keep-graph-fully-traversable/" TargetMode="External"/><Relationship Id="rId248" Type="http://schemas.openxmlformats.org/officeDocument/2006/relationships/hyperlink" Target="https://leetcode.com/problems/palindrome-partitioning-ii/" TargetMode="External"/><Relationship Id="rId126" Type="http://schemas.openxmlformats.org/officeDocument/2006/relationships/hyperlink" Target="https://leetcode.com/problems/shortest-distance-from-all-buildings/" TargetMode="External"/><Relationship Id="rId247" Type="http://schemas.openxmlformats.org/officeDocument/2006/relationships/hyperlink" Target="https://leetcode.com/problems/regular-expression-matching/" TargetMode="External"/><Relationship Id="rId121" Type="http://schemas.openxmlformats.org/officeDocument/2006/relationships/hyperlink" Target="https://www.geeksforgeeks.org/minimum-swaps-to-make-two-array-identical/" TargetMode="External"/><Relationship Id="rId242" Type="http://schemas.openxmlformats.org/officeDocument/2006/relationships/hyperlink" Target="https://www.geeksforgeeks.org/optimal-strategy-for-a-game-dp-31/" TargetMode="External"/><Relationship Id="rId120" Type="http://schemas.openxmlformats.org/officeDocument/2006/relationships/hyperlink" Target="https://practice.geeksforgeeks.org/problems/maximum-bipartite-matching/1" TargetMode="External"/><Relationship Id="rId241" Type="http://schemas.openxmlformats.org/officeDocument/2006/relationships/hyperlink" Target="https://www.geeksforgeeks.org/egg-dropping-puzzle-dp-11/" TargetMode="External"/><Relationship Id="rId240" Type="http://schemas.openxmlformats.org/officeDocument/2006/relationships/hyperlink" Target="https://www.geeksforgeeks.org/puzzle-set-35-2-eggs-and-100-floors/" TargetMode="External"/><Relationship Id="rId125" Type="http://schemas.openxmlformats.org/officeDocument/2006/relationships/hyperlink" Target="https://leetcode.com/problems/swim-in-rising-water/" TargetMode="External"/><Relationship Id="rId246" Type="http://schemas.openxmlformats.org/officeDocument/2006/relationships/hyperlink" Target="https://leetcode.com/problems/wildcard-matching/" TargetMode="External"/><Relationship Id="rId124" Type="http://schemas.openxmlformats.org/officeDocument/2006/relationships/hyperlink" Target="https://leetcode.com/problems/largest-color-value-in-a-directed-graph/" TargetMode="External"/><Relationship Id="rId245" Type="http://schemas.openxmlformats.org/officeDocument/2006/relationships/hyperlink" Target="https://leetcode.com/problems/wildcard-matching/" TargetMode="External"/><Relationship Id="rId123" Type="http://schemas.openxmlformats.org/officeDocument/2006/relationships/hyperlink" Target="https://www.geeksforgeeks.org/given-sorted-dictionary-find-precedence-characters/" TargetMode="External"/><Relationship Id="rId244" Type="http://schemas.openxmlformats.org/officeDocument/2006/relationships/hyperlink" Target="https://www.geeksforgeeks.org/maximum-size-sub-matrix-with-all-1s-in-a-binary-matrix/" TargetMode="External"/><Relationship Id="rId122" Type="http://schemas.openxmlformats.org/officeDocument/2006/relationships/hyperlink" Target="https://leetcode.com/problems/bricks-falling-when-hit/" TargetMode="External"/><Relationship Id="rId243" Type="http://schemas.openxmlformats.org/officeDocument/2006/relationships/hyperlink" Target="https://www.geeksforgeeks.org/ugly-numbers/" TargetMode="External"/><Relationship Id="rId95" Type="http://schemas.openxmlformats.org/officeDocument/2006/relationships/hyperlink" Target="https://practice.geeksforgeeks.org/problems/mother-vertex/1" TargetMode="External"/><Relationship Id="rId94" Type="http://schemas.openxmlformats.org/officeDocument/2006/relationships/hyperlink" Target="https://practice.geeksforgeeks.org/problems/strongly-connected-components-kosarajus-algo/1" TargetMode="External"/><Relationship Id="rId97" Type="http://schemas.openxmlformats.org/officeDocument/2006/relationships/hyperlink" Target="https://leetcode.com/problems/number-of-islands" TargetMode="External"/><Relationship Id="rId96" Type="http://schemas.openxmlformats.org/officeDocument/2006/relationships/hyperlink" Target="https://leetcode.com/problems/number-of-enclaves" TargetMode="External"/><Relationship Id="rId99" Type="http://schemas.openxmlformats.org/officeDocument/2006/relationships/hyperlink" Target="https://leetcode.com/problems/number-of-distinct-islands" TargetMode="External"/><Relationship Id="rId98" Type="http://schemas.openxmlformats.org/officeDocument/2006/relationships/hyperlink" Target="https://leetcode.com/problems/number-of-distinct-islands" TargetMode="External"/><Relationship Id="rId91" Type="http://schemas.openxmlformats.org/officeDocument/2006/relationships/hyperlink" Target="https://practice.geeksforgeeks.org/problems/bfs-traversal-of-graph/1" TargetMode="External"/><Relationship Id="rId90" Type="http://schemas.openxmlformats.org/officeDocument/2006/relationships/hyperlink" Target="https://www.spoj.com/problems/RMQSQ/" TargetMode="External"/><Relationship Id="rId93" Type="http://schemas.openxmlformats.org/officeDocument/2006/relationships/hyperlink" Target="https://discuss.codechef.com/t/how-to-solve-this-google-interview-graph-question/35981" TargetMode="External"/><Relationship Id="rId92" Type="http://schemas.openxmlformats.org/officeDocument/2006/relationships/hyperlink" Target="https://www.geeksforgeeks.org/minimum-cost-connect-cities/" TargetMode="External"/><Relationship Id="rId118" Type="http://schemas.openxmlformats.org/officeDocument/2006/relationships/hyperlink" Target="https://leetcode.com/problems/most-stones-removed-with-same-row-or-column" TargetMode="External"/><Relationship Id="rId239" Type="http://schemas.openxmlformats.org/officeDocument/2006/relationships/hyperlink" Target="https://leetcode.com/problems/edit-distance/" TargetMode="External"/><Relationship Id="rId117" Type="http://schemas.openxmlformats.org/officeDocument/2006/relationships/hyperlink" Target="https://leetcode.com/problems/reconstruct-itinerary" TargetMode="External"/><Relationship Id="rId238" Type="http://schemas.openxmlformats.org/officeDocument/2006/relationships/hyperlink" Target="https://www.pepcoding.com/resources/data-structures-and-algorithms-in-java-levelup/dynamic-programming/count-distinct-subsequences-official/ojquestion" TargetMode="External"/><Relationship Id="rId116" Type="http://schemas.openxmlformats.org/officeDocument/2006/relationships/hyperlink" Target="https://www.geeksforgeeks.org/job-sequencing-problem/" TargetMode="External"/><Relationship Id="rId237" Type="http://schemas.openxmlformats.org/officeDocument/2006/relationships/hyperlink" Target="https://www.pepcoding.com/resources/data-structures-and-algorithms-in-java-levelup/dynamic-programming/count-distinct-subsequences-official/ojquestion" TargetMode="External"/><Relationship Id="rId115" Type="http://schemas.openxmlformats.org/officeDocument/2006/relationships/hyperlink" Target="https://leetcode.com/problems/minimize-malware-spread" TargetMode="External"/><Relationship Id="rId236" Type="http://schemas.openxmlformats.org/officeDocument/2006/relationships/hyperlink" Target="https://leetcode.com/problems/palindromic-substrings/" TargetMode="External"/><Relationship Id="rId119" Type="http://schemas.openxmlformats.org/officeDocument/2006/relationships/hyperlink" Target="https://practice.geeksforgeeks.org/problems/find-the-maximum-flow/0" TargetMode="External"/><Relationship Id="rId110" Type="http://schemas.openxmlformats.org/officeDocument/2006/relationships/hyperlink" Target="https://leetcode.com/problems/regions-cut-by-slashes" TargetMode="External"/><Relationship Id="rId231" Type="http://schemas.openxmlformats.org/officeDocument/2006/relationships/hyperlink" Target="https://www.geeksforgeeks.org/binomial-coefficient-dp-9/" TargetMode="External"/><Relationship Id="rId230" Type="http://schemas.openxmlformats.org/officeDocument/2006/relationships/hyperlink" Target="https://www.geeksforgeeks.org/minimum-maximum-values-expression/" TargetMode="External"/><Relationship Id="rId114" Type="http://schemas.openxmlformats.org/officeDocument/2006/relationships/hyperlink" Target="https://practice.geeksforgeeks.org/problems/castle-run/0" TargetMode="External"/><Relationship Id="rId235" Type="http://schemas.openxmlformats.org/officeDocument/2006/relationships/hyperlink" Target="https://leetcode.com/problems/longest-palindromic-subsequence/" TargetMode="External"/><Relationship Id="rId113" Type="http://schemas.openxmlformats.org/officeDocument/2006/relationships/hyperlink" Target="https://leetcode.com/problems/redundant-connection" TargetMode="External"/><Relationship Id="rId234" Type="http://schemas.openxmlformats.org/officeDocument/2006/relationships/hyperlink" Target="https://www.geeksforgeeks.org/lcs-longest-common-subsequence-three-strings/" TargetMode="External"/><Relationship Id="rId112" Type="http://schemas.openxmlformats.org/officeDocument/2006/relationships/hyperlink" Target="https://leetcode.com/problems/satisfiability-of-equality-equations" TargetMode="External"/><Relationship Id="rId233" Type="http://schemas.openxmlformats.org/officeDocument/2006/relationships/hyperlink" Target="https://leetcode.com/problems/longest-common-subsequence/" TargetMode="External"/><Relationship Id="rId111" Type="http://schemas.openxmlformats.org/officeDocument/2006/relationships/hyperlink" Target="https://medium.com/@rebeccahezhang/leetcode-737-sentence-similarity-ii-2ca213f10115" TargetMode="External"/><Relationship Id="rId232" Type="http://schemas.openxmlformats.org/officeDocument/2006/relationships/hyperlink" Target="https://www.geeksforgeeks.org/binomial-coefficient-dp-9/" TargetMode="External"/><Relationship Id="rId206" Type="http://schemas.openxmlformats.org/officeDocument/2006/relationships/hyperlink" Target="https://leetcode.com/problems/longest-increasing-subsequence/" TargetMode="External"/><Relationship Id="rId205" Type="http://schemas.openxmlformats.org/officeDocument/2006/relationships/hyperlink" Target="https://www.geeksforgeeks.org/find-the-k-th-permutation-sequence-of-first-n-natural-numbers/" TargetMode="External"/><Relationship Id="rId204" Type="http://schemas.openxmlformats.org/officeDocument/2006/relationships/hyperlink" Target="https://practice.geeksforgeeks.org/problems/partition-array-to-k-subsets/1" TargetMode="External"/><Relationship Id="rId203" Type="http://schemas.openxmlformats.org/officeDocument/2006/relationships/hyperlink" Target="https://www.geeksforgeeks.org/print-all-possible-paths-from-top-left-to-bottom-right-of-a-mxn-matrix/" TargetMode="External"/><Relationship Id="rId209" Type="http://schemas.openxmlformats.org/officeDocument/2006/relationships/hyperlink" Target="https://practice.geeksforgeeks.org/problems/box-stacking/1" TargetMode="External"/><Relationship Id="rId208" Type="http://schemas.openxmlformats.org/officeDocument/2006/relationships/hyperlink" Target="https://www.geeksforgeeks.org/dynamic-programming-building-bridges/" TargetMode="External"/><Relationship Id="rId207" Type="http://schemas.openxmlformats.org/officeDocument/2006/relationships/hyperlink" Target="https://leetcode.com/problems/longest-increasing-subsequence/" TargetMode="External"/><Relationship Id="rId202" Type="http://schemas.openxmlformats.org/officeDocument/2006/relationships/hyperlink" Target="https://www.geeksforgeeks.org/longest-possible-route-in-a-matrix-with-hurdles/" TargetMode="External"/><Relationship Id="rId201" Type="http://schemas.openxmlformats.org/officeDocument/2006/relationships/hyperlink" Target="https://www.geeksforgeeks.org/find-if-there-is-a-path-of-more-than-k-length-from-a-source/" TargetMode="External"/><Relationship Id="rId200" Type="http://schemas.openxmlformats.org/officeDocument/2006/relationships/hyperlink" Target="https://practice.geeksforgeeks.org/problems/permutations-of-a-given-string/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0"/>
  <cols>
    <col customWidth="1" min="1" max="1" width="60.5"/>
    <col customWidth="1" min="2" max="2" width="61.0"/>
    <col customWidth="1" min="3" max="3" width="12.63"/>
    <col customWidth="1" min="4" max="4" width="18.63"/>
    <col customWidth="1" min="5" max="6" width="12.63"/>
  </cols>
  <sheetData>
    <row r="1" ht="50.25" customHeight="1">
      <c r="A1" s="1"/>
      <c r="B1" s="2" t="s">
        <v>0</v>
      </c>
      <c r="C1" s="3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21.75" customHeight="1">
      <c r="A2" s="4" t="s">
        <v>1</v>
      </c>
      <c r="B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ht="15.75" customHeight="1">
      <c r="A3" s="7" t="s">
        <v>2</v>
      </c>
      <c r="B3" s="8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ht="15.75" customHeight="1">
      <c r="A4" s="7" t="s">
        <v>3</v>
      </c>
      <c r="B4" s="9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ht="15.75" customHeight="1">
      <c r="A5" s="7" t="s">
        <v>4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ht="15.75" customHeight="1">
      <c r="A6" s="7" t="s">
        <v>5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ht="16.5" customHeight="1">
      <c r="A7" s="7" t="s">
        <v>6</v>
      </c>
      <c r="B7" s="6"/>
      <c r="C7" s="10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ht="23.25" customHeight="1">
      <c r="A8" s="7" t="s">
        <v>7</v>
      </c>
      <c r="B8" s="11" t="s">
        <v>8</v>
      </c>
      <c r="C8" s="12" t="s">
        <v>9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ht="27.75" customHeight="1">
      <c r="A9" s="7" t="s">
        <v>10</v>
      </c>
      <c r="B9" s="13">
        <v>450.0</v>
      </c>
      <c r="C9" s="14"/>
      <c r="D9" s="15" t="s">
        <v>11</v>
      </c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ht="15.75" customHeight="1">
      <c r="A10" s="7" t="s">
        <v>12</v>
      </c>
      <c r="B10" s="6"/>
      <c r="C10" s="16"/>
      <c r="D10" s="15" t="s">
        <v>13</v>
      </c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ht="15.75" customHeight="1">
      <c r="A11" s="7" t="s">
        <v>14</v>
      </c>
      <c r="B11" s="7" t="s">
        <v>15</v>
      </c>
      <c r="C11" s="1"/>
      <c r="D11" s="15" t="s">
        <v>16</v>
      </c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ht="36.75" customHeight="1">
      <c r="A12" s="7" t="s">
        <v>17</v>
      </c>
      <c r="B12" s="17" t="s">
        <v>18</v>
      </c>
      <c r="C12" s="18"/>
      <c r="D12" s="15" t="s">
        <v>19</v>
      </c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ht="15.75" customHeight="1">
      <c r="A13" s="7" t="s">
        <v>20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ht="15.75" customHeight="1">
      <c r="A14" s="7" t="s">
        <v>21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ht="15.75" customHeight="1">
      <c r="A15" s="7" t="s">
        <v>22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ht="15.75" customHeight="1">
      <c r="A16" s="19" t="s">
        <v>23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5.75" customHeight="1">
      <c r="A17" s="20" t="s">
        <v>24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</row>
    <row r="18" ht="15.75" customHeight="1">
      <c r="A18" s="22" t="s">
        <v>25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</row>
    <row r="19" ht="15.75" customHeight="1">
      <c r="A19" s="23" t="s">
        <v>26</v>
      </c>
      <c r="B19" s="24" t="s">
        <v>27</v>
      </c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</row>
    <row r="20" ht="15.75" customHeight="1">
      <c r="A20" s="25" t="s">
        <v>28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</row>
    <row r="21" ht="15.75" customHeight="1">
      <c r="A21" s="25" t="s">
        <v>29</v>
      </c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</row>
    <row r="22" ht="15.75" customHeight="1">
      <c r="A22" s="23" t="s">
        <v>30</v>
      </c>
      <c r="B22" s="24" t="s">
        <v>31</v>
      </c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</row>
    <row r="23" ht="15.75" customHeight="1">
      <c r="A23" s="25" t="str">
        <f>HYPERLINK("https://leetcode.com/problems/majority-element/","majority element")</f>
        <v>majority element</v>
      </c>
      <c r="B23" s="21" t="s">
        <v>32</v>
      </c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</row>
    <row r="24" ht="15.75" customHeight="1">
      <c r="A24" s="25" t="str">
        <f>HYPERLINK("https://leetcode.com/problems/majority-element-ii/","majority element 2")</f>
        <v>majority element 2</v>
      </c>
      <c r="B24" s="21" t="s">
        <v>33</v>
      </c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</row>
    <row r="25" ht="15.75" customHeight="1">
      <c r="A25" s="25" t="str">
        <f>HYPERLINK("geeksforgeeks.org/given-an-array-of-of-size-n-finds-all-the-elements-that-appear-more-than-nk-times/","majority element general")</f>
        <v>majority element general</v>
      </c>
      <c r="B25" s="21" t="s">
        <v>34</v>
      </c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</row>
    <row r="26" ht="15.75" customHeight="1">
      <c r="A26" s="20" t="s">
        <v>35</v>
      </c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</row>
    <row r="27" ht="15.75" customHeight="1">
      <c r="A27" s="22" t="str">
        <f>HYPERLINK("https://leetcode.com/problems/max-chunks-to-make-sorted/","Max chunks to make sorted")</f>
        <v>Max chunks to make sorted</v>
      </c>
      <c r="B27" s="21" t="s">
        <v>36</v>
      </c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</row>
    <row r="28" ht="15.75" customHeight="1">
      <c r="A28" s="26" t="s">
        <v>37</v>
      </c>
      <c r="B28" s="24" t="s">
        <v>38</v>
      </c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</row>
    <row r="29" ht="15.75" customHeight="1">
      <c r="A29" s="26" t="str">
        <f>HYPERLINK("https://leetcode.com/problems/maximum-product-of-three-numbers/","max product of 3 numbers")</f>
        <v>max product of 3 numbers</v>
      </c>
      <c r="B29" s="24" t="s">
        <v>39</v>
      </c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</row>
    <row r="30" ht="15.75" customHeight="1">
      <c r="A30" s="23" t="str">
        <f>HYPERLINK("https://leetcode.com/problems/largest-number-at-least-twice-of-others/","largest number atleast twice of others")</f>
        <v>largest number atleast twice of others</v>
      </c>
      <c r="B30" s="21" t="s">
        <v>40</v>
      </c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</row>
    <row r="31" ht="15.75" customHeight="1">
      <c r="A31" s="23" t="s">
        <v>41</v>
      </c>
      <c r="B31" s="24" t="s">
        <v>42</v>
      </c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</row>
    <row r="32" ht="15.75" customHeight="1">
      <c r="A32" s="26" t="str">
        <f>HYPERLINK("https://leetcode.com/problems/number-of-subarrays-with-bounded-maximum/","number of subarrays with bounded maximum")</f>
        <v>number of subarrays with bounded maximum</v>
      </c>
      <c r="B32" s="24" t="s">
        <v>43</v>
      </c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</row>
    <row r="33" ht="15.75" customHeight="1">
      <c r="A33" s="26" t="str">
        <f>HYPERLINK("https://leetcode.com/problems/maximum-subarray/","maximum subarray")</f>
        <v>maximum subarray</v>
      </c>
      <c r="B33" s="24" t="s">
        <v>44</v>
      </c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</row>
    <row r="34" ht="15.75" customHeight="1">
      <c r="A34" s="20" t="s">
        <v>45</v>
      </c>
      <c r="B34" s="24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</row>
    <row r="35" ht="15.75" customHeight="1">
      <c r="A35" s="23" t="str">
        <f>HYPERLINK("https://www.codechef.com/JAN18/problems/KCON","K-CON")</f>
        <v>K-CON</v>
      </c>
      <c r="B35" s="24" t="s">
        <v>46</v>
      </c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</row>
    <row r="36" ht="15.75" customHeight="1">
      <c r="A36" s="25" t="str">
        <f>HYPERLINK("https://leetcode.com/problems/best-meeting-point/","best meeting points")</f>
        <v>best meeting points</v>
      </c>
      <c r="B36" s="21" t="s">
        <v>47</v>
      </c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</row>
    <row r="37" ht="15.75" customHeight="1">
      <c r="A37" s="23" t="str">
        <f>HYPERLINK("https://www.geeksforgeeks.org/segregate-0s-and-1s-in-an-array-by-traversing-array-once/","Segregate 0 and 1")</f>
        <v>Segregate 0 and 1</v>
      </c>
      <c r="B37" s="24" t="s">
        <v>48</v>
      </c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</row>
    <row r="38" ht="15.75" customHeight="1">
      <c r="A38" s="27" t="s">
        <v>49</v>
      </c>
      <c r="B38" s="28" t="s">
        <v>50</v>
      </c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</row>
    <row r="39" ht="15.75" customHeight="1">
      <c r="A39" s="30" t="s">
        <v>51</v>
      </c>
      <c r="B39" s="28" t="s">
        <v>52</v>
      </c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</row>
    <row r="40" ht="15.75" customHeight="1">
      <c r="A40" s="30" t="str">
        <f>HYPERLINK("https://leetcode.com/problems/partition-labels/","partition labels")</f>
        <v>partition labels</v>
      </c>
      <c r="B40" s="29" t="s">
        <v>53</v>
      </c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</row>
    <row r="41" ht="15.75" customHeight="1">
      <c r="A41" s="31" t="s">
        <v>54</v>
      </c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</row>
    <row r="42" ht="15.75" customHeight="1">
      <c r="A42" s="32" t="s">
        <v>55</v>
      </c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</row>
    <row r="43" ht="15.75" customHeight="1">
      <c r="A43" s="25" t="s">
        <v>56</v>
      </c>
      <c r="B43" s="21" t="s">
        <v>57</v>
      </c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</row>
    <row r="44" ht="15.75" customHeight="1">
      <c r="A44" s="25" t="s">
        <v>58</v>
      </c>
      <c r="B44" s="28" t="s">
        <v>57</v>
      </c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</row>
    <row r="45" ht="15.75" customHeight="1">
      <c r="A45" s="25" t="s">
        <v>59</v>
      </c>
      <c r="B45" s="21" t="s">
        <v>57</v>
      </c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</row>
    <row r="46" ht="15.75" customHeight="1">
      <c r="A46" s="25" t="str">
        <f>HYPERLINK("https://leetcode.com/problems/consecutive-numbers-sum/","consecutive number sum")</f>
        <v>consecutive number sum</v>
      </c>
      <c r="B46" s="33" t="s">
        <v>60</v>
      </c>
      <c r="C46" s="33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</row>
    <row r="47" ht="15.75" customHeight="1">
      <c r="A47" s="34" t="s">
        <v>61</v>
      </c>
      <c r="B47" s="24"/>
      <c r="C47" s="29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</row>
    <row r="48" ht="15.75" customHeight="1">
      <c r="A48" s="23" t="s">
        <v>62</v>
      </c>
      <c r="B48" s="24" t="s">
        <v>63</v>
      </c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</row>
    <row r="49" ht="15.75" customHeight="1">
      <c r="A49" s="23" t="str">
        <f>HYPERLINK("https://www.geeksforgeeks.org/sieve-of-eratosthenes/","Sieve of Eratosthenes")</f>
        <v>Sieve of Eratosthenes</v>
      </c>
      <c r="B49" s="24" t="s">
        <v>64</v>
      </c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</row>
    <row r="50" ht="15.75" customHeight="1">
      <c r="A50" s="23" t="str">
        <f>HYPERLINK("https://www.spoj.com/problems/PRIME1/cstart=10","Segmented sieve")</f>
        <v>Segmented sieve</v>
      </c>
      <c r="B50" s="24" t="s">
        <v>65</v>
      </c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</row>
    <row r="51" ht="15.75" customHeight="1">
      <c r="A51" s="25" t="s">
        <v>66</v>
      </c>
      <c r="B51" s="24" t="s">
        <v>66</v>
      </c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</row>
    <row r="52" ht="15.75" customHeight="1">
      <c r="A52" s="23" t="str">
        <f>HYPERLINK("https://www.geeksforgeeks.org/find-the-number-of-jumps-to-reach-x-in-the-number-line-from-zero/","MIn Jump required with +i or -i allowed")</f>
        <v>MIn Jump required with +i or -i allowed</v>
      </c>
      <c r="B52" s="24" t="s">
        <v>67</v>
      </c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</row>
    <row r="53" ht="15.75" customHeight="1">
      <c r="A53" s="23" t="s">
        <v>68</v>
      </c>
      <c r="B53" s="24" t="s">
        <v>69</v>
      </c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</row>
    <row r="54" ht="15.75" customHeight="1">
      <c r="A54" s="23"/>
      <c r="B54" s="24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</row>
    <row r="55" ht="15.75" customHeight="1">
      <c r="A55" s="20" t="s">
        <v>70</v>
      </c>
      <c r="B55" s="24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</row>
    <row r="56" ht="15.75" customHeight="1">
      <c r="A56" s="23" t="str">
        <f>HYPERLINK("https://leetcode.com/problems/minimum-domino-rotations-for-equal-row/","minimum domino rotation for equal row")</f>
        <v>minimum domino rotation for equal row</v>
      </c>
      <c r="B56" s="21" t="s">
        <v>71</v>
      </c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</row>
    <row r="57" ht="15.75" customHeight="1">
      <c r="A57" s="23" t="str">
        <f>HYPERLINK("https://leetcode.com/problems/multiply-strings/","multiply strings")</f>
        <v>multiply strings</v>
      </c>
      <c r="B57" s="21" t="s">
        <v>72</v>
      </c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</row>
    <row r="58" ht="15.75" customHeight="1">
      <c r="A58" s="23" t="str">
        <f>HYPERLINK("https://www.geeksforgeeks.org/given-an-array-a-and-a-number-x-check-for-pair-in-a-with-sum-as-x/","Two Sum")</f>
        <v>Two Sum</v>
      </c>
      <c r="B58" s="24" t="s">
        <v>73</v>
      </c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</row>
    <row r="59" ht="15.75" customHeight="1">
      <c r="A59" s="23" t="str">
        <f>HYPERLINK("https://www.geeksforgeeks.org/find-a-pair-with-the-given-difference/","Two Difference")</f>
        <v>Two Difference</v>
      </c>
      <c r="B59" s="24" t="s">
        <v>74</v>
      </c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</row>
    <row r="60" ht="15.75" customHeight="1">
      <c r="A60" s="23" t="s">
        <v>75</v>
      </c>
      <c r="B60" s="24" t="s">
        <v>76</v>
      </c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</row>
    <row r="61" ht="15.75" customHeight="1">
      <c r="A61" s="25" t="str">
        <f>HYPERLINK("https://leetcode.com/problems/smallest-range-covering-elements-from-k-lists/","smallest range from k lists")</f>
        <v>smallest range from k lists</v>
      </c>
      <c r="B61" s="21" t="s">
        <v>77</v>
      </c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</row>
    <row r="62" ht="15.75" customHeight="1">
      <c r="A62" s="23" t="str">
        <f>HYPERLINK("https://leetcode.com/problems/maximum-product-subarray/","maximum product subarray")</f>
        <v>maximum product subarray</v>
      </c>
      <c r="B62" s="21" t="s">
        <v>78</v>
      </c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</row>
    <row r="63" ht="15.75" customHeight="1">
      <c r="A63" s="23" t="str">
        <f>HYPERLINK("https://www.geeksforgeeks.org/minimum-number-platforms-required-railwaybus-station/","Min No. of Platform")</f>
        <v>Min No. of Platform</v>
      </c>
      <c r="B63" s="24" t="s">
        <v>79</v>
      </c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</row>
    <row r="64" ht="15.75" customHeight="1">
      <c r="A64" s="25" t="str">
        <f>HYPERLINK("https://leetcode.com/problems/reverse-vowels-of-a-string/","Reverse vowels of a string")</f>
        <v>Reverse vowels of a string</v>
      </c>
      <c r="B64" s="35" t="s">
        <v>80</v>
      </c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</row>
    <row r="65" ht="15.75" customHeight="1">
      <c r="A65" s="25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</row>
    <row r="66" ht="15.75" customHeight="1">
      <c r="A66" s="20" t="s">
        <v>81</v>
      </c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</row>
    <row r="67" ht="15.75" customHeight="1">
      <c r="A67" s="36" t="str">
        <f>HYPERLINK("https://leetcode.com/problems/first-missing-positive/","First missing positive")</f>
        <v>First missing positive</v>
      </c>
      <c r="B67" s="21" t="s">
        <v>82</v>
      </c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</row>
    <row r="68" ht="15.75" customHeight="1">
      <c r="A68" s="36" t="str">
        <f>HYPERLINK("https://leetcode.com/problems/rotate-image/","rotate image")</f>
        <v>rotate image</v>
      </c>
      <c r="B68" s="21" t="s">
        <v>83</v>
      </c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</row>
    <row r="69" ht="15.75" customHeight="1">
      <c r="A69" s="37" t="s">
        <v>84</v>
      </c>
      <c r="B69" s="35" t="s">
        <v>85</v>
      </c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</row>
    <row r="70" ht="15.75" customHeight="1">
      <c r="A70" s="36" t="str">
        <f>HYPERLINK("https://leetcode.com/problems/push-dominoes/","push dominoes")</f>
        <v>push dominoes</v>
      </c>
      <c r="B70" s="21" t="s">
        <v>86</v>
      </c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</row>
    <row r="71" ht="15.75" customHeight="1">
      <c r="A71" s="26" t="str">
        <f>HYPERLINK("https://leetcode.com/problems/valid-palindrome-ii/","valid pallindrome 2")</f>
        <v>valid pallindrome 2</v>
      </c>
      <c r="B71" s="24" t="s">
        <v>87</v>
      </c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</row>
    <row r="72" ht="15.75" customHeight="1">
      <c r="A72" s="36" t="s">
        <v>88</v>
      </c>
      <c r="B72" s="21" t="s">
        <v>89</v>
      </c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</row>
    <row r="73" ht="15.75" customHeight="1">
      <c r="A73" s="38" t="s">
        <v>90</v>
      </c>
      <c r="B73" s="35" t="s">
        <v>91</v>
      </c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</row>
    <row r="74" ht="15.75" customHeight="1">
      <c r="A74" s="20" t="s">
        <v>92</v>
      </c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</row>
    <row r="75" ht="15.75" customHeight="1">
      <c r="A75" s="25" t="s">
        <v>93</v>
      </c>
      <c r="B75" s="21" t="s">
        <v>94</v>
      </c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</row>
    <row r="76" ht="15.75" customHeight="1">
      <c r="A76" s="22" t="str">
        <f>HYPERLINK("https://www.codechef.com/SNCKPE19/problems/BUDDYNIM","Buddy nim")</f>
        <v>Buddy nim</v>
      </c>
      <c r="B76" s="33" t="s">
        <v>95</v>
      </c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</row>
    <row r="77" ht="15.75" customHeight="1">
      <c r="A77" s="25" t="s">
        <v>96</v>
      </c>
      <c r="B77" s="21" t="s">
        <v>97</v>
      </c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</row>
    <row r="78" ht="15.75" customHeight="1">
      <c r="A78" s="25" t="s">
        <v>98</v>
      </c>
      <c r="B78" s="35" t="s">
        <v>99</v>
      </c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</row>
    <row r="79" ht="15.75" customHeight="1">
      <c r="A79" s="25" t="s">
        <v>100</v>
      </c>
      <c r="B79" s="35" t="s">
        <v>101</v>
      </c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</row>
    <row r="80" ht="15.75" customHeight="1">
      <c r="A80" s="26" t="str">
        <f>HYPERLINK("https://leetcode.com/problems/maximum-sum-of-two-non-overlapping-subarrays/","max sum of two non overlapping subarrays")</f>
        <v>max sum of two non overlapping subarrays</v>
      </c>
      <c r="B80" s="21" t="s">
        <v>102</v>
      </c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</row>
    <row r="81" ht="15.75" customHeight="1">
      <c r="A81" s="39" t="s">
        <v>103</v>
      </c>
      <c r="B81" s="35" t="s">
        <v>104</v>
      </c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</row>
    <row r="82" ht="15.75" customHeight="1">
      <c r="A82" s="40" t="s">
        <v>105</v>
      </c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</row>
    <row r="83" ht="15.75" customHeight="1">
      <c r="A83" s="20" t="s">
        <v>106</v>
      </c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</row>
    <row r="84" ht="15.75" customHeight="1">
      <c r="A84" s="23" t="s">
        <v>107</v>
      </c>
      <c r="B84" s="24" t="s">
        <v>108</v>
      </c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</row>
    <row r="85" ht="15.75" customHeight="1">
      <c r="A85" s="25" t="s">
        <v>109</v>
      </c>
      <c r="B85" s="24" t="s">
        <v>110</v>
      </c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</row>
    <row r="86" ht="15.75" customHeight="1">
      <c r="A86" s="23" t="str">
        <f>HYPERLINK("https://www.codechef.com/COOK103B/problems/MAXREMOV","Max range query")</f>
        <v>Max range query</v>
      </c>
      <c r="B86" s="24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</row>
    <row r="87" ht="15.75" customHeight="1">
      <c r="A87" s="23" t="s">
        <v>111</v>
      </c>
      <c r="B87" s="24" t="s">
        <v>112</v>
      </c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</row>
    <row r="88" ht="15.75" customHeight="1">
      <c r="A88" s="23" t="s">
        <v>113</v>
      </c>
      <c r="B88" s="24" t="s">
        <v>114</v>
      </c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</row>
    <row r="89" ht="15.75" customHeight="1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</row>
    <row r="90" ht="15.75" customHeight="1">
      <c r="A90" s="19" t="s">
        <v>3</v>
      </c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20" t="s">
        <v>115</v>
      </c>
      <c r="B91" s="29"/>
      <c r="C91" s="29"/>
      <c r="D91" s="29"/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</row>
    <row r="92" ht="15.75" customHeight="1">
      <c r="A92" s="41" t="s">
        <v>116</v>
      </c>
      <c r="B92" s="29"/>
      <c r="C92" s="29"/>
      <c r="D92" s="29"/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</row>
    <row r="93" ht="15.75" customHeight="1">
      <c r="A93" s="42" t="s">
        <v>117</v>
      </c>
      <c r="B93" s="29"/>
      <c r="C93" s="29"/>
      <c r="D93" s="29"/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</row>
    <row r="94" ht="15.75" customHeight="1">
      <c r="A94" s="43" t="s">
        <v>118</v>
      </c>
      <c r="B94" s="29"/>
      <c r="C94" s="29"/>
      <c r="D94" s="29"/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</row>
    <row r="95" ht="15.75" customHeight="1">
      <c r="A95" s="44" t="s">
        <v>119</v>
      </c>
      <c r="B95" s="29"/>
      <c r="C95" s="29"/>
      <c r="D95" s="29"/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</row>
    <row r="96" ht="15.75" customHeight="1">
      <c r="A96" s="44" t="s">
        <v>120</v>
      </c>
      <c r="B96" s="29"/>
      <c r="C96" s="29"/>
      <c r="D96" s="29"/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</row>
    <row r="97" ht="15.75" customHeight="1">
      <c r="A97" s="32" t="s">
        <v>121</v>
      </c>
      <c r="B97" s="29"/>
      <c r="C97" s="29"/>
      <c r="D97" s="29"/>
      <c r="E97" s="29"/>
      <c r="F97" s="29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</row>
    <row r="98" ht="15.75" customHeight="1">
      <c r="A98" s="42" t="s">
        <v>122</v>
      </c>
      <c r="B98" s="29"/>
      <c r="C98" s="29"/>
      <c r="D98" s="29"/>
      <c r="E98" s="29"/>
      <c r="F98" s="29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</row>
    <row r="99" ht="15.75" customHeight="1">
      <c r="A99" s="43" t="s">
        <v>123</v>
      </c>
      <c r="B99" s="29"/>
      <c r="C99" s="29"/>
      <c r="D99" s="29"/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</row>
    <row r="100" ht="15.75" customHeight="1">
      <c r="A100" s="44" t="s">
        <v>124</v>
      </c>
      <c r="B100" s="29"/>
      <c r="C100" s="29"/>
      <c r="D100" s="29"/>
      <c r="E100" s="29"/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</row>
    <row r="101" ht="15.75" customHeight="1">
      <c r="A101" s="44" t="s">
        <v>125</v>
      </c>
      <c r="B101" s="29"/>
      <c r="C101" s="29"/>
      <c r="D101" s="29"/>
      <c r="E101" s="29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</row>
    <row r="102" ht="15.75" customHeight="1">
      <c r="A102" s="21"/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</row>
    <row r="103" ht="15.75" customHeight="1">
      <c r="A103" s="19" t="s">
        <v>126</v>
      </c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20" t="s">
        <v>127</v>
      </c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</row>
    <row r="105" ht="15.75" customHeight="1">
      <c r="A105" s="21" t="s">
        <v>128</v>
      </c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</row>
    <row r="106" ht="15.75" customHeight="1">
      <c r="A106" s="25" t="str">
        <f>HYPERLINK("https://leetcode.com/problems/median-of-two-sorted-arrays/","median of two sorted array")</f>
        <v>median of two sorted array</v>
      </c>
      <c r="B106" s="21" t="s">
        <v>129</v>
      </c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</row>
    <row r="107" ht="15.75" customHeight="1">
      <c r="A107" s="36" t="str">
        <f>HYPERLINK("https://leetcode.com/problems/capacity-to-ship-packages-within-d-days/","capacity to ship within D days")</f>
        <v>capacity to ship within D days</v>
      </c>
      <c r="B107" s="21" t="s">
        <v>130</v>
      </c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</row>
    <row r="108" ht="15.75" customHeight="1">
      <c r="A108" s="26" t="str">
        <f>HYPERLINK("https://leetcode.com/problems/koko-eating-bananas/","koko eating bananas")</f>
        <v>koko eating bananas</v>
      </c>
      <c r="B108" s="21" t="s">
        <v>131</v>
      </c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</row>
    <row r="109" ht="15.75" customHeight="1">
      <c r="A109" s="23" t="str">
        <f>HYPERLINK("https://leetcode.com/problems/find-the-smallest-divisor-given-a-threshold/","smallest divisor given a threshold")</f>
        <v>smallest divisor given a threshold</v>
      </c>
      <c r="B109" s="21" t="s">
        <v>132</v>
      </c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</row>
    <row r="110" ht="15.75" customHeight="1">
      <c r="A110" s="25" t="s">
        <v>133</v>
      </c>
      <c r="B110" s="21" t="s">
        <v>134</v>
      </c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</row>
    <row r="111" ht="15.75" customHeight="1">
      <c r="A111" s="23" t="str">
        <f>HYPERLINK("https://leetcode.com/problems/split-array-largest-sum/","split array largest sum")</f>
        <v>split array largest sum</v>
      </c>
      <c r="B111" s="21" t="s">
        <v>135</v>
      </c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</row>
    <row r="112" ht="15.75" customHeight="1">
      <c r="A112" s="20" t="s">
        <v>136</v>
      </c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</row>
    <row r="113" ht="15.75" customHeight="1">
      <c r="A113" s="25" t="s">
        <v>137</v>
      </c>
      <c r="B113" s="21" t="s">
        <v>137</v>
      </c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</row>
    <row r="114" ht="15.75" customHeight="1">
      <c r="A114" s="25" t="str">
        <f>HYPERLINK("https://leetcode.com/problems/k-th-smallest-prime-fraction/","Kth smallest prime fraction")</f>
        <v>Kth smallest prime fraction</v>
      </c>
      <c r="B114" s="21" t="s">
        <v>138</v>
      </c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</row>
    <row r="115" ht="15.75" customHeight="1">
      <c r="A115" s="25" t="str">
        <f>HYPERLINK("https://leetcode.com/problems/search-in-rotated-sorted-array/","search in rotated sorted array")</f>
        <v>search in rotated sorted array</v>
      </c>
      <c r="B115" s="21" t="s">
        <v>139</v>
      </c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</row>
    <row r="116" ht="15.75" customHeight="1">
      <c r="A116" s="25" t="s">
        <v>140</v>
      </c>
      <c r="B116" s="35" t="s">
        <v>141</v>
      </c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</row>
    <row r="117" ht="15.75" customHeight="1">
      <c r="A117" s="25" t="s">
        <v>142</v>
      </c>
      <c r="B117" s="35" t="s">
        <v>143</v>
      </c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</row>
    <row r="118" ht="15.75" customHeight="1">
      <c r="A118" s="25" t="s">
        <v>144</v>
      </c>
      <c r="B118" s="35" t="s">
        <v>145</v>
      </c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</row>
    <row r="119" ht="15.75" customHeight="1">
      <c r="A119" s="45" t="str">
        <f>HYPERLINK("https://www.geeksforgeeks.org/counting-sort/","counting sort")</f>
        <v>counting sort</v>
      </c>
      <c r="B119" s="33" t="s">
        <v>146</v>
      </c>
      <c r="C119" s="33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</row>
    <row r="120" ht="15.75" customHeight="1">
      <c r="A120" s="45" t="str">
        <f>HYPERLINK("https://www.geeksforgeeks.org/merge-sort/","merge sort")</f>
        <v>merge sort</v>
      </c>
      <c r="B120" s="33" t="s">
        <v>147</v>
      </c>
      <c r="C120" s="33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</row>
    <row r="121" ht="15.75" customHeight="1">
      <c r="A121" s="46" t="str">
        <f>HYPERLINK("https://www.geeksforgeeks.org/counting-inversions/","count inversions")</f>
        <v>count inversions</v>
      </c>
      <c r="B121" s="21" t="s">
        <v>148</v>
      </c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</row>
    <row r="122" ht="15.75" customHeight="1">
      <c r="A122" s="47" t="s">
        <v>149</v>
      </c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20" t="s">
        <v>150</v>
      </c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</row>
    <row r="124" ht="15.75" customHeight="1">
      <c r="A124" s="25" t="str">
        <f>HYPERLINK("https://leetcode.com/problems/reverse-linked-list/","reverse LinkedList")</f>
        <v>reverse LinkedList</v>
      </c>
      <c r="B124" s="21" t="s">
        <v>151</v>
      </c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</row>
    <row r="125" ht="15.75" customHeight="1">
      <c r="A125" s="48" t="s">
        <v>152</v>
      </c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</row>
    <row r="126" ht="15.75" customHeight="1">
      <c r="A126" s="25" t="str">
        <f>HYPERLINK("https://www.geeksforgeeks.org/write-a-c-function-to-print-the-middle-of-the-linked-list/","Find the middle element")</f>
        <v>Find the middle element</v>
      </c>
      <c r="B126" s="21" t="s">
        <v>153</v>
      </c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</row>
    <row r="127" ht="15.75" customHeight="1">
      <c r="A127" s="25" t="str">
        <f>HYPERLINK("https://www.geeksforgeeks.org/detect-loop-in-a-linked-list/","Floyd cycle")</f>
        <v>Floyd cycle</v>
      </c>
      <c r="B127" s="21" t="s">
        <v>154</v>
      </c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</row>
    <row r="128" ht="15.75" customHeight="1">
      <c r="A128" s="25" t="str">
        <f>HYPERLINK("https://www.geeksforgeeks.org/a-linked-list-with-next-and-arbit-pointer/","Clone a linkedlist")</f>
        <v>Clone a linkedlist</v>
      </c>
      <c r="B128" s="21" t="s">
        <v>155</v>
      </c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</row>
    <row r="129" ht="15.75" customHeight="1">
      <c r="A129" s="25" t="s">
        <v>156</v>
      </c>
      <c r="B129" s="35" t="s">
        <v>157</v>
      </c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</row>
    <row r="130" ht="15.75" customHeight="1">
      <c r="A130" s="32" t="s">
        <v>158</v>
      </c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</row>
    <row r="131" ht="15.75" customHeight="1">
      <c r="A131" s="22" t="s">
        <v>159</v>
      </c>
      <c r="B131" s="33" t="s">
        <v>160</v>
      </c>
      <c r="C131" s="33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</row>
    <row r="132" ht="15.75" customHeight="1">
      <c r="A132" s="25" t="str">
        <f>HYPERLINK("https://leetcode.com/problems/lru-cache/","LRU Cache")</f>
        <v>LRU Cache</v>
      </c>
      <c r="B132" s="21" t="s">
        <v>161</v>
      </c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</row>
    <row r="133" ht="15.75" customHeight="1">
      <c r="A133" s="49" t="s">
        <v>162</v>
      </c>
      <c r="B133" s="49"/>
      <c r="C133" s="29"/>
      <c r="D133" s="29"/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</row>
    <row r="134" ht="15.75" customHeight="1">
      <c r="A134" s="49" t="s">
        <v>163</v>
      </c>
      <c r="B134" s="49"/>
      <c r="C134" s="29"/>
      <c r="D134" s="29"/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</row>
    <row r="135" ht="15.75" customHeight="1">
      <c r="A135" s="49" t="s">
        <v>164</v>
      </c>
      <c r="B135" s="49"/>
      <c r="C135" s="29"/>
      <c r="D135" s="29"/>
      <c r="E135" s="29"/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</row>
    <row r="136" ht="15.75" customHeight="1">
      <c r="A136" s="49" t="s">
        <v>165</v>
      </c>
      <c r="B136" s="49"/>
      <c r="C136" s="29"/>
      <c r="D136" s="29"/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</row>
    <row r="137" ht="15.75" customHeight="1">
      <c r="A137" s="32" t="s">
        <v>166</v>
      </c>
      <c r="B137" s="49"/>
      <c r="C137" s="29"/>
      <c r="D137" s="29"/>
      <c r="E137" s="29"/>
      <c r="F137" s="29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</row>
    <row r="138" ht="15.75" customHeight="1">
      <c r="A138" s="49" t="s">
        <v>167</v>
      </c>
      <c r="B138" s="49"/>
      <c r="C138" s="29"/>
      <c r="D138" s="29"/>
      <c r="E138" s="29"/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</row>
    <row r="139" ht="15.75" customHeight="1">
      <c r="A139" s="49" t="s">
        <v>168</v>
      </c>
      <c r="B139" s="49"/>
      <c r="C139" s="29"/>
      <c r="D139" s="29"/>
      <c r="E139" s="29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</row>
    <row r="140" ht="15.75" customHeight="1">
      <c r="A140" s="49" t="s">
        <v>169</v>
      </c>
      <c r="B140" s="49"/>
      <c r="C140" s="29"/>
      <c r="D140" s="29"/>
      <c r="E140" s="29"/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</row>
    <row r="141" ht="15.75" customHeight="1">
      <c r="A141" s="49" t="s">
        <v>170</v>
      </c>
      <c r="B141" s="49"/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</row>
    <row r="142" ht="15.75" customHeight="1">
      <c r="A142" s="49" t="s">
        <v>171</v>
      </c>
      <c r="B142" s="50"/>
      <c r="C142" s="29"/>
      <c r="D142" s="29"/>
      <c r="E142" s="29"/>
      <c r="F142" s="29"/>
      <c r="G142" s="29"/>
      <c r="H142" s="29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</row>
    <row r="143" ht="15.75" customHeight="1">
      <c r="A143" s="49" t="s">
        <v>172</v>
      </c>
      <c r="B143" s="29"/>
      <c r="C143" s="29"/>
      <c r="D143" s="29"/>
      <c r="E143" s="29"/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</row>
    <row r="144" ht="15.75" customHeight="1">
      <c r="A144" s="19" t="s">
        <v>173</v>
      </c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20" t="s">
        <v>174</v>
      </c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</row>
    <row r="146" ht="15.75" customHeight="1">
      <c r="A146" s="22" t="str">
        <f>HYPERLINK("https://www.geeksforgeeks.org/next-greater-element/","Next Greater Element on right")</f>
        <v>Next Greater Element on right</v>
      </c>
      <c r="B146" s="33" t="s">
        <v>175</v>
      </c>
      <c r="C146" s="33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</row>
    <row r="147" ht="15.75" customHeight="1">
      <c r="A147" s="22" t="str">
        <f>HYPERLINK("https://leetcode.com/problems/next-greater-element-ii/","Next Greater Element 2")</f>
        <v>Next Greater Element 2</v>
      </c>
      <c r="B147" s="33" t="s">
        <v>176</v>
      </c>
      <c r="C147" s="33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</row>
    <row r="148" ht="15.75" customHeight="1">
      <c r="A148" s="22" t="str">
        <f>HYPERLINK("https://leetcode.com/problems/daily-temperatures/","Daily Temperatures")</f>
        <v>Daily Temperatures</v>
      </c>
      <c r="B148" s="33" t="s">
        <v>177</v>
      </c>
      <c r="C148" s="33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</row>
    <row r="149" ht="15.75" customHeight="1">
      <c r="A149" s="22" t="str">
        <f>HYPERLINK("https://www.geeksforgeeks.org/the-stock-span-problem/","Stock Span Problem")</f>
        <v>Stock Span Problem</v>
      </c>
      <c r="B149" s="33" t="s">
        <v>178</v>
      </c>
      <c r="C149" s="33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</row>
    <row r="150" ht="15.75" customHeight="1">
      <c r="A150" s="22" t="str">
        <f>HYPERLINK("https://www.geeksforgeeks.org/find-maximum-difference-between-nearest-left-and-right-smaller-elements/","maximum difference between left and right smaller")</f>
        <v>maximum difference between left and right smaller</v>
      </c>
      <c r="B150" s="33" t="s">
        <v>179</v>
      </c>
      <c r="C150" s="33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</row>
    <row r="151" ht="15.75" customHeight="1">
      <c r="A151" s="22" t="str">
        <f>HYPERLINK("https://leetcode.com/problems/largest-rectangle-in-histogram/","Largest Rectangular Area Histogram")</f>
        <v>Largest Rectangular Area Histogram</v>
      </c>
      <c r="B151" s="33" t="s">
        <v>180</v>
      </c>
      <c r="C151" s="33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</row>
    <row r="152" ht="15.75" customHeight="1">
      <c r="A152" s="22" t="str">
        <f>HYPERLINK("https://leetcode.com/problems/maximal-rectangle/","maximu size binary matrix containing 1")</f>
        <v>maximu size binary matrix containing 1</v>
      </c>
      <c r="B152" s="33" t="s">
        <v>181</v>
      </c>
      <c r="C152" s="33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</row>
    <row r="153" ht="15.75" customHeight="1">
      <c r="A153" s="22" t="str">
        <f>HYPERLINK("https://leetcode.com/problems/asteroid-collision/","Asteroid Collision")</f>
        <v>Asteroid Collision</v>
      </c>
      <c r="B153" s="33" t="s">
        <v>182</v>
      </c>
      <c r="C153" s="33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</row>
    <row r="154" ht="15.75" customHeight="1">
      <c r="A154" s="20" t="s">
        <v>183</v>
      </c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</row>
    <row r="155" ht="15.75" customHeight="1">
      <c r="A155" s="22" t="str">
        <f>HYPERLINK("https://leetcode.com/problems/valid-parentheses/","Valid Parentheses")</f>
        <v>Valid Parentheses</v>
      </c>
      <c r="B155" s="33" t="s">
        <v>184</v>
      </c>
      <c r="C155" s="33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</row>
    <row r="156" ht="15.75" customHeight="1">
      <c r="A156" s="22" t="str">
        <f>HYPERLINK("https://www.geeksforgeeks.org/length-of-the-longest-valid-substring/","Length of longest valid substring")</f>
        <v>Length of longest valid substring</v>
      </c>
      <c r="B156" s="33" t="s">
        <v>185</v>
      </c>
      <c r="C156" s="33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</row>
    <row r="157" ht="15.75" customHeight="1">
      <c r="A157" s="22" t="str">
        <f>HYPERLINK("https://www.geeksforgeeks.org/find-expression-duplicate-parenthesis-not/","Count of duplicate Parentheses")</f>
        <v>Count of duplicate Parentheses</v>
      </c>
      <c r="B157" s="33" t="s">
        <v>186</v>
      </c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</row>
    <row r="158" ht="15.75" customHeight="1">
      <c r="A158" s="22" t="str">
        <f>HYPERLINK("https://www.geeksforgeeks.org/minimum-number-of-bracket-reversals-needed-to-make-an-expression-balanced/","Minimum Number of bracket reversal")</f>
        <v>Minimum Number of bracket reversal</v>
      </c>
      <c r="B158" s="33" t="s">
        <v>187</v>
      </c>
      <c r="C158" s="33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</row>
    <row r="159" ht="15.75" customHeight="1">
      <c r="A159" s="22" t="str">
        <f>HYPERLINK("https://leetcode.com/problems/minimum-add-to-make-parentheses-valid/","Minimum Add To make Parentheses Valid")</f>
        <v>Minimum Add To make Parentheses Valid</v>
      </c>
      <c r="B159" s="33" t="s">
        <v>188</v>
      </c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</row>
    <row r="160" ht="15.75" customHeight="1">
      <c r="A160" s="22" t="str">
        <f>HYPERLINK("https://leetcode.com/problems/remove-k-digits/","Remove K digits From number")</f>
        <v>Remove K digits From number</v>
      </c>
      <c r="B160" s="33" t="s">
        <v>189</v>
      </c>
      <c r="C160" s="33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</row>
    <row r="161" ht="15.75" customHeight="1">
      <c r="A161" s="33" t="s">
        <v>190</v>
      </c>
      <c r="B161" s="33"/>
      <c r="C161" s="33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</row>
    <row r="162" ht="15.75" customHeight="1">
      <c r="A162" s="22" t="str">
        <f>HYPERLINK("https://www.geeksforgeeks.org/first-negative-integer-every-window-size-k/","First negative Integer in k sized window")</f>
        <v>First negative Integer in k sized window</v>
      </c>
      <c r="B162" s="33" t="s">
        <v>191</v>
      </c>
      <c r="C162" s="33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</row>
    <row r="163" ht="15.75" customHeight="1">
      <c r="A163" s="25" t="str">
        <f>HYPERLINK("https://www.geeksforgeeks.org/maximum-sum-of-smallest-and-second-smallest-in-an-array/","Maximum sum of smallest and second smallest")</f>
        <v>Maximum sum of smallest and second smallest</v>
      </c>
      <c r="B163" s="21" t="s">
        <v>192</v>
      </c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</row>
    <row r="164" ht="15.75" customHeight="1">
      <c r="A164" s="25" t="str">
        <f>HYPERLINK("https://www.geeksforgeeks.org/reversing-first-k-elements-queue/","K reverse in a queue")</f>
        <v>K reverse in a queue</v>
      </c>
      <c r="B164" s="35" t="s">
        <v>193</v>
      </c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</row>
    <row r="165" ht="15.75" customHeight="1">
      <c r="A165" s="25" t="str">
        <f>HYPERLINK("https://www.geeksforgeeks.org/efficiently-implement-k-stacks-single-array/","K stacks in a single array")</f>
        <v>K stacks in a single array</v>
      </c>
      <c r="B165" s="21" t="s">
        <v>194</v>
      </c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</row>
    <row r="166" ht="15.75" customHeight="1">
      <c r="A166" s="25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</row>
    <row r="167" ht="15.75" customHeight="1">
      <c r="A167" s="20" t="s">
        <v>195</v>
      </c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</row>
    <row r="168" ht="15.75" customHeight="1">
      <c r="A168" s="25" t="s">
        <v>196</v>
      </c>
      <c r="B168" s="21" t="s">
        <v>197</v>
      </c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</row>
    <row r="169" ht="15.75" customHeight="1">
      <c r="A169" s="25" t="str">
        <f>HYPERLINK("https://leetcode.com/problems/gas-station/","Gas Station")</f>
        <v>Gas Station</v>
      </c>
      <c r="B169" s="21" t="s">
        <v>198</v>
      </c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</row>
    <row r="170" ht="15.75" customHeight="1">
      <c r="A170" s="22" t="str">
        <f>HYPERLINK("https://www.geeksforgeeks.org/interesting-method-generate-binary-numbers-1-n/","Print Binary Number")</f>
        <v>Print Binary Number</v>
      </c>
      <c r="B170" s="33" t="s">
        <v>199</v>
      </c>
      <c r="C170" s="33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</row>
    <row r="171" ht="15.75" customHeight="1">
      <c r="A171" s="25" t="s">
        <v>200</v>
      </c>
      <c r="B171" s="21" t="s">
        <v>201</v>
      </c>
      <c r="C171" s="33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</row>
    <row r="172" ht="15.75" customHeight="1">
      <c r="A172" s="22" t="str">
        <f>HYPERLINK("https://leetcode.com/problems/backspace-string-compare/","Backspace String Compare")</f>
        <v>Backspace String Compare</v>
      </c>
      <c r="B172" s="33" t="s">
        <v>202</v>
      </c>
      <c r="C172" s="33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</row>
    <row r="173" ht="15.75" customHeight="1">
      <c r="A173" s="22" t="str">
        <f>HYPERLINK("https://leetcode.com/problems/car-fleet/","Car fleet")</f>
        <v>Car fleet</v>
      </c>
      <c r="B173" s="33" t="s">
        <v>203</v>
      </c>
      <c r="C173" s="33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</row>
    <row r="174" ht="15.75" customHeight="1">
      <c r="A174" s="25" t="str">
        <f>HYPERLINK("https://leetcode.com/problems/validate-stack-sequences/","Validate Stack")</f>
        <v>Validate Stack</v>
      </c>
      <c r="B174" s="21" t="s">
        <v>204</v>
      </c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</row>
    <row r="175" ht="15.75" customHeight="1">
      <c r="A175" s="20" t="s">
        <v>205</v>
      </c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</row>
    <row r="176" ht="15.75" customHeight="1">
      <c r="A176" s="36" t="str">
        <f>HYPERLINK("https://leetcode.com/problems/maximum-frequency-stack/","max frequency stack")</f>
        <v>max frequency stack</v>
      </c>
      <c r="B176" s="21" t="s">
        <v>206</v>
      </c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</row>
    <row r="177" ht="15.75" customHeight="1">
      <c r="A177" s="36" t="str">
        <f>HYPERLINK("https://leetcode.com/problems/min-stack/","Min Stack")</f>
        <v>Min Stack</v>
      </c>
      <c r="B177" s="21" t="s">
        <v>207</v>
      </c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</row>
    <row r="178" ht="15.75" customHeight="1">
      <c r="A178" s="21" t="s">
        <v>208</v>
      </c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</row>
    <row r="179" ht="15.75" customHeight="1">
      <c r="A179" s="25" t="s">
        <v>209</v>
      </c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</row>
    <row r="180" ht="15.75" customHeight="1">
      <c r="A180" s="51" t="s">
        <v>7</v>
      </c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20" t="s">
        <v>210</v>
      </c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</row>
    <row r="182" ht="15.75" customHeight="1">
      <c r="A182" s="25" t="str">
        <f>HYPERLINK("https://leetcode.com/problems/binary-tree-inorder-traversal/","Inorder Traversal")</f>
        <v>Inorder Traversal</v>
      </c>
      <c r="B182" s="21" t="s">
        <v>211</v>
      </c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</row>
    <row r="183" ht="15.75" customHeight="1">
      <c r="A183" s="25" t="str">
        <f>HYPERLINK("https://leetcode.com/problems/binary-tree-preorder-traversal/","Preorder Traversal")</f>
        <v>Preorder Traversal</v>
      </c>
      <c r="B183" s="21" t="s">
        <v>212</v>
      </c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</row>
    <row r="184" ht="15.75" customHeight="1">
      <c r="A184" s="25" t="str">
        <f>HYPERLINK("https://leetcode.com/problems/binary-tree-postorder-traversal/","Postorder Traversal")</f>
        <v>Postorder Traversal</v>
      </c>
      <c r="B184" s="21" t="s">
        <v>213</v>
      </c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</row>
    <row r="185" ht="15.75" customHeight="1">
      <c r="A185" s="25" t="str">
        <f>HYPERLINK("https://leetcode.com/problems/binary-tree-level-order-traversal/","Binary Tree Level Order")</f>
        <v>Binary Tree Level Order</v>
      </c>
      <c r="B185" s="21" t="s">
        <v>214</v>
      </c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</row>
    <row r="186" ht="15.75" customHeight="1">
      <c r="A186" s="52" t="str">
        <f>HYPERLINK("https://leetcode.com/problems/binary-search-tree-to-greater-sum-tree/","Binary search tree to greater sum")</f>
        <v>Binary search tree to greater sum</v>
      </c>
      <c r="B186" s="21" t="s">
        <v>215</v>
      </c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</row>
    <row r="187" ht="15.75" customHeight="1">
      <c r="A187" s="52" t="s">
        <v>216</v>
      </c>
      <c r="B187" s="21" t="s">
        <v>216</v>
      </c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</row>
    <row r="188" ht="15.75" customHeight="1">
      <c r="A188" s="52" t="s">
        <v>217</v>
      </c>
      <c r="B188" s="21" t="s">
        <v>218</v>
      </c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</row>
    <row r="189" ht="15.75" customHeight="1">
      <c r="A189" s="32" t="s">
        <v>219</v>
      </c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</row>
    <row r="190" ht="15.75" customHeight="1">
      <c r="A190" s="25" t="str">
        <f>HYPERLINK("https://leetcode.com/problems/binary-tree-right-side-view/","right side view")</f>
        <v>right side view</v>
      </c>
      <c r="B190" s="21" t="s">
        <v>220</v>
      </c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</row>
    <row r="191" ht="15.75" customHeight="1">
      <c r="A191" s="25" t="str">
        <f>HYPERLINK("https://practice.geeksforgeeks.org/problems/left-view-of-binary-tree/1","Left View")</f>
        <v>Left View</v>
      </c>
      <c r="B191" s="21" t="s">
        <v>221</v>
      </c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</row>
    <row r="192" ht="15.75" customHeight="1">
      <c r="A192" s="25" t="str">
        <f>HYPERLINK("https://www.geeksforgeeks.org/print-nodes-in-the-top-view-of-binary-tree-set-3/","Top View")</f>
        <v>Top View</v>
      </c>
      <c r="B192" s="21" t="s">
        <v>222</v>
      </c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</row>
    <row r="193" ht="15.75" customHeight="1">
      <c r="A193" s="25" t="str">
        <f>HYPERLINK("https://practice.geeksforgeeks.org/problems/bottom-view-of-binary-tree/1","Bottom View")</f>
        <v>Bottom View</v>
      </c>
      <c r="B193" s="21" t="s">
        <v>223</v>
      </c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</row>
    <row r="194" ht="15.75" customHeight="1">
      <c r="A194" s="25" t="s">
        <v>224</v>
      </c>
      <c r="B194" s="21" t="s">
        <v>224</v>
      </c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</row>
    <row r="195" ht="15.75" customHeight="1">
      <c r="A195" s="25" t="str">
        <f>HYPERLINK("https://leetcode.com/problems/vertical-order-traversal-of-a-binary-tree/","Vertical order")</f>
        <v>Vertical order</v>
      </c>
      <c r="B195" s="21" t="s">
        <v>225</v>
      </c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</row>
    <row r="196" ht="15.75" customHeight="1">
      <c r="A196" s="25" t="str">
        <f>HYPERLINK("https://www.geeksforgeeks.org/diagonal-traversal-of-binary-tree/","Diagonal Traversal")</f>
        <v>Diagonal Traversal</v>
      </c>
      <c r="B196" s="21" t="s">
        <v>226</v>
      </c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</row>
    <row r="197" ht="15.75" customHeight="1">
      <c r="A197" s="25" t="s">
        <v>227</v>
      </c>
      <c r="B197" s="21" t="s">
        <v>228</v>
      </c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</row>
    <row r="198" ht="15.75" customHeight="1">
      <c r="A198" s="25" t="s">
        <v>229</v>
      </c>
      <c r="B198" s="21" t="s">
        <v>230</v>
      </c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</row>
    <row r="199" ht="15.75" customHeight="1">
      <c r="A199" s="32" t="s">
        <v>231</v>
      </c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</row>
    <row r="200" ht="15.75" customHeight="1">
      <c r="A200" s="25" t="str">
        <f>HYPERLINK("https://practice.geeksforgeeks.org/problems/image-multiplication/0","image multiplication")</f>
        <v>image multiplication</v>
      </c>
      <c r="B200" s="33" t="s">
        <v>232</v>
      </c>
      <c r="C200" s="33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</row>
    <row r="201" ht="15.75" customHeight="1">
      <c r="A201" s="25" t="s">
        <v>233</v>
      </c>
      <c r="B201" s="21" t="s">
        <v>234</v>
      </c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</row>
    <row r="202" ht="15.75" customHeight="1">
      <c r="A202" s="25" t="s">
        <v>235</v>
      </c>
      <c r="B202" s="21" t="s">
        <v>235</v>
      </c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</row>
    <row r="203" ht="15.75" customHeight="1">
      <c r="A203" s="25" t="str">
        <f>HYPERLINK("https://leetcode.com/problems/lowest-common-ancestor-of-a-binary-search-tree/","Lowest common ancestor in BST")</f>
        <v>Lowest common ancestor in BST</v>
      </c>
      <c r="B203" s="21" t="s">
        <v>236</v>
      </c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</row>
    <row r="204" ht="15.75" customHeight="1">
      <c r="A204" s="25" t="str">
        <f>HYPERLINK("https://practice.geeksforgeeks.org/problems/lowest-common-ancestor-in-a-binary-tree/1","Lowest common ancestor")</f>
        <v>Lowest common ancestor</v>
      </c>
      <c r="B204" s="21" t="s">
        <v>237</v>
      </c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</row>
    <row r="205" ht="15.75" customHeight="1">
      <c r="A205" s="20" t="s">
        <v>238</v>
      </c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</row>
    <row r="206" ht="15.75" customHeight="1">
      <c r="A206" s="52" t="str">
        <f>HYPERLINK("https://leetcode.com/problems/distribute-coins-in-binary-tree/","Distribute coins in a binary tree")</f>
        <v>Distribute coins in a binary tree</v>
      </c>
      <c r="B206" s="33" t="s">
        <v>239</v>
      </c>
      <c r="C206" s="33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</row>
    <row r="207" ht="15.75" customHeight="1">
      <c r="A207" s="52" t="str">
        <f>HYPERLINK("https://leetcode.com/problems/binary-tree-cameras/","Binary Tree Cameras")</f>
        <v>Binary Tree Cameras</v>
      </c>
      <c r="B207" s="21" t="s">
        <v>240</v>
      </c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</row>
    <row r="208" ht="15.75" customHeight="1">
      <c r="A208" s="25" t="s">
        <v>241</v>
      </c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</row>
    <row r="209" ht="15.75" customHeight="1">
      <c r="A209" s="25" t="s">
        <v>242</v>
      </c>
      <c r="B209" s="21" t="s">
        <v>243</v>
      </c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</row>
    <row r="210" ht="15.75" customHeight="1">
      <c r="A210" s="25" t="str">
        <f>HYPERLINK("https://leetcode.com/problems/flatten-binary-tree-to-linked-list/","Flatten binary tree to linked list")</f>
        <v>Flatten binary tree to linked list</v>
      </c>
      <c r="B210" s="21" t="s">
        <v>244</v>
      </c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</row>
    <row r="211" ht="15.75" customHeight="1">
      <c r="A211" s="52" t="str">
        <f>HYPERLINK("https://www.geeksforgeeks.org/convert-a-binary-tree-to-a-circular-doubly-link-list/","Convert a binary tree to circular doubly linked list")</f>
        <v>Convert a binary tree to circular doubly linked list</v>
      </c>
      <c r="B211" s="21" t="s">
        <v>245</v>
      </c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</row>
    <row r="212" ht="15.75" customHeight="1">
      <c r="A212" s="53" t="s">
        <v>246</v>
      </c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</row>
    <row r="213" ht="15.75" customHeight="1">
      <c r="A213" s="25" t="str">
        <f>HYPERLINK("https://www.geeksforgeeks.org/in-place-conversion-of-sorted-dll-to-balanced-bst/","Conversion of sorted DLL to BST")</f>
        <v>Conversion of sorted DLL to BST</v>
      </c>
      <c r="B213" s="21" t="s">
        <v>247</v>
      </c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</row>
    <row r="214" ht="15.75" customHeight="1">
      <c r="A214" s="25" t="str">
        <f>HYPERLINK("https://www.geeksforgeeks.org/merge-two-balanced-binary-search-trees/","Merge Two BST")</f>
        <v>Merge Two BST</v>
      </c>
      <c r="B214" s="21" t="s">
        <v>248</v>
      </c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</row>
    <row r="215" ht="15.75" customHeight="1">
      <c r="A215" s="25" t="str">
        <f>HYPERLINK("https://www.geeksforgeeks.org/clone-binary-tree-random-pointers/","clone a binary tree with random pointer")</f>
        <v>clone a binary tree with random pointer</v>
      </c>
      <c r="B215" s="33" t="s">
        <v>249</v>
      </c>
      <c r="C215" s="33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</row>
    <row r="216" ht="15.75" customHeight="1">
      <c r="A216" s="25" t="s">
        <v>250</v>
      </c>
      <c r="B216" s="33"/>
      <c r="C216" s="33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</row>
    <row r="217" ht="15.75" customHeight="1">
      <c r="A217" s="25" t="str">
        <f>HYPERLINK("https://leetcode.com/problems/construct-binary-tree-from-preorder-and-inorder-traversal/","Construct from inorder and preorder")</f>
        <v>Construct from inorder and preorder</v>
      </c>
      <c r="B217" s="33" t="s">
        <v>251</v>
      </c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</row>
    <row r="218" ht="15.75" customHeight="1">
      <c r="A218" s="25" t="str">
        <f>HYPERLINK("https://leetcode.com/problems/construct-binary-tree-from-inorder-and-postorder-traversal/","Construct from inorder and postorder")</f>
        <v>Construct from inorder and postorder</v>
      </c>
      <c r="B218" s="33" t="s">
        <v>252</v>
      </c>
      <c r="C218" s="33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</row>
    <row r="219" ht="15.75" customHeight="1">
      <c r="A219" s="20" t="s">
        <v>253</v>
      </c>
      <c r="B219" s="33"/>
      <c r="C219" s="33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</row>
    <row r="220" ht="15.75" customHeight="1">
      <c r="A220" s="25" t="str">
        <f>HYPERLINK("https://www.geeksforgeeks.org/construct-tree-inorder-level-order-traversals/","Inorder and level order")</f>
        <v>Inorder and level order</v>
      </c>
      <c r="B220" s="33" t="s">
        <v>254</v>
      </c>
      <c r="C220" s="33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</row>
    <row r="221" ht="15.75" customHeight="1">
      <c r="A221" s="25" t="s">
        <v>255</v>
      </c>
      <c r="B221" s="21" t="s">
        <v>256</v>
      </c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</row>
    <row r="222" ht="15.75" customHeight="1">
      <c r="A222" s="25" t="s">
        <v>257</v>
      </c>
      <c r="B222" s="21" t="s">
        <v>258</v>
      </c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</row>
    <row r="223" ht="15.75" customHeight="1">
      <c r="A223" s="25" t="s">
        <v>259</v>
      </c>
      <c r="B223" s="21" t="s">
        <v>259</v>
      </c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</row>
    <row r="224" ht="15.75" customHeight="1">
      <c r="A224" s="25" t="s">
        <v>260</v>
      </c>
      <c r="B224" s="35" t="s">
        <v>261</v>
      </c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</row>
    <row r="225" ht="15.75" customHeight="1">
      <c r="A225" s="54" t="str">
        <f>HYPERLINK("https://leetcode.com/problems/serialize-and-deserialize-binary-tree/","serialize and deserialise")</f>
        <v>serialize and deserialise</v>
      </c>
      <c r="B225" s="33" t="s">
        <v>262</v>
      </c>
      <c r="C225" s="33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</row>
    <row r="226" ht="15.75" customHeight="1">
      <c r="A226" s="54" t="s">
        <v>263</v>
      </c>
      <c r="B226" s="21" t="s">
        <v>263</v>
      </c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</row>
    <row r="227" ht="15.75" customHeight="1">
      <c r="A227" s="25" t="s">
        <v>264</v>
      </c>
      <c r="B227" s="21" t="s">
        <v>265</v>
      </c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</row>
    <row r="228" ht="15.75" customHeight="1">
      <c r="A228" s="32" t="s">
        <v>266</v>
      </c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</row>
    <row r="229" ht="15.75" customHeight="1">
      <c r="A229" s="25" t="s">
        <v>267</v>
      </c>
      <c r="B229" s="21" t="s">
        <v>268</v>
      </c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</row>
    <row r="230" ht="15.75" customHeight="1">
      <c r="A230" s="25" t="s">
        <v>269</v>
      </c>
      <c r="B230" s="21" t="s">
        <v>269</v>
      </c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</row>
    <row r="231" ht="15.75" customHeight="1">
      <c r="A231" s="25" t="s">
        <v>270</v>
      </c>
      <c r="B231" s="21" t="s">
        <v>271</v>
      </c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</row>
    <row r="232" ht="15.75" customHeight="1">
      <c r="A232" s="25" t="s">
        <v>272</v>
      </c>
      <c r="B232" s="21" t="s">
        <v>273</v>
      </c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</row>
    <row r="233" ht="15.75" customHeight="1">
      <c r="A233" s="55" t="s">
        <v>274</v>
      </c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</row>
    <row r="234" ht="15.75" customHeight="1">
      <c r="A234" s="25" t="s">
        <v>275</v>
      </c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</row>
    <row r="235" ht="15.75" customHeight="1">
      <c r="A235" s="51" t="s">
        <v>276</v>
      </c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20" t="s">
        <v>277</v>
      </c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</row>
    <row r="237" ht="15.75" customHeight="1">
      <c r="A237" s="23" t="s">
        <v>278</v>
      </c>
      <c r="B237" s="24" t="s">
        <v>279</v>
      </c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</row>
    <row r="238" ht="15.75" customHeight="1">
      <c r="A238" s="22" t="str">
        <f>HYPERLINK("https://leetcode.com/problems/is-graph-bipartite/","Bipartite graph")</f>
        <v>Bipartite graph</v>
      </c>
      <c r="B238" s="21" t="s">
        <v>280</v>
      </c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</row>
    <row r="239" ht="15.75" customHeight="1">
      <c r="A239" s="22" t="str">
        <f>HYPERLINK("https://leetcode.com/problems/bus-routes/","Bus routes")</f>
        <v>Bus routes</v>
      </c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</row>
    <row r="240" ht="15.75" customHeight="1">
      <c r="A240" s="56" t="str">
        <f>HYPERLINK("https://www.spoj.com/problems/MST/","Prim's Algo")</f>
        <v>Prim's Algo</v>
      </c>
      <c r="B240" s="21" t="s">
        <v>281</v>
      </c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</row>
    <row r="241" ht="15.75" customHeight="1">
      <c r="A241" s="52" t="s">
        <v>282</v>
      </c>
      <c r="B241" s="21" t="s">
        <v>283</v>
      </c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</row>
    <row r="242" ht="15.75" customHeight="1">
      <c r="A242" s="22" t="str">
        <f>HYPERLINK("https://www.geeksforgeeks.org/dijkstras-shortest-path-algorithm-greedy-algo-7/","Dijkstra algo")</f>
        <v>Dijkstra algo</v>
      </c>
      <c r="B242" s="21" t="s">
        <v>284</v>
      </c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</row>
    <row r="243" ht="15.75" customHeight="1">
      <c r="A243" s="20" t="s">
        <v>285</v>
      </c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</row>
    <row r="244" ht="15.75" customHeight="1">
      <c r="A244" s="22" t="str">
        <f>HYPERLINK("https://www.codechef.com/problems/REVERSE","chef and reversing")</f>
        <v>chef and reversing</v>
      </c>
      <c r="B244" s="21" t="s">
        <v>286</v>
      </c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</row>
    <row r="245" ht="15.75" customHeight="1">
      <c r="A245" s="25" t="s">
        <v>287</v>
      </c>
      <c r="B245" s="21" t="s">
        <v>288</v>
      </c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</row>
    <row r="246" ht="15.75" customHeight="1">
      <c r="A246" s="23" t="str">
        <f>HYPERLINK("https://practice.geeksforgeeks.org/problems/depth-first-traversal-for-a-graph/1","DFS")</f>
        <v>DFS</v>
      </c>
      <c r="B246" s="21" t="s">
        <v>289</v>
      </c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</row>
    <row r="247" ht="15.75" customHeight="1">
      <c r="A247" s="55" t="str">
        <f>HYPERLINK("https://leetcode.com/problems/evaluate-division/","evaluate division")</f>
        <v>evaluate division</v>
      </c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</row>
    <row r="248" ht="15.75" customHeight="1">
      <c r="A248" s="23" t="s">
        <v>290</v>
      </c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</row>
    <row r="249" ht="15.75" customHeight="1">
      <c r="A249" s="23" t="s">
        <v>291</v>
      </c>
      <c r="B249" s="24" t="s">
        <v>292</v>
      </c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</row>
    <row r="250" ht="15.75" customHeight="1">
      <c r="A250" s="23" t="s">
        <v>293</v>
      </c>
      <c r="B250" s="24" t="s">
        <v>294</v>
      </c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</row>
    <row r="251" ht="15.75" customHeight="1">
      <c r="A251" s="23" t="str">
        <f>HYPERLINK("https://leetcode.com/problems/01-matrix/","0-1 matrix")</f>
        <v>0-1 matrix</v>
      </c>
      <c r="B251" s="24" t="s">
        <v>295</v>
      </c>
      <c r="C251" s="24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</row>
    <row r="252" ht="15.75" customHeight="1">
      <c r="A252" s="23" t="s">
        <v>296</v>
      </c>
      <c r="B252" s="24" t="s">
        <v>297</v>
      </c>
      <c r="C252" s="24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</row>
    <row r="253" ht="15.75" customHeight="1">
      <c r="A253" s="23" t="s">
        <v>298</v>
      </c>
      <c r="B253" s="21" t="s">
        <v>299</v>
      </c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</row>
    <row r="254" ht="15.75" customHeight="1">
      <c r="A254" s="32" t="s">
        <v>300</v>
      </c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</row>
    <row r="255" ht="15.75" customHeight="1">
      <c r="A255" s="23" t="s">
        <v>301</v>
      </c>
      <c r="B255" s="21" t="s">
        <v>302</v>
      </c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</row>
    <row r="256" ht="15.75" customHeight="1">
      <c r="A256" s="22" t="str">
        <f>HYPERLINK("https://leetcode.com/problems/shortest-bridge/","Shortest bridge")</f>
        <v>Shortest bridge</v>
      </c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</row>
    <row r="257" ht="15.75" customHeight="1">
      <c r="A257" s="27" t="s">
        <v>303</v>
      </c>
      <c r="B257" s="28" t="s">
        <v>303</v>
      </c>
      <c r="C257" s="29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</row>
    <row r="258" ht="15.75" customHeight="1">
      <c r="A258" s="23" t="s">
        <v>304</v>
      </c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</row>
    <row r="259" ht="15.75" customHeight="1">
      <c r="A259" s="22" t="str">
        <f>HYPERLINK("https://www.geeksforgeeks.org/bellman-ford-algorithm-dp-23/","bellman ford")</f>
        <v>bellman ford</v>
      </c>
      <c r="B259" s="21" t="s">
        <v>305</v>
      </c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</row>
    <row r="260" ht="15.75" customHeight="1">
      <c r="A260" s="20" t="s">
        <v>306</v>
      </c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</row>
    <row r="261" ht="15.75" customHeight="1">
      <c r="A261" s="23" t="s">
        <v>307</v>
      </c>
      <c r="B261" s="24" t="s">
        <v>308</v>
      </c>
      <c r="C261" s="24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</row>
    <row r="262" ht="15.75" customHeight="1">
      <c r="A262" s="23" t="s">
        <v>309</v>
      </c>
      <c r="B262" s="24" t="s">
        <v>310</v>
      </c>
      <c r="C262" s="24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</row>
    <row r="263" ht="15.75" customHeight="1">
      <c r="A263" s="56" t="str">
        <f>HYPERLINK("https://www.geeksforgeeks.org/topological-sorting/","topological sorting")</f>
        <v>topological sorting</v>
      </c>
      <c r="B263" s="21" t="s">
        <v>311</v>
      </c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</row>
    <row r="264" ht="15.75" customHeight="1">
      <c r="A264" s="56" t="str">
        <f>HYPERLINK("https://www.geeksforgeeks.org/topological-sorting-indegree-based-solution/","Kahn's algo")</f>
        <v>Kahn's algo</v>
      </c>
      <c r="B264" s="21" t="s">
        <v>312</v>
      </c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</row>
    <row r="265" ht="15.75" customHeight="1">
      <c r="A265" s="22" t="str">
        <f>HYPERLINK("https://leetcode.com/problems/course-schedule-ii/","course schedule 2")</f>
        <v>course schedule 2</v>
      </c>
      <c r="B265" s="21" t="s">
        <v>313</v>
      </c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</row>
    <row r="266" ht="15.75" customHeight="1">
      <c r="A266" s="23" t="str">
        <f>HYPERLINK("https://www.geeksforgeeks.org/articulation-points-or-cut-vertices-in-a-graph/","Articulation point")</f>
        <v>Articulation point</v>
      </c>
      <c r="B266" s="24" t="s">
        <v>314</v>
      </c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</row>
    <row r="267" ht="15.75" customHeight="1">
      <c r="A267" s="26" t="s">
        <v>315</v>
      </c>
      <c r="B267" s="33" t="s">
        <v>316</v>
      </c>
      <c r="C267" s="33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</row>
    <row r="268" ht="15.75" customHeight="1">
      <c r="A268" s="26" t="s">
        <v>317</v>
      </c>
      <c r="B268" s="24" t="s">
        <v>318</v>
      </c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</row>
    <row r="269" ht="15.75" customHeight="1">
      <c r="A269" s="23" t="s">
        <v>319</v>
      </c>
      <c r="B269" s="24" t="s">
        <v>320</v>
      </c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</row>
    <row r="270" ht="15.75" customHeight="1">
      <c r="A270" s="32" t="s">
        <v>321</v>
      </c>
      <c r="B270" s="33"/>
      <c r="C270" s="33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</row>
    <row r="271" ht="15.75" customHeight="1">
      <c r="A271" s="21" t="s">
        <v>322</v>
      </c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</row>
    <row r="272" ht="15.75" customHeight="1">
      <c r="A272" s="57" t="s">
        <v>323</v>
      </c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</row>
    <row r="273" ht="15.75" customHeight="1">
      <c r="A273" s="25" t="s">
        <v>324</v>
      </c>
      <c r="B273" s="24" t="s">
        <v>325</v>
      </c>
      <c r="C273" s="24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</row>
    <row r="274" ht="15.75" customHeight="1">
      <c r="A274" s="26" t="s">
        <v>326</v>
      </c>
      <c r="B274" s="24" t="s">
        <v>327</v>
      </c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</row>
    <row r="275" ht="15.75" customHeight="1">
      <c r="A275" s="36" t="s">
        <v>328</v>
      </c>
      <c r="B275" s="24" t="s">
        <v>329</v>
      </c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</row>
    <row r="276" ht="15.75" customHeight="1">
      <c r="A276" s="26" t="s">
        <v>330</v>
      </c>
      <c r="B276" s="24" t="s">
        <v>331</v>
      </c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</row>
    <row r="277" ht="15.75" customHeight="1">
      <c r="A277" s="26" t="s">
        <v>332</v>
      </c>
      <c r="B277" s="24" t="s">
        <v>333</v>
      </c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</row>
    <row r="278" ht="15.75" customHeight="1">
      <c r="A278" s="23" t="str">
        <f>HYPERLINK("https://leetcode.com/problems/redundant-connection-ii/","Redundant connection 2")</f>
        <v>Redundant connection 2</v>
      </c>
      <c r="B278" s="24" t="s">
        <v>334</v>
      </c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</row>
    <row r="279" ht="15.75" customHeight="1">
      <c r="A279" s="20" t="s">
        <v>335</v>
      </c>
      <c r="B279" s="24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</row>
    <row r="280" ht="15.75" customHeight="1">
      <c r="A280" s="23" t="s">
        <v>336</v>
      </c>
      <c r="B280" s="24" t="s">
        <v>337</v>
      </c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</row>
    <row r="281" ht="15.75" customHeight="1">
      <c r="A281" s="23" t="s">
        <v>338</v>
      </c>
      <c r="B281" s="24" t="s">
        <v>339</v>
      </c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</row>
    <row r="282" ht="15.75" customHeight="1">
      <c r="A282" s="26" t="str">
        <f>HYPERLINK("https://www.geeksforgeeks.org/kruskals-minimum-spanning-tree-algorithm-greedy-algo-2/","Kruskal's algo")</f>
        <v>Kruskal's algo</v>
      </c>
      <c r="B282" s="24" t="s">
        <v>340</v>
      </c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</row>
    <row r="283" ht="15.75" customHeight="1">
      <c r="A283" s="26" t="s">
        <v>341</v>
      </c>
      <c r="B283" s="24" t="s">
        <v>342</v>
      </c>
      <c r="C283" s="24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</row>
    <row r="284" ht="15.75" customHeight="1">
      <c r="A284" s="23" t="s">
        <v>343</v>
      </c>
      <c r="B284" s="24" t="s">
        <v>344</v>
      </c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</row>
    <row r="285" ht="15.75" customHeight="1">
      <c r="A285" s="25" t="str">
        <f>HYPERLINK("https://leetcode.com/problems/sort-items-by-groups-respecting-dependencies/","Sort item by group accord to dependencies")</f>
        <v>Sort item by group accord to dependencies</v>
      </c>
      <c r="B285" s="21" t="s">
        <v>345</v>
      </c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</row>
    <row r="286" ht="15.75" customHeight="1">
      <c r="A286" s="20" t="s">
        <v>346</v>
      </c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</row>
    <row r="287" ht="15.75" customHeight="1">
      <c r="A287" s="23" t="s">
        <v>347</v>
      </c>
      <c r="B287" s="24" t="s">
        <v>348</v>
      </c>
      <c r="C287" s="24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</row>
    <row r="288" ht="15.75" customHeight="1">
      <c r="A288" s="58" t="s">
        <v>349</v>
      </c>
      <c r="B288" s="24" t="s">
        <v>350</v>
      </c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</row>
    <row r="289" ht="15.75" customHeight="1">
      <c r="A289" s="58" t="s">
        <v>351</v>
      </c>
      <c r="B289" s="24" t="s">
        <v>352</v>
      </c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</row>
    <row r="290" ht="15.75" customHeight="1">
      <c r="A290" s="22" t="str">
        <f>HYPERLINK("https://www.geeksforgeeks.org/minimum-number-swaps-required-sort-array/","Min swaps required to sort array")</f>
        <v>Min swaps required to sort array</v>
      </c>
      <c r="B290" s="21" t="s">
        <v>353</v>
      </c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</row>
    <row r="291" ht="15.75" customHeight="1">
      <c r="A291" s="20" t="s">
        <v>354</v>
      </c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</row>
    <row r="292" ht="15.75" customHeight="1">
      <c r="A292" s="22" t="s">
        <v>355</v>
      </c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</row>
    <row r="293" ht="15.75" customHeight="1">
      <c r="A293" s="25" t="s">
        <v>356</v>
      </c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</row>
    <row r="294" ht="15.75" customHeight="1">
      <c r="A294" s="25" t="s">
        <v>357</v>
      </c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</row>
    <row r="295" ht="15.75" customHeight="1">
      <c r="A295" s="25" t="s">
        <v>358</v>
      </c>
      <c r="B295" s="35" t="s">
        <v>359</v>
      </c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</row>
    <row r="296" ht="15.75" customHeight="1">
      <c r="A296" s="25" t="s">
        <v>360</v>
      </c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</row>
    <row r="297" ht="15.75" customHeight="1">
      <c r="A297" s="25" t="s">
        <v>361</v>
      </c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</row>
    <row r="298" ht="15.75" customHeight="1">
      <c r="A298" s="25" t="s">
        <v>362</v>
      </c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</row>
    <row r="299" ht="15.75" customHeight="1">
      <c r="A299" s="32" t="s">
        <v>363</v>
      </c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</row>
    <row r="300" ht="15.75" customHeight="1">
      <c r="A300" s="25" t="s">
        <v>364</v>
      </c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</row>
    <row r="301" ht="15.75" customHeight="1">
      <c r="A301" s="25" t="s">
        <v>365</v>
      </c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</row>
    <row r="302" ht="15.75" customHeight="1">
      <c r="A302" s="25" t="s">
        <v>366</v>
      </c>
      <c r="B302" s="21" t="s">
        <v>366</v>
      </c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</row>
    <row r="303" ht="15.75" customHeight="1">
      <c r="A303" s="25" t="s">
        <v>367</v>
      </c>
      <c r="B303" s="21" t="s">
        <v>368</v>
      </c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</row>
    <row r="304" ht="15.75" customHeight="1">
      <c r="A304" s="25" t="s">
        <v>369</v>
      </c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</row>
    <row r="305" ht="15.75" customHeight="1">
      <c r="A305" s="25" t="s">
        <v>370</v>
      </c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</row>
    <row r="306" ht="15.75" customHeight="1">
      <c r="A306" s="59" t="s">
        <v>371</v>
      </c>
      <c r="B306" s="28" t="s">
        <v>372</v>
      </c>
      <c r="C306" s="29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</row>
    <row r="307" ht="15.75" customHeight="1">
      <c r="A307" s="59" t="s">
        <v>373</v>
      </c>
      <c r="B307" s="29"/>
      <c r="C307" s="29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</row>
    <row r="308" ht="15.75" customHeight="1">
      <c r="A308" s="19" t="s">
        <v>374</v>
      </c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20" t="s">
        <v>375</v>
      </c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</row>
    <row r="310" ht="15.75" customHeight="1">
      <c r="A310" s="25" t="str">
        <f>HYPERLINK("https://leetcode.com/problems/subarray-sum-equals-k/","number of subarrays sum exactly k")</f>
        <v>number of subarrays sum exactly k</v>
      </c>
      <c r="B310" s="21" t="s">
        <v>376</v>
      </c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</row>
    <row r="311" ht="15.75" customHeight="1">
      <c r="A311" s="25" t="str">
        <f>HYPERLINK("https://www.geeksforgeeks.org/count-sub-arrays-sum-divisible-k/","Subarray sum Divisible by k")</f>
        <v>Subarray sum Divisible by k</v>
      </c>
      <c r="B311" s="21" t="s">
        <v>377</v>
      </c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</row>
    <row r="312" ht="15.75" customHeight="1">
      <c r="A312" s="25" t="s">
        <v>378</v>
      </c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</row>
    <row r="313" ht="15.75" customHeight="1">
      <c r="A313" s="25" t="str">
        <f>HYPERLINK("https://www.geeksforgeeks.org/count-subarrays-equal-number-1s-0s/","subarray with equal number of 0 and 1")</f>
        <v>subarray with equal number of 0 and 1</v>
      </c>
      <c r="B313" s="21" t="s">
        <v>379</v>
      </c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</row>
    <row r="314" ht="15.75" customHeight="1">
      <c r="A314" s="25" t="str">
        <f>HYPERLINK("https://www.geeksforgeeks.org/substring-equal-number-0-1-2/","Substring with equal 0 1 and 2")</f>
        <v>Substring with equal 0 1 and 2</v>
      </c>
      <c r="B314" s="21" t="s">
        <v>380</v>
      </c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</row>
    <row r="315" ht="15.75" customHeight="1">
      <c r="A315" s="25" t="str">
        <f>HYPERLINK("https://leetcode.com/problems/k-closest-points-to-origin/","K closest point from origin")</f>
        <v>K closest point from origin</v>
      </c>
      <c r="B315" s="21" t="s">
        <v>381</v>
      </c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</row>
    <row r="316" ht="15.75" customHeight="1">
      <c r="A316" s="25" t="str">
        <f>HYPERLINK("https://www.geeksforgeeks.org/maximum-consecutive-ones-or-zeros-in-a-binary-array/","Longest consecutive 1's")</f>
        <v>Longest consecutive 1's</v>
      </c>
      <c r="B316" s="21" t="s">
        <v>382</v>
      </c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</row>
    <row r="317" ht="15.75" customHeight="1">
      <c r="A317" s="36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</row>
    <row r="318" ht="15.75" customHeight="1">
      <c r="A318" s="60" t="s">
        <v>383</v>
      </c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</row>
    <row r="319" ht="15.75" customHeight="1">
      <c r="A319" s="25" t="str">
        <f>HYPERLINK("https://leetcode.com/problems/minimum-number-of-refueling-stops/","Minimum number of refueling spots")</f>
        <v>Minimum number of refueling spots</v>
      </c>
      <c r="B319" s="21" t="s">
        <v>384</v>
      </c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</row>
    <row r="320" ht="15.75" customHeight="1">
      <c r="A320" s="25" t="s">
        <v>385</v>
      </c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</row>
    <row r="321" ht="15.75" customHeight="1">
      <c r="A321" s="36" t="str">
        <f>HYPERLINK("https://leetcode.com/problems/x-of-a-kind-in-a-deck-of-cards/","X of akind in a deck")</f>
        <v>X of akind in a deck</v>
      </c>
      <c r="B321" s="21" t="s">
        <v>386</v>
      </c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</row>
    <row r="322" ht="15.75" customHeight="1">
      <c r="A322" s="36" t="str">
        <f>HYPERLINK("https://www.geeksforgeeks.org/check-whether-arithmetic-progression-can-formed-given-array/","Check AP sequence")</f>
        <v>Check AP sequence</v>
      </c>
      <c r="B322" s="21" t="s">
        <v>387</v>
      </c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</row>
    <row r="323" ht="15.75" customHeight="1">
      <c r="A323" s="25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</row>
    <row r="324" ht="15.75" customHeight="1">
      <c r="A324" s="20" t="s">
        <v>388</v>
      </c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</row>
    <row r="325" ht="15.75" customHeight="1">
      <c r="A325" s="25" t="str">
        <f>HYPERLINK("https://leetcode.com/problems/array-of-doubled-pairs/","Array of doubled Pair")</f>
        <v>Array of doubled Pair</v>
      </c>
      <c r="B325" s="21" t="s">
        <v>389</v>
      </c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</row>
    <row r="326" ht="15.75" customHeight="1">
      <c r="A326" s="25" t="str">
        <f>HYPERLINK("https://leetcode.com/problems/rabbits-in-forest/","Rabbits in forest")</f>
        <v>Rabbits in forest</v>
      </c>
      <c r="B326" s="21" t="s">
        <v>390</v>
      </c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</row>
    <row r="327" ht="15.75" customHeight="1">
      <c r="A327" s="25" t="str">
        <f>HYPERLINK("https://leetcode.com/problems/longest-consecutive-sequence/","Longest consecutive sequence")</f>
        <v>Longest consecutive sequence</v>
      </c>
      <c r="B327" s="21" t="s">
        <v>391</v>
      </c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</row>
    <row r="328" ht="15.75" customHeight="1">
      <c r="A328" s="25" t="s">
        <v>392</v>
      </c>
      <c r="B328" s="21" t="s">
        <v>393</v>
      </c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</row>
    <row r="329" ht="15.75" customHeight="1">
      <c r="A329" s="25" t="str">
        <f>HYPERLINK("https://practice.geeksforgeeks.org/problems/morning-assembly/0","Morning Assembly")</f>
        <v>Morning Assembly</v>
      </c>
      <c r="B329" s="21" t="s">
        <v>394</v>
      </c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</row>
    <row r="330" ht="15.75" customHeight="1">
      <c r="A330" s="25" t="str">
        <f>HYPERLINK("https://leetcode.com/problems/brick-wall/","Brick wall")</f>
        <v>Brick wall</v>
      </c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</row>
    <row r="331" ht="15.75" customHeight="1">
      <c r="A331" s="20" t="s">
        <v>395</v>
      </c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</row>
    <row r="332" ht="15.75" customHeight="1">
      <c r="A332" s="25" t="str">
        <f>HYPERLINK("https://leetcode.com/problems/grid-illumination/","Grid illumination")</f>
        <v>Grid illumination</v>
      </c>
      <c r="B332" s="21" t="s">
        <v>396</v>
      </c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</row>
    <row r="333" ht="15.75" customHeight="1">
      <c r="A333" s="25" t="str">
        <f>HYPERLINK("https://leetcode.com/problems/island-perimeter/","Island perimeter")</f>
        <v>Island perimeter</v>
      </c>
      <c r="B333" s="21" t="s">
        <v>397</v>
      </c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</row>
    <row r="334" ht="15.75" customHeight="1">
      <c r="A334" s="25" t="str">
        <f>HYPERLINK("https://leetcode.com/problems/bulb-switcher/","bulb switcher")</f>
        <v>bulb switcher</v>
      </c>
      <c r="B334" s="21" t="s">
        <v>97</v>
      </c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</row>
    <row r="335" ht="15.75" customHeight="1">
      <c r="A335" s="25" t="str">
        <f>HYPERLINK("https://leetcode.com/problems/isomorphic-strings/","Isomorphic string")</f>
        <v>Isomorphic string</v>
      </c>
      <c r="B335" s="21" t="s">
        <v>398</v>
      </c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</row>
    <row r="336" ht="15.75" customHeight="1">
      <c r="A336" s="25" t="str">
        <f>HYPERLINK("https://practice.geeksforgeeks.org/problems/pairs-of-non-coinciding-points/0","Pairs of coinciding points")</f>
        <v>Pairs of coinciding points</v>
      </c>
      <c r="B336" s="21" t="s">
        <v>399</v>
      </c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</row>
    <row r="337" ht="15.75" customHeight="1">
      <c r="A337" s="21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</row>
    <row r="338" ht="15.75" customHeight="1">
      <c r="A338" s="20" t="s">
        <v>400</v>
      </c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</row>
    <row r="339" ht="15.75" customHeight="1">
      <c r="A339" s="25" t="str">
        <f>HYPERLINK("https://leetcode.com/problems/trapping-rain-water/","trapping rain water")</f>
        <v>trapping rain water</v>
      </c>
      <c r="B339" s="21" t="s">
        <v>401</v>
      </c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</row>
    <row r="340" ht="15.75" customHeight="1">
      <c r="A340" s="23" t="s">
        <v>402</v>
      </c>
      <c r="B340" s="21" t="s">
        <v>403</v>
      </c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</row>
    <row r="341" ht="15.75" customHeight="1">
      <c r="A341" s="25" t="str">
        <f>HYPERLINK("https://www.geeksforgeeks.org/count-pairs-in-array-whose-sum-is-divisible-by-k/","Count Pair whose sum is divisible by k")</f>
        <v>Count Pair whose sum is divisible by k</v>
      </c>
      <c r="B341" s="21" t="s">
        <v>404</v>
      </c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</row>
    <row r="342" ht="15.75" customHeight="1">
      <c r="A342" s="25" t="str">
        <f>HYPERLINK("https://www.geeksforgeeks.org/length-largest-subarray-contiguous-elements-set-1/","length of largest subarray with continuous element")</f>
        <v>length of largest subarray with continuous element</v>
      </c>
      <c r="B342" s="21" t="s">
        <v>405</v>
      </c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</row>
    <row r="343" ht="15.75" customHeight="1">
      <c r="A343" s="25" t="str">
        <f>HYPERLINK("https://www.geeksforgeeks.org/length-largest-subarray-contiguous-elements-set-2/","length of largest subarray with cont element 2")</f>
        <v>length of largest subarray with cont element 2</v>
      </c>
      <c r="B343" s="21" t="s">
        <v>406</v>
      </c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</row>
    <row r="344" ht="15.75" customHeight="1">
      <c r="A344" s="25" t="str">
        <f>HYPERLINK("https://www.geeksforgeeks.org/find-smallest-number-whose-digits-multiply-given-number-n/","smallest number whose digit mult to given no.")</f>
        <v>smallest number whose digit mult to given no.</v>
      </c>
      <c r="B344" s="21" t="s">
        <v>407</v>
      </c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</row>
    <row r="345" ht="15.75" customHeight="1">
      <c r="A345" s="25" t="str">
        <f>HYPERLINK("https://www.geeksforgeeks.org/check-if-frequency-of-all-characters-can-become-same-by-one-removal/","same frequency after one removal")</f>
        <v>same frequency after one removal</v>
      </c>
      <c r="B345" s="21" t="s">
        <v>408</v>
      </c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</row>
    <row r="346" ht="15.75" customHeight="1">
      <c r="A346" s="25" t="str">
        <f>HYPERLINK("https://leetcode.com/problems/insert-delete-getrandom-o1/","Insert Delete GetRandom O(1)")</f>
        <v>Insert Delete GetRandom O(1)</v>
      </c>
      <c r="B346" s="21" t="s">
        <v>409</v>
      </c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</row>
    <row r="347" ht="15.75" customHeight="1">
      <c r="A347" s="25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</row>
    <row r="348" ht="15.75" customHeight="1">
      <c r="A348" s="20" t="s">
        <v>410</v>
      </c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</row>
    <row r="349" ht="15.75" customHeight="1">
      <c r="A349" s="25" t="str">
        <f>HYPERLINK("https://leetcode.com/problems/insert-delete-getrandom-o1-duplicates-allowed/","Insert delete get random duplicates allowed")</f>
        <v>Insert delete get random duplicates allowed</v>
      </c>
      <c r="B349" s="21" t="s">
        <v>411</v>
      </c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</row>
    <row r="350" ht="15.75" customHeight="1">
      <c r="A350" s="25" t="str">
        <f>HYPERLINK("https://leetcode.com/problems/find-all-anagrams-in-a-string/","Find all anagrams in a string")</f>
        <v>Find all anagrams in a string</v>
      </c>
      <c r="B350" s="21" t="s">
        <v>412</v>
      </c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</row>
    <row r="351" ht="15.75" customHeight="1">
      <c r="A351" s="25" t="str">
        <f>HYPERLINK("https://www.geeksforgeeks.org/check-anagram-string-palindrome-not/","Anagram Pallindrome")</f>
        <v>Anagram Pallindrome</v>
      </c>
      <c r="B351" s="21" t="s">
        <v>413</v>
      </c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</row>
    <row r="352" ht="15.75" customHeight="1">
      <c r="A352" s="36" t="str">
        <f>HYPERLINK("https://leetcode.com/problems/minimum-window-substring/","Find smallest size of string containing all char of other")</f>
        <v>Find smallest size of string containing all char of other</v>
      </c>
      <c r="B352" s="21" t="s">
        <v>414</v>
      </c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</row>
    <row r="353" ht="15.75" customHeight="1">
      <c r="A353" s="36" t="str">
        <f>HYPERLINK("https://leetcode.com/problems/group-anagrams/","Group anagram")</f>
        <v>Group anagram</v>
      </c>
      <c r="B353" s="21" t="s">
        <v>415</v>
      </c>
      <c r="C353" s="21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</row>
    <row r="354" ht="15.75" customHeight="1">
      <c r="A354" s="36" t="str">
        <f>HYPERLINK("https://www.geeksforgeeks.org/length-of-the-longest-substring-without-repeating-characters/","longest substring with unique character")</f>
        <v>longest substring with unique character</v>
      </c>
      <c r="B354" s="21" t="s">
        <v>416</v>
      </c>
      <c r="C354" s="21"/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</row>
    <row r="355" ht="15.75" customHeight="1">
      <c r="A355" s="25" t="str">
        <f>HYPERLINK("https://www.geeksforgeeks.org/smallest-subarray-with-all-occurrences-of-a-most-frequent-element/","smallest subarray with all the occurence of MFE")</f>
        <v>smallest subarray with all the occurence of MFE</v>
      </c>
      <c r="B355" s="21" t="s">
        <v>417</v>
      </c>
      <c r="C355" s="21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</row>
    <row r="356" ht="15.75" customHeight="1">
      <c r="A356" s="25" t="s">
        <v>418</v>
      </c>
      <c r="B356" s="21" t="s">
        <v>419</v>
      </c>
      <c r="C356" s="21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</row>
    <row r="357" ht="15.75" customHeight="1">
      <c r="A357" s="25" t="str">
        <f>HYPERLINK("https://www.geeksforgeeks.org/check-two-strings-k-anagrams-not/","K anagram")</f>
        <v>K anagram</v>
      </c>
      <c r="B357" s="21" t="s">
        <v>420</v>
      </c>
      <c r="C357" s="21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</row>
    <row r="358" ht="15.75" customHeight="1">
      <c r="A358" s="25"/>
      <c r="B358" s="21"/>
      <c r="C358" s="21"/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</row>
    <row r="359" ht="15.75" customHeight="1">
      <c r="A359" s="20" t="s">
        <v>421</v>
      </c>
      <c r="B359" s="21"/>
      <c r="C359" s="21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</row>
    <row r="360" ht="15.75" customHeight="1">
      <c r="A360" s="61" t="str">
        <f>HYPERLINK("https://www.geeksforgeeks.org/rearrange-characters-string-no-two-adjacent/","rearrange character string such that no two are same")</f>
        <v>rearrange character string such that no two are same</v>
      </c>
      <c r="B360" s="21" t="s">
        <v>422</v>
      </c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</row>
    <row r="361" ht="15.75" customHeight="1">
      <c r="A361" s="25" t="s">
        <v>423</v>
      </c>
      <c r="B361" s="21" t="s">
        <v>423</v>
      </c>
      <c r="C361" s="21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</row>
    <row r="362" ht="15.75" customHeight="1">
      <c r="A362" s="25" t="s">
        <v>424</v>
      </c>
      <c r="B362" s="21" t="s">
        <v>424</v>
      </c>
      <c r="C362" s="21"/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</row>
    <row r="363" ht="15.75" customHeight="1">
      <c r="A363" s="25" t="str">
        <f>HYPERLINK("https://leetcode.com/problems/kth-smallest-element-in-a-sorted-matrix/","Kth smallest element in sorted 2d matrix")</f>
        <v>Kth smallest element in sorted 2d matrix</v>
      </c>
      <c r="B363" s="21" t="s">
        <v>425</v>
      </c>
      <c r="C363" s="21"/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</row>
    <row r="364" ht="15.75" customHeight="1">
      <c r="A364" s="25" t="str">
        <f>HYPERLINK("https://leetcode.com/problems/k-th-smallest-prime-fraction/","Kth smallest prime fraction")</f>
        <v>Kth smallest prime fraction</v>
      </c>
      <c r="B364" s="21" t="s">
        <v>138</v>
      </c>
      <c r="C364" s="21"/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</row>
    <row r="365" ht="15.75" customHeight="1">
      <c r="A365" s="25" t="str">
        <f>HYPERLINK("https://leetcode.com/problems/employee-free-time/","Employee Free time")</f>
        <v>Employee Free time</v>
      </c>
      <c r="B365" s="21" t="s">
        <v>426</v>
      </c>
      <c r="C365" s="21"/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</row>
    <row r="366" ht="15.75" customHeight="1">
      <c r="A366" s="21"/>
      <c r="B366" s="21"/>
      <c r="C366" s="21"/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</row>
    <row r="367" ht="15.75" customHeight="1">
      <c r="A367" s="62" t="s">
        <v>14</v>
      </c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20" t="s">
        <v>427</v>
      </c>
      <c r="B368" s="29"/>
      <c r="C368" s="29"/>
      <c r="D368" s="29"/>
      <c r="E368" s="29"/>
      <c r="F368" s="29"/>
      <c r="G368" s="29"/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  <c r="U368" s="29"/>
      <c r="V368" s="29"/>
      <c r="W368" s="29"/>
      <c r="X368" s="29"/>
      <c r="Y368" s="29"/>
      <c r="Z368" s="29"/>
    </row>
    <row r="369" ht="15.75" customHeight="1">
      <c r="A369" s="49" t="s">
        <v>428</v>
      </c>
      <c r="B369" s="49"/>
      <c r="C369" s="29"/>
      <c r="D369" s="29"/>
      <c r="E369" s="29"/>
      <c r="F369" s="29"/>
      <c r="G369" s="29"/>
      <c r="H369" s="29"/>
      <c r="I369" s="29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</row>
    <row r="370" ht="15.75" customHeight="1">
      <c r="A370" s="63" t="s">
        <v>429</v>
      </c>
      <c r="B370" s="49"/>
      <c r="C370" s="29"/>
      <c r="D370" s="29"/>
      <c r="E370" s="29"/>
      <c r="F370" s="29"/>
      <c r="G370" s="29"/>
      <c r="H370" s="29"/>
      <c r="I370" s="29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</row>
    <row r="371" ht="15.75" customHeight="1">
      <c r="A371" s="63" t="s">
        <v>430</v>
      </c>
      <c r="B371" s="49"/>
      <c r="C371" s="29"/>
      <c r="D371" s="29"/>
      <c r="E371" s="29"/>
      <c r="F371" s="29"/>
      <c r="G371" s="29"/>
      <c r="H371" s="29"/>
      <c r="I371" s="29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</row>
    <row r="372" ht="15.75" customHeight="1">
      <c r="A372" s="49" t="s">
        <v>431</v>
      </c>
      <c r="B372" s="49"/>
      <c r="C372" s="29"/>
      <c r="D372" s="29"/>
      <c r="E372" s="29"/>
      <c r="F372" s="29"/>
      <c r="G372" s="29"/>
      <c r="H372" s="29"/>
      <c r="I372" s="29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</row>
    <row r="373" ht="15.75" customHeight="1">
      <c r="A373" s="49" t="s">
        <v>432</v>
      </c>
      <c r="B373" s="49"/>
      <c r="C373" s="29"/>
      <c r="D373" s="29"/>
      <c r="E373" s="29"/>
      <c r="F373" s="29"/>
      <c r="G373" s="29"/>
      <c r="H373" s="29"/>
      <c r="I373" s="29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</row>
    <row r="374" ht="15.75" customHeight="1">
      <c r="A374" s="49" t="s">
        <v>433</v>
      </c>
      <c r="B374" s="49"/>
      <c r="C374" s="29"/>
      <c r="D374" s="29"/>
      <c r="E374" s="29"/>
      <c r="F374" s="29"/>
      <c r="G374" s="29"/>
      <c r="H374" s="29"/>
      <c r="I374" s="29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</row>
    <row r="375" ht="15.75" customHeight="1">
      <c r="A375" s="49" t="s">
        <v>434</v>
      </c>
      <c r="B375" s="49"/>
      <c r="C375" s="29"/>
      <c r="D375" s="29"/>
      <c r="E375" s="29"/>
      <c r="F375" s="29"/>
      <c r="G375" s="29"/>
      <c r="H375" s="29"/>
      <c r="I375" s="29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</row>
    <row r="376" ht="15.75" customHeight="1">
      <c r="A376" s="49" t="s">
        <v>435</v>
      </c>
      <c r="B376" s="49"/>
      <c r="C376" s="29"/>
      <c r="D376" s="29"/>
      <c r="E376" s="29"/>
      <c r="F376" s="29"/>
      <c r="G376" s="29"/>
      <c r="H376" s="29"/>
      <c r="I376" s="29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</row>
    <row r="377" ht="15.75" customHeight="1">
      <c r="A377" s="32" t="s">
        <v>436</v>
      </c>
      <c r="B377" s="49"/>
      <c r="C377" s="29"/>
      <c r="D377" s="29"/>
      <c r="E377" s="29"/>
      <c r="F377" s="29"/>
      <c r="G377" s="29"/>
      <c r="H377" s="29"/>
      <c r="I377" s="29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</row>
    <row r="378" ht="15.75" customHeight="1">
      <c r="A378" s="49" t="s">
        <v>437</v>
      </c>
      <c r="B378" s="49"/>
      <c r="C378" s="29"/>
      <c r="D378" s="29"/>
      <c r="E378" s="29"/>
      <c r="F378" s="29"/>
      <c r="G378" s="29"/>
      <c r="H378" s="29"/>
      <c r="I378" s="29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</row>
    <row r="379" ht="15.75" customHeight="1">
      <c r="A379" s="49" t="s">
        <v>438</v>
      </c>
      <c r="B379" s="49"/>
      <c r="C379" s="29"/>
      <c r="D379" s="29"/>
      <c r="E379" s="29"/>
      <c r="F379" s="29"/>
      <c r="G379" s="29"/>
      <c r="H379" s="29"/>
      <c r="I379" s="29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</row>
    <row r="380" ht="15.75" customHeight="1">
      <c r="A380" s="64" t="s">
        <v>439</v>
      </c>
      <c r="B380" s="49"/>
      <c r="C380" s="29"/>
      <c r="D380" s="29"/>
      <c r="E380" s="29"/>
      <c r="F380" s="29"/>
      <c r="G380" s="29"/>
      <c r="H380" s="29"/>
      <c r="I380" s="29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</row>
    <row r="381" ht="15.75" customHeight="1">
      <c r="A381" s="49" t="s">
        <v>440</v>
      </c>
      <c r="B381" s="49"/>
      <c r="C381" s="29"/>
      <c r="D381" s="29"/>
      <c r="E381" s="29"/>
      <c r="F381" s="29"/>
      <c r="G381" s="29"/>
      <c r="H381" s="29"/>
      <c r="I381" s="29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</row>
    <row r="382" ht="15.75" customHeight="1">
      <c r="A382" s="49" t="s">
        <v>441</v>
      </c>
      <c r="B382" s="49"/>
      <c r="C382" s="29"/>
      <c r="D382" s="29"/>
      <c r="E382" s="29"/>
      <c r="F382" s="29"/>
      <c r="G382" s="29"/>
      <c r="H382" s="29"/>
      <c r="I382" s="29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</row>
    <row r="383" ht="15.75" customHeight="1">
      <c r="A383" s="49" t="s">
        <v>442</v>
      </c>
      <c r="B383" s="49"/>
      <c r="C383" s="29"/>
      <c r="D383" s="29"/>
      <c r="E383" s="29"/>
      <c r="F383" s="29"/>
      <c r="G383" s="29"/>
      <c r="H383" s="29"/>
      <c r="I383" s="29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</row>
    <row r="384" ht="15.75" customHeight="1">
      <c r="A384" s="49" t="s">
        <v>443</v>
      </c>
      <c r="B384" s="49"/>
      <c r="C384" s="29"/>
      <c r="D384" s="29"/>
      <c r="E384" s="29"/>
      <c r="F384" s="29"/>
      <c r="G384" s="29"/>
      <c r="H384" s="29"/>
      <c r="I384" s="29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</row>
    <row r="385" ht="15.75" customHeight="1">
      <c r="A385" s="49" t="s">
        <v>444</v>
      </c>
      <c r="B385" s="49"/>
      <c r="C385" s="29"/>
      <c r="D385" s="29"/>
      <c r="E385" s="29"/>
      <c r="F385" s="29"/>
      <c r="G385" s="29"/>
      <c r="H385" s="29"/>
      <c r="I385" s="29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</row>
    <row r="386" ht="15.75" customHeight="1">
      <c r="A386" s="32" t="s">
        <v>445</v>
      </c>
      <c r="B386" s="49"/>
      <c r="C386" s="29"/>
      <c r="D386" s="29"/>
      <c r="E386" s="29"/>
      <c r="F386" s="29"/>
      <c r="G386" s="29"/>
      <c r="H386" s="29"/>
      <c r="I386" s="29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</row>
    <row r="387" ht="15.75" customHeight="1">
      <c r="A387" s="49" t="s">
        <v>446</v>
      </c>
      <c r="B387" s="49"/>
      <c r="C387" s="29"/>
      <c r="D387" s="29"/>
      <c r="E387" s="29"/>
      <c r="F387" s="29"/>
      <c r="G387" s="29"/>
      <c r="H387" s="29"/>
      <c r="I387" s="29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</row>
    <row r="388" ht="15.75" customHeight="1">
      <c r="A388" s="49" t="s">
        <v>447</v>
      </c>
      <c r="B388" s="49"/>
      <c r="C388" s="29"/>
      <c r="D388" s="29"/>
      <c r="E388" s="29"/>
      <c r="F388" s="29"/>
      <c r="G388" s="29"/>
      <c r="H388" s="29"/>
      <c r="I388" s="29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</row>
    <row r="389" ht="15.75" customHeight="1">
      <c r="A389" s="49" t="s">
        <v>448</v>
      </c>
      <c r="B389" s="49"/>
      <c r="C389" s="29"/>
      <c r="D389" s="29"/>
      <c r="E389" s="29"/>
      <c r="F389" s="29"/>
      <c r="G389" s="29"/>
      <c r="H389" s="29"/>
      <c r="I389" s="29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</row>
    <row r="390" ht="15.75" customHeight="1">
      <c r="A390" s="49" t="s">
        <v>449</v>
      </c>
      <c r="B390" s="49"/>
      <c r="C390" s="29"/>
      <c r="D390" s="29"/>
      <c r="E390" s="29"/>
      <c r="F390" s="29"/>
      <c r="G390" s="29"/>
      <c r="H390" s="29"/>
      <c r="I390" s="29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</row>
    <row r="391" ht="15.75" customHeight="1">
      <c r="A391" s="49" t="s">
        <v>450</v>
      </c>
      <c r="B391" s="49"/>
      <c r="C391" s="29"/>
      <c r="D391" s="29"/>
      <c r="E391" s="29"/>
      <c r="F391" s="29"/>
      <c r="G391" s="29"/>
      <c r="H391" s="29"/>
      <c r="I391" s="29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</row>
    <row r="392" ht="15.75" customHeight="1">
      <c r="A392" s="49" t="s">
        <v>451</v>
      </c>
      <c r="B392" s="49"/>
      <c r="C392" s="29"/>
      <c r="D392" s="29"/>
      <c r="E392" s="29"/>
      <c r="F392" s="29"/>
      <c r="G392" s="29"/>
      <c r="H392" s="29"/>
      <c r="I392" s="29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</row>
    <row r="393" ht="15.75" customHeight="1">
      <c r="A393" s="49" t="s">
        <v>452</v>
      </c>
      <c r="B393" s="49"/>
      <c r="C393" s="29"/>
      <c r="D393" s="29"/>
      <c r="E393" s="29"/>
      <c r="F393" s="29"/>
      <c r="G393" s="29"/>
      <c r="H393" s="29"/>
      <c r="I393" s="29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</row>
    <row r="394" ht="15.75" customHeight="1">
      <c r="A394" s="49" t="s">
        <v>453</v>
      </c>
      <c r="B394" s="49"/>
      <c r="C394" s="29"/>
      <c r="D394" s="29"/>
      <c r="E394" s="29"/>
      <c r="F394" s="29"/>
      <c r="G394" s="29"/>
      <c r="H394" s="29"/>
      <c r="I394" s="29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</row>
    <row r="395" ht="15.75" customHeight="1">
      <c r="A395" s="32" t="s">
        <v>454</v>
      </c>
      <c r="B395" s="49"/>
      <c r="C395" s="29"/>
      <c r="D395" s="29"/>
      <c r="E395" s="29"/>
      <c r="F395" s="29"/>
      <c r="G395" s="29"/>
      <c r="H395" s="29"/>
      <c r="I395" s="29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</row>
    <row r="396" ht="15.75" customHeight="1">
      <c r="A396" s="49" t="s">
        <v>455</v>
      </c>
      <c r="B396" s="49"/>
      <c r="C396" s="29"/>
      <c r="D396" s="29"/>
      <c r="E396" s="29"/>
      <c r="F396" s="29"/>
      <c r="G396" s="29"/>
      <c r="H396" s="29"/>
      <c r="I396" s="29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</row>
    <row r="397" ht="15.75" customHeight="1">
      <c r="A397" s="49" t="s">
        <v>456</v>
      </c>
      <c r="B397" s="49"/>
      <c r="C397" s="29"/>
      <c r="D397" s="29"/>
      <c r="E397" s="29"/>
      <c r="F397" s="29"/>
      <c r="G397" s="29"/>
      <c r="H397" s="29"/>
      <c r="I397" s="29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</row>
    <row r="398" ht="15.75" customHeight="1">
      <c r="A398" s="49" t="s">
        <v>457</v>
      </c>
      <c r="B398" s="49"/>
      <c r="C398" s="29"/>
      <c r="D398" s="29"/>
      <c r="E398" s="29"/>
      <c r="F398" s="29"/>
      <c r="G398" s="29"/>
      <c r="H398" s="29"/>
      <c r="I398" s="29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</row>
    <row r="399" ht="15.75" customHeight="1">
      <c r="A399" s="49" t="s">
        <v>458</v>
      </c>
      <c r="B399" s="49"/>
      <c r="C399" s="29"/>
      <c r="D399" s="29"/>
      <c r="E399" s="29"/>
      <c r="F399" s="29"/>
      <c r="G399" s="29"/>
      <c r="H399" s="29"/>
      <c r="I399" s="29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</row>
    <row r="400" ht="15.75" customHeight="1">
      <c r="A400" s="49" t="s">
        <v>459</v>
      </c>
      <c r="B400" s="49"/>
      <c r="C400" s="29"/>
      <c r="D400" s="29"/>
      <c r="E400" s="29"/>
      <c r="F400" s="29"/>
      <c r="G400" s="29"/>
      <c r="H400" s="29"/>
      <c r="I400" s="29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</row>
    <row r="401" ht="15.75" customHeight="1">
      <c r="A401" s="49" t="s">
        <v>460</v>
      </c>
      <c r="B401" s="49"/>
      <c r="C401" s="29"/>
      <c r="D401" s="29"/>
      <c r="E401" s="29"/>
      <c r="F401" s="29"/>
      <c r="G401" s="29"/>
      <c r="H401" s="29"/>
      <c r="I401" s="29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</row>
    <row r="402" ht="15.75" customHeight="1">
      <c r="A402" s="32" t="s">
        <v>461</v>
      </c>
      <c r="B402" s="49"/>
      <c r="C402" s="29"/>
      <c r="D402" s="29"/>
      <c r="E402" s="29"/>
      <c r="F402" s="29"/>
      <c r="G402" s="29"/>
      <c r="H402" s="29"/>
      <c r="I402" s="29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1"/>
    </row>
    <row r="403" ht="15.75" customHeight="1">
      <c r="A403" s="49" t="s">
        <v>462</v>
      </c>
      <c r="B403" s="49"/>
      <c r="C403" s="29"/>
      <c r="D403" s="29"/>
      <c r="E403" s="29"/>
      <c r="F403" s="29"/>
      <c r="G403" s="29"/>
      <c r="H403" s="29"/>
      <c r="I403" s="29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/>
    </row>
    <row r="404" ht="15.75" customHeight="1">
      <c r="A404" s="49" t="s">
        <v>463</v>
      </c>
      <c r="B404" s="49"/>
      <c r="C404" s="29"/>
      <c r="D404" s="29"/>
      <c r="E404" s="29"/>
      <c r="F404" s="29"/>
      <c r="G404" s="29"/>
      <c r="H404" s="29"/>
      <c r="I404" s="29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</row>
    <row r="405" ht="15.75" customHeight="1">
      <c r="A405" s="49" t="s">
        <v>464</v>
      </c>
      <c r="B405" s="49"/>
      <c r="C405" s="29"/>
      <c r="D405" s="29"/>
      <c r="E405" s="29"/>
      <c r="F405" s="29"/>
      <c r="G405" s="29"/>
      <c r="H405" s="29"/>
      <c r="I405" s="29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</row>
    <row r="406" ht="15.75" customHeight="1">
      <c r="A406" s="49" t="s">
        <v>465</v>
      </c>
      <c r="B406" s="49"/>
      <c r="C406" s="29"/>
      <c r="D406" s="29"/>
      <c r="E406" s="29"/>
      <c r="F406" s="29"/>
      <c r="G406" s="29"/>
      <c r="H406" s="29"/>
      <c r="I406" s="29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</row>
    <row r="407" ht="15.75" customHeight="1">
      <c r="A407" s="49" t="s">
        <v>466</v>
      </c>
      <c r="B407" s="49"/>
      <c r="C407" s="29"/>
      <c r="D407" s="29"/>
      <c r="E407" s="29"/>
      <c r="F407" s="29"/>
      <c r="G407" s="29"/>
      <c r="H407" s="29"/>
      <c r="I407" s="29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</row>
    <row r="408" ht="15.75" customHeight="1">
      <c r="A408" s="51" t="s">
        <v>20</v>
      </c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20" t="s">
        <v>467</v>
      </c>
      <c r="B409" s="49"/>
      <c r="C409" s="29"/>
      <c r="D409" s="29"/>
      <c r="E409" s="29"/>
      <c r="F409" s="29"/>
      <c r="G409" s="29"/>
      <c r="H409" s="29"/>
      <c r="I409" s="29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</row>
    <row r="410" ht="15.75" customHeight="1">
      <c r="A410" s="49" t="s">
        <v>468</v>
      </c>
      <c r="B410" s="49"/>
      <c r="C410" s="29"/>
      <c r="D410" s="29"/>
      <c r="E410" s="29"/>
      <c r="F410" s="29"/>
      <c r="G410" s="29"/>
      <c r="H410" s="29"/>
      <c r="I410" s="29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1"/>
    </row>
    <row r="411" ht="15.75" customHeight="1">
      <c r="A411" s="49" t="s">
        <v>469</v>
      </c>
      <c r="B411" s="49"/>
      <c r="C411" s="29"/>
      <c r="D411" s="29"/>
      <c r="E411" s="29"/>
      <c r="F411" s="29"/>
      <c r="G411" s="29"/>
      <c r="H411" s="29"/>
      <c r="I411" s="29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/>
    </row>
    <row r="412" ht="15.75" customHeight="1">
      <c r="A412" s="49" t="s">
        <v>470</v>
      </c>
      <c r="B412" s="49"/>
      <c r="C412" s="29"/>
      <c r="D412" s="29"/>
      <c r="E412" s="29"/>
      <c r="F412" s="29"/>
      <c r="G412" s="29"/>
      <c r="H412" s="29"/>
      <c r="I412" s="29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1"/>
    </row>
    <row r="413" ht="15.75" customHeight="1">
      <c r="A413" s="49" t="s">
        <v>471</v>
      </c>
      <c r="B413" s="49"/>
      <c r="C413" s="29"/>
      <c r="D413" s="29"/>
      <c r="E413" s="29"/>
      <c r="F413" s="29"/>
      <c r="G413" s="29"/>
      <c r="H413" s="29"/>
      <c r="I413" s="29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1"/>
    </row>
    <row r="414" ht="15.75" customHeight="1">
      <c r="A414" s="49" t="s">
        <v>472</v>
      </c>
      <c r="B414" s="49"/>
      <c r="C414" s="29"/>
      <c r="D414" s="29"/>
      <c r="E414" s="29"/>
      <c r="F414" s="29"/>
      <c r="G414" s="29"/>
      <c r="H414" s="29"/>
      <c r="I414" s="29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1"/>
    </row>
    <row r="415" ht="15.75" customHeight="1">
      <c r="A415" s="32" t="s">
        <v>473</v>
      </c>
      <c r="B415" s="49"/>
      <c r="C415" s="29"/>
      <c r="D415" s="29"/>
      <c r="E415" s="29"/>
      <c r="F415" s="29"/>
      <c r="G415" s="29"/>
      <c r="H415" s="29"/>
      <c r="I415" s="29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</row>
    <row r="416" ht="15.75" customHeight="1">
      <c r="A416" s="49" t="s">
        <v>474</v>
      </c>
      <c r="B416" s="49"/>
      <c r="C416" s="29"/>
      <c r="D416" s="29"/>
      <c r="E416" s="29"/>
      <c r="F416" s="29"/>
      <c r="G416" s="29"/>
      <c r="H416" s="29"/>
      <c r="I416" s="29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</row>
    <row r="417" ht="15.75" customHeight="1">
      <c r="A417" s="49" t="s">
        <v>475</v>
      </c>
      <c r="B417" s="49"/>
      <c r="C417" s="29"/>
      <c r="D417" s="29"/>
      <c r="E417" s="29"/>
      <c r="F417" s="29"/>
      <c r="G417" s="29"/>
      <c r="H417" s="29"/>
      <c r="I417" s="29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</row>
    <row r="418" ht="15.75" customHeight="1">
      <c r="A418" s="49" t="s">
        <v>476</v>
      </c>
      <c r="B418" s="49"/>
      <c r="C418" s="29"/>
      <c r="D418" s="29"/>
      <c r="E418" s="29"/>
      <c r="F418" s="29"/>
      <c r="G418" s="29"/>
      <c r="H418" s="29"/>
      <c r="I418" s="29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</row>
    <row r="419" ht="15.75" customHeight="1">
      <c r="A419" s="49" t="s">
        <v>477</v>
      </c>
      <c r="B419" s="49"/>
      <c r="C419" s="29"/>
      <c r="D419" s="29"/>
      <c r="E419" s="29"/>
      <c r="F419" s="29"/>
      <c r="G419" s="29"/>
      <c r="H419" s="29"/>
      <c r="I419" s="29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</row>
    <row r="420" ht="15.75" customHeight="1">
      <c r="A420" s="32" t="s">
        <v>478</v>
      </c>
      <c r="B420" s="49"/>
      <c r="C420" s="29"/>
      <c r="D420" s="29"/>
      <c r="E420" s="29"/>
      <c r="F420" s="29"/>
      <c r="G420" s="29"/>
      <c r="H420" s="29"/>
      <c r="I420" s="29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</row>
    <row r="421" ht="15.75" customHeight="1">
      <c r="A421" s="49" t="s">
        <v>479</v>
      </c>
      <c r="B421" s="49"/>
      <c r="C421" s="29"/>
      <c r="D421" s="29"/>
      <c r="E421" s="29"/>
      <c r="F421" s="29"/>
      <c r="G421" s="29"/>
      <c r="H421" s="29"/>
      <c r="I421" s="29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1"/>
    </row>
    <row r="422" ht="15.75" customHeight="1">
      <c r="A422" s="49" t="s">
        <v>480</v>
      </c>
      <c r="B422" s="49"/>
      <c r="C422" s="29"/>
      <c r="D422" s="29"/>
      <c r="E422" s="29"/>
      <c r="F422" s="29"/>
      <c r="G422" s="29"/>
      <c r="H422" s="29"/>
      <c r="I422" s="29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1"/>
    </row>
    <row r="423" ht="15.75" customHeight="1">
      <c r="A423" s="49" t="s">
        <v>481</v>
      </c>
      <c r="B423" s="49"/>
      <c r="C423" s="29"/>
      <c r="D423" s="29"/>
      <c r="E423" s="29"/>
      <c r="F423" s="29"/>
      <c r="G423" s="29"/>
      <c r="H423" s="29"/>
      <c r="I423" s="29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1"/>
    </row>
    <row r="424" ht="15.75" customHeight="1">
      <c r="A424" s="49" t="s">
        <v>482</v>
      </c>
      <c r="B424" s="49"/>
      <c r="C424" s="29"/>
      <c r="D424" s="29"/>
      <c r="E424" s="29"/>
      <c r="F424" s="29"/>
      <c r="G424" s="29"/>
      <c r="H424" s="29"/>
      <c r="I424" s="29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1"/>
    </row>
    <row r="425" ht="15.75" customHeight="1">
      <c r="A425" s="49" t="s">
        <v>483</v>
      </c>
      <c r="B425" s="49"/>
      <c r="C425" s="29"/>
      <c r="D425" s="29"/>
      <c r="E425" s="29"/>
      <c r="F425" s="29"/>
      <c r="G425" s="29"/>
      <c r="H425" s="29"/>
      <c r="I425" s="29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</row>
    <row r="426" ht="15.75" customHeight="1">
      <c r="A426" s="32" t="s">
        <v>484</v>
      </c>
      <c r="B426" s="49"/>
      <c r="C426" s="29"/>
      <c r="D426" s="29"/>
      <c r="E426" s="29"/>
      <c r="F426" s="29"/>
      <c r="G426" s="29"/>
      <c r="H426" s="29"/>
      <c r="I426" s="29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</row>
    <row r="427" ht="15.75" customHeight="1">
      <c r="A427" s="49" t="s">
        <v>485</v>
      </c>
      <c r="B427" s="49"/>
      <c r="C427" s="29"/>
      <c r="D427" s="29"/>
      <c r="E427" s="29"/>
      <c r="F427" s="29"/>
      <c r="G427" s="29"/>
      <c r="H427" s="29"/>
      <c r="I427" s="29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</row>
    <row r="428" ht="15.75" customHeight="1">
      <c r="A428" s="49" t="s">
        <v>486</v>
      </c>
      <c r="B428" s="49"/>
      <c r="C428" s="29"/>
      <c r="D428" s="29"/>
      <c r="E428" s="29"/>
      <c r="F428" s="29"/>
      <c r="G428" s="29"/>
      <c r="H428" s="29"/>
      <c r="I428" s="29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</row>
    <row r="429" ht="15.75" customHeight="1">
      <c r="A429" s="49" t="s">
        <v>487</v>
      </c>
      <c r="B429" s="49"/>
      <c r="C429" s="29"/>
      <c r="D429" s="29"/>
      <c r="E429" s="29"/>
      <c r="F429" s="29"/>
      <c r="G429" s="29"/>
      <c r="H429" s="29"/>
      <c r="I429" s="29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</row>
    <row r="430" ht="15.75" customHeight="1">
      <c r="A430" s="49" t="s">
        <v>488</v>
      </c>
      <c r="B430" s="49"/>
      <c r="C430" s="29"/>
      <c r="D430" s="29"/>
      <c r="E430" s="29"/>
      <c r="F430" s="29"/>
      <c r="G430" s="29"/>
      <c r="H430" s="29"/>
      <c r="I430" s="29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</row>
    <row r="431" ht="15.75" customHeight="1">
      <c r="A431" s="49" t="s">
        <v>489</v>
      </c>
      <c r="B431" s="49"/>
      <c r="C431" s="29"/>
      <c r="D431" s="29"/>
      <c r="E431" s="29"/>
      <c r="F431" s="29"/>
      <c r="G431" s="29"/>
      <c r="H431" s="29"/>
      <c r="I431" s="29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</row>
    <row r="432" ht="15.75" customHeight="1">
      <c r="A432" s="21"/>
      <c r="B432" s="21"/>
      <c r="C432" s="21"/>
      <c r="D432" s="21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  <c r="Z432" s="21"/>
    </row>
    <row r="433" ht="15.75" customHeight="1">
      <c r="A433" s="19" t="s">
        <v>17</v>
      </c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20" t="s">
        <v>490</v>
      </c>
      <c r="B434" s="21"/>
      <c r="C434" s="21"/>
      <c r="D434" s="21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</row>
    <row r="435" ht="15.75" customHeight="1">
      <c r="A435" s="55" t="s">
        <v>491</v>
      </c>
      <c r="B435" s="21" t="s">
        <v>492</v>
      </c>
      <c r="C435" s="21"/>
      <c r="D435" s="21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21"/>
    </row>
    <row r="436" ht="15.75" customHeight="1">
      <c r="A436" s="55" t="s">
        <v>491</v>
      </c>
      <c r="B436" s="21" t="s">
        <v>493</v>
      </c>
      <c r="C436" s="21"/>
      <c r="D436" s="21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  <c r="Z436" s="21"/>
    </row>
    <row r="437" ht="15.75" customHeight="1">
      <c r="A437" s="55" t="s">
        <v>494</v>
      </c>
      <c r="B437" s="21" t="s">
        <v>495</v>
      </c>
      <c r="C437" s="21"/>
      <c r="D437" s="21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</row>
    <row r="438" ht="15.75" customHeight="1">
      <c r="A438" s="46" t="str">
        <f>HYPERLINK("https://leetcode.com/problems/russian-doll-envelopes/","Russian doll envelopes")</f>
        <v>Russian doll envelopes</v>
      </c>
      <c r="B438" s="21" t="s">
        <v>496</v>
      </c>
      <c r="C438" s="21"/>
      <c r="D438" s="21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1"/>
    </row>
    <row r="439" ht="15.75" customHeight="1">
      <c r="A439" s="36" t="s">
        <v>497</v>
      </c>
      <c r="B439" s="21" t="s">
        <v>498</v>
      </c>
      <c r="C439" s="21"/>
      <c r="D439" s="21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</row>
    <row r="440" ht="15.75" customHeight="1">
      <c r="A440" s="25" t="s">
        <v>499</v>
      </c>
      <c r="B440" s="21" t="s">
        <v>500</v>
      </c>
      <c r="C440" s="21"/>
      <c r="D440" s="21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1"/>
    </row>
    <row r="441" ht="15.75" customHeight="1">
      <c r="A441" s="55" t="s">
        <v>501</v>
      </c>
      <c r="B441" s="21" t="s">
        <v>502</v>
      </c>
      <c r="C441" s="21"/>
      <c r="D441" s="21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</row>
    <row r="442" ht="15.75" customHeight="1">
      <c r="A442" s="32" t="s">
        <v>503</v>
      </c>
      <c r="B442" s="21"/>
      <c r="C442" s="21"/>
      <c r="D442" s="21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1"/>
    </row>
    <row r="443" ht="15.75" customHeight="1">
      <c r="A443" s="36" t="s">
        <v>504</v>
      </c>
      <c r="B443" s="21" t="s">
        <v>504</v>
      </c>
      <c r="C443" s="21"/>
      <c r="D443" s="21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21"/>
    </row>
    <row r="444" ht="15.75" customHeight="1">
      <c r="A444" s="36" t="s">
        <v>505</v>
      </c>
      <c r="B444" s="21" t="s">
        <v>505</v>
      </c>
      <c r="C444" s="21"/>
      <c r="D444" s="21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  <c r="Z444" s="21"/>
    </row>
    <row r="445" ht="15.75" customHeight="1">
      <c r="A445" s="36" t="s">
        <v>506</v>
      </c>
      <c r="B445" s="21" t="s">
        <v>506</v>
      </c>
      <c r="C445" s="21"/>
      <c r="D445" s="21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  <c r="Z445" s="21"/>
    </row>
    <row r="446" ht="15.75" customHeight="1">
      <c r="A446" s="25" t="s">
        <v>507</v>
      </c>
      <c r="B446" s="21" t="s">
        <v>508</v>
      </c>
      <c r="C446" s="21"/>
      <c r="D446" s="21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  <c r="Z446" s="21"/>
    </row>
    <row r="447" ht="15.75" customHeight="1">
      <c r="A447" s="25" t="s">
        <v>509</v>
      </c>
      <c r="B447" s="21"/>
      <c r="C447" s="21"/>
      <c r="D447" s="21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  <c r="Z447" s="21"/>
    </row>
    <row r="448" ht="15.75" customHeight="1">
      <c r="A448" s="25" t="s">
        <v>510</v>
      </c>
      <c r="B448" s="21"/>
      <c r="C448" s="21"/>
      <c r="D448" s="21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</row>
    <row r="449" ht="15.75" customHeight="1">
      <c r="A449" s="45" t="s">
        <v>511</v>
      </c>
      <c r="B449" s="21" t="s">
        <v>512</v>
      </c>
      <c r="C449" s="21"/>
      <c r="D449" s="21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</row>
    <row r="450" ht="15.75" customHeight="1">
      <c r="A450" s="45" t="s">
        <v>513</v>
      </c>
      <c r="B450" s="33"/>
      <c r="C450" s="33"/>
      <c r="D450" s="21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1"/>
    </row>
    <row r="451" ht="15.75" customHeight="1">
      <c r="A451" s="46" t="s">
        <v>514</v>
      </c>
      <c r="B451" s="21" t="s">
        <v>515</v>
      </c>
      <c r="C451" s="21"/>
      <c r="D451" s="21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1"/>
    </row>
    <row r="452" ht="15.75" customHeight="1">
      <c r="A452" s="45" t="s">
        <v>516</v>
      </c>
      <c r="B452" s="21" t="s">
        <v>516</v>
      </c>
      <c r="C452" s="21"/>
      <c r="D452" s="21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1"/>
    </row>
    <row r="453" ht="15.75" customHeight="1">
      <c r="A453" s="32" t="s">
        <v>517</v>
      </c>
      <c r="B453" s="21"/>
      <c r="C453" s="21"/>
      <c r="D453" s="21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</row>
    <row r="454" ht="15.75" customHeight="1">
      <c r="A454" s="25" t="s">
        <v>518</v>
      </c>
      <c r="B454" s="21"/>
      <c r="C454" s="21"/>
      <c r="D454" s="21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</row>
    <row r="455" ht="15.75" customHeight="1">
      <c r="A455" s="46" t="str">
        <f>HYPERLINK("https://leetcode.com/problems/best-time-to-buy-and-sell-stock/","best time to buy and sell stock")</f>
        <v>best time to buy and sell stock</v>
      </c>
      <c r="B455" s="33" t="s">
        <v>519</v>
      </c>
      <c r="C455" s="33"/>
      <c r="D455" s="21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</row>
    <row r="456" ht="15.75" customHeight="1">
      <c r="A456" s="46" t="str">
        <f>HYPERLINK("https://leetcode.com/problems/best-time-to-buy-and-sell-stock-ii/","best time to buy and sell 2")</f>
        <v>best time to buy and sell 2</v>
      </c>
      <c r="B456" s="33" t="s">
        <v>520</v>
      </c>
      <c r="C456" s="33"/>
      <c r="D456" s="21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</row>
    <row r="457" ht="15.75" customHeight="1">
      <c r="A457" s="36" t="s">
        <v>521</v>
      </c>
      <c r="B457" s="21" t="s">
        <v>522</v>
      </c>
      <c r="C457" s="21"/>
      <c r="D457" s="21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</row>
    <row r="458" ht="15.75" customHeight="1">
      <c r="A458" s="46" t="str">
        <f>HYPERLINK("https://leetcode.com/problems/best-time-to-buy-and-sell-stock-with-cooldown/","best time to buy and sell with cool down")</f>
        <v>best time to buy and sell with cool down</v>
      </c>
      <c r="B458" s="21" t="s">
        <v>523</v>
      </c>
      <c r="C458" s="21"/>
      <c r="D458" s="21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</row>
    <row r="459" ht="15.75" customHeight="1">
      <c r="A459" s="46" t="str">
        <f>HYPERLINK("https://leetcode.com/problems/best-time-to-buy-and-sell-stock-iii/","best time to buy and sell 3")</f>
        <v>best time to buy and sell 3</v>
      </c>
      <c r="B459" s="33" t="s">
        <v>524</v>
      </c>
      <c r="C459" s="33"/>
      <c r="D459" s="21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</row>
    <row r="460" ht="15.75" customHeight="1">
      <c r="A460" s="46" t="str">
        <f>HYPERLINK("https://leetcode.com/problems/best-time-to-buy-and-sell-stock-iv/","best time to but and sell 4")</f>
        <v>best time to but and sell 4</v>
      </c>
      <c r="B460" s="21" t="s">
        <v>525</v>
      </c>
      <c r="C460" s="21"/>
      <c r="D460" s="21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</row>
    <row r="461" ht="15.75" customHeight="1">
      <c r="A461" s="45" t="s">
        <v>526</v>
      </c>
      <c r="B461" s="33" t="s">
        <v>527</v>
      </c>
      <c r="C461" s="33"/>
      <c r="D461" s="21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</row>
    <row r="462" ht="15.75" customHeight="1">
      <c r="A462" s="32" t="s">
        <v>528</v>
      </c>
      <c r="B462" s="21"/>
      <c r="C462" s="21"/>
      <c r="D462" s="21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</row>
    <row r="463" ht="15.75" customHeight="1">
      <c r="A463" s="22" t="str">
        <f>HYPERLINK("https://leetcode.com/problems/burst-balloons/","burst balloons")</f>
        <v>burst balloons</v>
      </c>
      <c r="B463" s="33" t="s">
        <v>529</v>
      </c>
      <c r="C463" s="33"/>
      <c r="D463" s="21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</row>
    <row r="464" ht="15.75" customHeight="1">
      <c r="A464" s="22" t="s">
        <v>530</v>
      </c>
      <c r="B464" s="33" t="s">
        <v>531</v>
      </c>
      <c r="C464" s="33"/>
      <c r="D464" s="21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</row>
    <row r="465" ht="15.75" customHeight="1">
      <c r="A465" s="45" t="s">
        <v>532</v>
      </c>
      <c r="B465" s="33" t="s">
        <v>532</v>
      </c>
      <c r="C465" s="33"/>
      <c r="D465" s="21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1"/>
    </row>
    <row r="466" ht="15.75" customHeight="1">
      <c r="A466" s="45" t="s">
        <v>533</v>
      </c>
      <c r="B466" s="33" t="s">
        <v>534</v>
      </c>
      <c r="C466" s="33"/>
      <c r="D466" s="21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  <c r="Z466" s="21"/>
    </row>
    <row r="467" ht="15.75" customHeight="1">
      <c r="A467" s="22" t="str">
        <f>HYPERLINK("https://leetcode.com/problems/minimum-score-triangulation-of-polygon/","Minimum score triangulation")</f>
        <v>Minimum score triangulation</v>
      </c>
      <c r="B467" s="33" t="s">
        <v>535</v>
      </c>
      <c r="C467" s="33"/>
      <c r="D467" s="21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  <c r="Z467" s="21"/>
    </row>
    <row r="468" ht="15.75" customHeight="1">
      <c r="A468" s="22" t="s">
        <v>536</v>
      </c>
      <c r="B468" s="33" t="s">
        <v>537</v>
      </c>
      <c r="C468" s="33"/>
      <c r="D468" s="21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  <c r="Z468" s="21"/>
    </row>
    <row r="469" ht="15.75" customHeight="1">
      <c r="A469" s="32" t="s">
        <v>538</v>
      </c>
      <c r="B469" s="21"/>
      <c r="C469" s="21"/>
      <c r="D469" s="21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1"/>
    </row>
    <row r="470" ht="15.75" customHeight="1">
      <c r="A470" s="22" t="s">
        <v>539</v>
      </c>
      <c r="B470" s="33" t="s">
        <v>540</v>
      </c>
      <c r="C470" s="33"/>
      <c r="D470" s="21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  <c r="Z470" s="21"/>
    </row>
    <row r="471" ht="15.75" customHeight="1">
      <c r="A471" s="45" t="s">
        <v>541</v>
      </c>
      <c r="B471" s="33" t="s">
        <v>541</v>
      </c>
      <c r="C471" s="33"/>
      <c r="D471" s="21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  <c r="Z471" s="21"/>
    </row>
    <row r="472" ht="15.75" customHeight="1">
      <c r="A472" s="45" t="s">
        <v>542</v>
      </c>
      <c r="B472" s="33" t="s">
        <v>543</v>
      </c>
      <c r="C472" s="33"/>
      <c r="D472" s="21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  <c r="Z472" s="21"/>
    </row>
    <row r="473" ht="15.75" customHeight="1">
      <c r="A473" s="45" t="str">
        <f>HYPERLINK("https://www.geeksforgeeks.org/count-palindromic-subsequence-given-string/","Count all pallindromic subsequence")</f>
        <v>Count all pallindromic subsequence</v>
      </c>
      <c r="B473" s="33"/>
      <c r="C473" s="33"/>
      <c r="D473" s="21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  <c r="Z473" s="21"/>
    </row>
    <row r="474" ht="15.75" customHeight="1">
      <c r="A474" s="45" t="str">
        <f>HYPERLINK("https://leetcode.com/problems/count-different-palindromic-subsequences/","Count distinct pallindromic subsequence")</f>
        <v>Count distinct pallindromic subsequence</v>
      </c>
      <c r="B474" s="33"/>
      <c r="C474" s="33"/>
      <c r="D474" s="21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  <c r="Z474" s="21"/>
    </row>
    <row r="475" ht="15.75" customHeight="1">
      <c r="A475" s="36" t="s">
        <v>544</v>
      </c>
      <c r="B475" s="21"/>
      <c r="C475" s="21"/>
      <c r="D475" s="21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21"/>
    </row>
    <row r="476" ht="15.75" customHeight="1">
      <c r="A476" s="22" t="str">
        <f>HYPERLINK("https://www.geeksforgeeks.org/number-subsequences-form-ai-bj-ck/","No. of sequence of type a^i+b^j+c^k")</f>
        <v>No. of sequence of type a^i+b^j+c^k</v>
      </c>
      <c r="B476" s="33" t="s">
        <v>545</v>
      </c>
      <c r="C476" s="21"/>
      <c r="D476" s="21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  <c r="Z476" s="21"/>
    </row>
    <row r="477" ht="15.75" customHeight="1">
      <c r="A477" s="25" t="s">
        <v>546</v>
      </c>
      <c r="B477" s="21"/>
      <c r="C477" s="21"/>
      <c r="D477" s="21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  <c r="Z477" s="21"/>
    </row>
    <row r="478" ht="15.75" customHeight="1">
      <c r="A478" s="32" t="s">
        <v>547</v>
      </c>
      <c r="B478" s="21"/>
      <c r="C478" s="21"/>
      <c r="D478" s="21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  <c r="Z478" s="21"/>
    </row>
    <row r="479" ht="15.75" customHeight="1">
      <c r="A479" s="22" t="s">
        <v>548</v>
      </c>
      <c r="B479" s="33" t="s">
        <v>548</v>
      </c>
      <c r="C479" s="33"/>
      <c r="D479" s="21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  <c r="Z479" s="21"/>
    </row>
    <row r="480" ht="15.75" customHeight="1">
      <c r="A480" s="45" t="s">
        <v>549</v>
      </c>
      <c r="B480" s="21"/>
      <c r="C480" s="21"/>
      <c r="D480" s="21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  <c r="Z480" s="21"/>
    </row>
    <row r="481" ht="15.75" customHeight="1">
      <c r="A481" s="45" t="s">
        <v>550</v>
      </c>
      <c r="B481" s="21"/>
      <c r="C481" s="21"/>
      <c r="D481" s="21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  <c r="Z481" s="21"/>
    </row>
    <row r="482" ht="15.75" customHeight="1">
      <c r="A482" s="45" t="s">
        <v>551</v>
      </c>
      <c r="B482" s="21"/>
      <c r="C482" s="21"/>
      <c r="D482" s="21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  <c r="Z482" s="21"/>
    </row>
    <row r="483" ht="15.75" customHeight="1">
      <c r="A483" s="22" t="s">
        <v>552</v>
      </c>
      <c r="B483" s="21"/>
      <c r="C483" s="21"/>
      <c r="D483" s="21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  <c r="Z483" s="21"/>
    </row>
    <row r="484" ht="15.75" customHeight="1">
      <c r="A484" s="65" t="str">
        <f>HYPERLINK("https://www.geeksforgeeks.org/super-ugly-number-number-whose-prime-factors-given-set/","Super ugly number")</f>
        <v>Super ugly number</v>
      </c>
      <c r="B484" s="21" t="s">
        <v>553</v>
      </c>
      <c r="C484" s="21"/>
      <c r="D484" s="21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  <c r="Z484" s="21"/>
    </row>
    <row r="485" ht="15.75" customHeight="1">
      <c r="A485" s="66" t="s">
        <v>554</v>
      </c>
      <c r="B485" s="21"/>
      <c r="C485" s="21"/>
      <c r="D485" s="21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  <c r="Z485" s="21"/>
    </row>
    <row r="486" ht="15.75" customHeight="1">
      <c r="A486" s="22" t="s">
        <v>555</v>
      </c>
      <c r="B486" s="33" t="s">
        <v>556</v>
      </c>
      <c r="C486" s="33"/>
      <c r="D486" s="21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  <c r="Z486" s="21"/>
    </row>
    <row r="487" ht="15.75" customHeight="1">
      <c r="A487" s="32" t="s">
        <v>557</v>
      </c>
      <c r="B487" s="21"/>
      <c r="C487" s="21"/>
      <c r="D487" s="21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  <c r="Z487" s="21"/>
    </row>
    <row r="488" ht="15.75" customHeight="1">
      <c r="A488" s="22" t="s">
        <v>558</v>
      </c>
      <c r="B488" s="21"/>
      <c r="C488" s="21"/>
      <c r="D488" s="21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  <c r="Z488" s="21"/>
    </row>
    <row r="489" ht="15.75" customHeight="1">
      <c r="A489" s="25" t="s">
        <v>559</v>
      </c>
      <c r="B489" s="21"/>
      <c r="C489" s="21"/>
      <c r="D489" s="21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  <c r="Z489" s="21"/>
    </row>
    <row r="490" ht="15.75" customHeight="1">
      <c r="A490" s="22" t="s">
        <v>560</v>
      </c>
      <c r="B490" s="21"/>
      <c r="C490" s="21"/>
      <c r="D490" s="21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  <c r="Z490" s="21"/>
    </row>
    <row r="491" ht="15.75" customHeight="1">
      <c r="A491" s="25" t="s">
        <v>561</v>
      </c>
      <c r="B491" s="21"/>
      <c r="C491" s="21"/>
      <c r="D491" s="21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  <c r="Z491" s="21"/>
    </row>
    <row r="492" ht="15.75" customHeight="1">
      <c r="A492" s="25" t="s">
        <v>562</v>
      </c>
      <c r="B492" s="21"/>
      <c r="C492" s="21"/>
      <c r="D492" s="21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  <c r="Z492" s="21"/>
    </row>
    <row r="493" ht="15.75" customHeight="1">
      <c r="A493" s="25" t="s">
        <v>563</v>
      </c>
      <c r="B493" s="21"/>
      <c r="C493" s="21"/>
      <c r="D493" s="21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  <c r="Z493" s="21"/>
    </row>
    <row r="494" ht="15.75" customHeight="1">
      <c r="A494" s="32" t="s">
        <v>564</v>
      </c>
      <c r="B494" s="21"/>
      <c r="C494" s="21"/>
      <c r="D494" s="21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  <c r="Z494" s="21"/>
    </row>
    <row r="495" ht="15.75" customHeight="1">
      <c r="A495" s="25" t="s">
        <v>565</v>
      </c>
      <c r="B495" s="21"/>
      <c r="C495" s="21"/>
      <c r="D495" s="21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  <c r="Z495" s="21"/>
    </row>
    <row r="496" ht="15.75" customHeight="1">
      <c r="A496" s="25" t="s">
        <v>566</v>
      </c>
      <c r="B496" s="21"/>
      <c r="C496" s="21"/>
      <c r="D496" s="21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  <c r="Z496" s="21"/>
    </row>
    <row r="497" ht="15.75" customHeight="1">
      <c r="A497" s="25" t="s">
        <v>567</v>
      </c>
      <c r="B497" s="21"/>
      <c r="C497" s="21"/>
      <c r="D497" s="21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  <c r="Z497" s="21"/>
    </row>
    <row r="498" ht="15.75" customHeight="1">
      <c r="A498" s="25" t="s">
        <v>568</v>
      </c>
      <c r="B498" s="21"/>
      <c r="C498" s="21"/>
      <c r="D498" s="21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  <c r="Z498" s="21"/>
    </row>
    <row r="499" ht="15.75" customHeight="1">
      <c r="A499" s="22" t="str">
        <f>HYPERLINK("https://leetcode.com/problems/scramble-string/","Scramble string")</f>
        <v>Scramble string</v>
      </c>
      <c r="B499" s="21" t="s">
        <v>569</v>
      </c>
      <c r="C499" s="21"/>
      <c r="D499" s="21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  <c r="Z499" s="21"/>
    </row>
    <row r="500" ht="15.75" customHeight="1">
      <c r="A500" s="25" t="s">
        <v>570</v>
      </c>
      <c r="B500" s="21"/>
      <c r="C500" s="21"/>
      <c r="D500" s="21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  <c r="Z500" s="21"/>
    </row>
    <row r="501" ht="15.75" customHeight="1">
      <c r="A501" s="25" t="s">
        <v>571</v>
      </c>
      <c r="B501" s="21"/>
      <c r="C501" s="21"/>
      <c r="D501" s="21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  <c r="Z501" s="21"/>
    </row>
    <row r="502" ht="15.75" customHeight="1">
      <c r="A502" s="32" t="s">
        <v>572</v>
      </c>
      <c r="B502" s="21"/>
      <c r="C502" s="21"/>
      <c r="D502" s="21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  <c r="Z502" s="21"/>
    </row>
    <row r="503" ht="15.75" customHeight="1">
      <c r="A503" s="25" t="s">
        <v>573</v>
      </c>
      <c r="B503" s="21"/>
      <c r="C503" s="21"/>
      <c r="D503" s="21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  <c r="Z503" s="21"/>
    </row>
    <row r="504" ht="15.75" customHeight="1">
      <c r="A504" s="25" t="s">
        <v>574</v>
      </c>
      <c r="B504" s="21"/>
      <c r="C504" s="21"/>
      <c r="D504" s="21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  <c r="Z504" s="21"/>
    </row>
    <row r="505" ht="15.75" customHeight="1">
      <c r="A505" s="25" t="s">
        <v>575</v>
      </c>
      <c r="B505" s="21"/>
      <c r="C505" s="21"/>
      <c r="D505" s="21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  <c r="Z505" s="21"/>
    </row>
    <row r="506" ht="15.75" customHeight="1">
      <c r="A506" s="45" t="s">
        <v>576</v>
      </c>
      <c r="B506" s="33" t="s">
        <v>576</v>
      </c>
      <c r="C506" s="21"/>
      <c r="D506" s="21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  <c r="Z506" s="21"/>
    </row>
    <row r="507" ht="15.75" customHeight="1">
      <c r="A507" s="36" t="s">
        <v>577</v>
      </c>
      <c r="B507" s="21"/>
      <c r="C507" s="21"/>
      <c r="D507" s="21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  <c r="Z507" s="21"/>
    </row>
    <row r="508" ht="15.75" customHeight="1">
      <c r="A508" s="67" t="s">
        <v>578</v>
      </c>
      <c r="B508" s="18"/>
      <c r="C508" s="18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</row>
    <row r="509" ht="15.75" customHeight="1">
      <c r="A509" s="20" t="s">
        <v>579</v>
      </c>
      <c r="B509" s="29"/>
      <c r="C509" s="29"/>
      <c r="D509" s="29"/>
      <c r="E509" s="29"/>
      <c r="F509" s="29"/>
      <c r="G509" s="29"/>
      <c r="H509" s="29"/>
      <c r="I509" s="29"/>
      <c r="J509" s="29"/>
      <c r="K509" s="29"/>
      <c r="L509" s="29"/>
      <c r="M509" s="29"/>
      <c r="N509" s="29"/>
      <c r="O509" s="29"/>
      <c r="P509" s="29"/>
      <c r="Q509" s="29"/>
      <c r="R509" s="29"/>
      <c r="S509" s="29"/>
      <c r="T509" s="29"/>
      <c r="U509" s="29"/>
      <c r="V509" s="29"/>
      <c r="W509" s="29"/>
      <c r="X509" s="29"/>
      <c r="Y509" s="29"/>
      <c r="Z509" s="29"/>
    </row>
    <row r="510" ht="15.75" customHeight="1">
      <c r="A510" s="22" t="str">
        <f>HYPERLINK("https://www.spoj.com/problems/NAJPF/","KMP")</f>
        <v>KMP</v>
      </c>
      <c r="B510" s="35" t="s">
        <v>580</v>
      </c>
      <c r="C510" s="33"/>
      <c r="D510" s="33"/>
      <c r="E510" s="33"/>
      <c r="F510" s="33"/>
      <c r="G510" s="33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  <c r="Z510" s="21"/>
    </row>
    <row r="511" ht="15.75" customHeight="1">
      <c r="A511" s="22" t="s">
        <v>581</v>
      </c>
      <c r="B511" s="35" t="s">
        <v>582</v>
      </c>
      <c r="C511" s="33"/>
      <c r="D511" s="33"/>
      <c r="E511" s="33"/>
      <c r="F511" s="33"/>
      <c r="G511" s="33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  <c r="Z511" s="21"/>
    </row>
    <row r="512" ht="15.75" customHeight="1">
      <c r="A512" s="23" t="s">
        <v>583</v>
      </c>
      <c r="B512" s="24" t="s">
        <v>584</v>
      </c>
      <c r="C512" s="33"/>
      <c r="D512" s="33"/>
      <c r="E512" s="33"/>
      <c r="F512" s="33"/>
      <c r="G512" s="33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  <c r="Z512" s="21"/>
    </row>
    <row r="513" ht="15.75" customHeight="1">
      <c r="A513" s="22" t="str">
        <f>HYPERLINK("https://www.geeksforgeeks.org/z-algorithm-linear-time-pattern-searching-algorithm/","Z algo")</f>
        <v>Z algo</v>
      </c>
      <c r="B513" s="21" t="s">
        <v>585</v>
      </c>
      <c r="C513" s="21"/>
      <c r="D513" s="21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  <c r="Z513" s="21"/>
    </row>
    <row r="514" ht="15.75" customHeight="1">
      <c r="A514" s="22" t="str">
        <f>HYPERLINK("https://www.codechef.com/COOK103B/problems/SECPASS","chef and secret password")</f>
        <v>chef and secret password</v>
      </c>
      <c r="B514" s="21" t="s">
        <v>586</v>
      </c>
      <c r="C514" s="21"/>
      <c r="D514" s="21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  <c r="Z514" s="21"/>
    </row>
    <row r="515" ht="15.75" customHeight="1">
      <c r="A515" s="22" t="str">
        <f>HYPERLINK("https://www.geeksforgeeks.org/manachers-algorithm-linear-time-longest-palindromic-substring-part-1/","Manacher's algo")</f>
        <v>Manacher's algo</v>
      </c>
      <c r="B515" s="21" t="s">
        <v>587</v>
      </c>
      <c r="C515" s="21"/>
      <c r="D515" s="21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  <c r="Z515" s="21"/>
    </row>
    <row r="516" ht="15.75" customHeight="1">
      <c r="A516" s="20" t="s">
        <v>588</v>
      </c>
      <c r="B516" s="21"/>
      <c r="C516" s="21"/>
      <c r="D516" s="21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  <c r="Z516" s="21"/>
    </row>
    <row r="517" ht="15.75" customHeight="1">
      <c r="A517" s="68" t="s">
        <v>589</v>
      </c>
      <c r="B517" s="21" t="s">
        <v>590</v>
      </c>
      <c r="C517" s="21"/>
      <c r="D517" s="21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  <c r="Z517" s="21"/>
    </row>
    <row r="518" ht="15.75" customHeight="1">
      <c r="A518" s="54" t="str">
        <f>HYPERLINK("https://leetcode.com/problems/scramble-string/","Scramble string")</f>
        <v>Scramble string</v>
      </c>
      <c r="B518" s="21" t="s">
        <v>569</v>
      </c>
      <c r="C518" s="21"/>
      <c r="D518" s="21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  <c r="Z518" s="21"/>
    </row>
    <row r="519" ht="15.75" customHeight="1">
      <c r="A519" s="69" t="s">
        <v>591</v>
      </c>
      <c r="B519" s="21"/>
      <c r="C519" s="21"/>
      <c r="D519" s="21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  <c r="Z519" s="21"/>
    </row>
    <row r="520" ht="15.75" customHeight="1">
      <c r="A520" s="22" t="s">
        <v>592</v>
      </c>
      <c r="B520" s="21"/>
      <c r="C520" s="21"/>
      <c r="D520" s="21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  <c r="Z520" s="21"/>
    </row>
    <row r="521" ht="15.75" customHeight="1">
      <c r="A521" s="22" t="s">
        <v>593</v>
      </c>
      <c r="B521" s="21" t="s">
        <v>594</v>
      </c>
      <c r="C521" s="21"/>
      <c r="D521" s="21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  <c r="Z521" s="21"/>
    </row>
    <row r="522" ht="15.75" customHeight="1">
      <c r="A522" s="70" t="s">
        <v>21</v>
      </c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20" t="s">
        <v>595</v>
      </c>
      <c r="B523" s="29"/>
      <c r="C523" s="29"/>
      <c r="D523" s="29"/>
      <c r="E523" s="29"/>
      <c r="F523" s="29"/>
      <c r="G523" s="29"/>
      <c r="H523" s="29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  <c r="Z523" s="21"/>
    </row>
    <row r="524" ht="15.75" customHeight="1">
      <c r="A524" s="38" t="s">
        <v>596</v>
      </c>
      <c r="B524" s="29"/>
      <c r="C524" s="29"/>
      <c r="D524" s="29"/>
      <c r="E524" s="29"/>
      <c r="F524" s="29"/>
      <c r="G524" s="29"/>
      <c r="H524" s="29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  <c r="Z524" s="21"/>
    </row>
    <row r="525" ht="15.75" customHeight="1">
      <c r="A525" s="38" t="s">
        <v>597</v>
      </c>
      <c r="B525" s="29"/>
      <c r="C525" s="29"/>
      <c r="D525" s="29"/>
      <c r="E525" s="29"/>
      <c r="F525" s="29"/>
      <c r="G525" s="29"/>
      <c r="H525" s="29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  <c r="Z525" s="21"/>
    </row>
    <row r="526" ht="15.75" customHeight="1">
      <c r="A526" s="59" t="s">
        <v>598</v>
      </c>
      <c r="B526" s="29"/>
      <c r="C526" s="29"/>
      <c r="D526" s="29"/>
      <c r="E526" s="29"/>
      <c r="F526" s="29"/>
      <c r="G526" s="29"/>
      <c r="H526" s="29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  <c r="Z526" s="21"/>
    </row>
    <row r="527" ht="15.75" customHeight="1">
      <c r="A527" s="59" t="s">
        <v>599</v>
      </c>
      <c r="B527" s="29"/>
      <c r="C527" s="29"/>
      <c r="D527" s="29"/>
      <c r="E527" s="29"/>
      <c r="F527" s="29"/>
      <c r="G527" s="29"/>
      <c r="H527" s="29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  <c r="Z527" s="21"/>
    </row>
    <row r="528" ht="15.75" customHeight="1">
      <c r="A528" s="38" t="s">
        <v>600</v>
      </c>
      <c r="B528" s="29"/>
      <c r="C528" s="29"/>
      <c r="D528" s="29"/>
      <c r="E528" s="29"/>
      <c r="F528" s="29"/>
      <c r="G528" s="29"/>
      <c r="H528" s="29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  <c r="Z528" s="21"/>
    </row>
    <row r="529" ht="15.75" customHeight="1">
      <c r="A529" s="59" t="s">
        <v>601</v>
      </c>
      <c r="B529" s="29"/>
      <c r="C529" s="29"/>
      <c r="D529" s="29"/>
      <c r="E529" s="29"/>
      <c r="F529" s="29"/>
      <c r="G529" s="29"/>
      <c r="H529" s="29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  <c r="Z529" s="21"/>
    </row>
    <row r="530" ht="15.75" customHeight="1">
      <c r="A530" s="59" t="s">
        <v>602</v>
      </c>
      <c r="B530" s="29"/>
      <c r="C530" s="29"/>
      <c r="D530" s="29"/>
      <c r="E530" s="29"/>
      <c r="F530" s="29"/>
      <c r="G530" s="29"/>
      <c r="H530" s="29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  <c r="Z530" s="21"/>
    </row>
    <row r="531" ht="15.75" customHeight="1">
      <c r="A531" s="71" t="s">
        <v>603</v>
      </c>
      <c r="B531" s="29"/>
      <c r="C531" s="29"/>
      <c r="D531" s="29"/>
      <c r="E531" s="29"/>
      <c r="F531" s="29"/>
      <c r="G531" s="29"/>
      <c r="H531" s="29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  <c r="Z531" s="21"/>
    </row>
    <row r="532" ht="15.75" customHeight="1">
      <c r="A532" s="72" t="s">
        <v>604</v>
      </c>
      <c r="B532" s="29"/>
      <c r="C532" s="29"/>
      <c r="D532" s="29"/>
      <c r="E532" s="29"/>
      <c r="F532" s="29"/>
      <c r="G532" s="29"/>
      <c r="H532" s="29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  <c r="Z532" s="21"/>
    </row>
    <row r="533" ht="15.75" customHeight="1">
      <c r="A533" s="38" t="s">
        <v>605</v>
      </c>
      <c r="B533" s="29"/>
      <c r="C533" s="29"/>
      <c r="D533" s="29"/>
      <c r="E533" s="29"/>
      <c r="F533" s="29"/>
      <c r="G533" s="29"/>
      <c r="H533" s="29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  <c r="Z533" s="21"/>
    </row>
    <row r="534" ht="15.75" customHeight="1">
      <c r="A534" s="38" t="s">
        <v>606</v>
      </c>
      <c r="B534" s="29"/>
      <c r="C534" s="29"/>
      <c r="D534" s="29"/>
      <c r="E534" s="29"/>
      <c r="F534" s="29"/>
      <c r="G534" s="29"/>
      <c r="H534" s="29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  <c r="Z534" s="21"/>
    </row>
    <row r="535" ht="15.75" customHeight="1">
      <c r="A535" s="38" t="s">
        <v>607</v>
      </c>
      <c r="B535" s="29"/>
      <c r="C535" s="29"/>
      <c r="D535" s="29"/>
      <c r="E535" s="29"/>
      <c r="F535" s="29"/>
      <c r="G535" s="29"/>
      <c r="H535" s="29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  <c r="Z535" s="21"/>
    </row>
    <row r="536" ht="15.75" customHeight="1">
      <c r="A536" s="38" t="s">
        <v>608</v>
      </c>
      <c r="B536" s="29"/>
      <c r="C536" s="29"/>
      <c r="D536" s="29"/>
      <c r="E536" s="29"/>
      <c r="F536" s="29"/>
      <c r="G536" s="29"/>
      <c r="H536" s="29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  <c r="Z536" s="21"/>
    </row>
    <row r="537" ht="15.75" customHeight="1">
      <c r="A537" s="38" t="s">
        <v>609</v>
      </c>
      <c r="B537" s="29"/>
      <c r="C537" s="29"/>
      <c r="D537" s="29"/>
      <c r="E537" s="29"/>
      <c r="F537" s="29"/>
      <c r="G537" s="29"/>
      <c r="H537" s="29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  <c r="Z537" s="21"/>
    </row>
    <row r="538" ht="15.75" customHeight="1">
      <c r="A538" s="38" t="s">
        <v>610</v>
      </c>
      <c r="B538" s="29"/>
      <c r="C538" s="29"/>
      <c r="D538" s="29"/>
      <c r="E538" s="29"/>
      <c r="F538" s="29"/>
      <c r="G538" s="29"/>
      <c r="H538" s="29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  <c r="Z538" s="21"/>
    </row>
    <row r="539" ht="15.75" customHeight="1">
      <c r="A539" s="38"/>
      <c r="B539" s="29"/>
      <c r="C539" s="29"/>
      <c r="D539" s="29"/>
      <c r="E539" s="29"/>
      <c r="F539" s="29"/>
      <c r="G539" s="29"/>
      <c r="H539" s="29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  <c r="Z539" s="21"/>
    </row>
    <row r="540" ht="15.75" customHeight="1">
      <c r="A540" s="73" t="s">
        <v>22</v>
      </c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74" t="s">
        <v>611</v>
      </c>
      <c r="B541" s="29"/>
      <c r="C541" s="29"/>
      <c r="D541" s="29"/>
      <c r="E541" s="29"/>
      <c r="F541" s="29"/>
      <c r="G541" s="29"/>
      <c r="H541" s="29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  <c r="Z541" s="21"/>
    </row>
    <row r="542" ht="15.75" customHeight="1">
      <c r="A542" s="22" t="s">
        <v>612</v>
      </c>
      <c r="B542" s="21" t="s">
        <v>613</v>
      </c>
      <c r="C542" s="29"/>
      <c r="D542" s="29"/>
      <c r="E542" s="29"/>
      <c r="F542" s="29"/>
      <c r="G542" s="29"/>
      <c r="H542" s="29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  <c r="Z542" s="21"/>
    </row>
    <row r="543" ht="15.75" customHeight="1">
      <c r="A543" s="38" t="s">
        <v>614</v>
      </c>
      <c r="B543" s="29" t="s">
        <v>615</v>
      </c>
      <c r="C543" s="29"/>
      <c r="D543" s="29"/>
      <c r="E543" s="29"/>
      <c r="F543" s="29"/>
      <c r="G543" s="29"/>
      <c r="H543" s="29"/>
      <c r="I543" s="29"/>
      <c r="J543" s="29"/>
      <c r="K543" s="29"/>
      <c r="L543" s="29"/>
      <c r="M543" s="29"/>
      <c r="N543" s="29"/>
      <c r="O543" s="29"/>
      <c r="P543" s="29"/>
      <c r="Q543" s="29"/>
      <c r="R543" s="29"/>
      <c r="S543" s="29"/>
      <c r="T543" s="29"/>
      <c r="U543" s="29"/>
      <c r="V543" s="29"/>
      <c r="W543" s="29"/>
      <c r="X543" s="29"/>
      <c r="Y543" s="29"/>
      <c r="Z543" s="29"/>
    </row>
    <row r="544" ht="15.75" customHeight="1">
      <c r="A544" s="22" t="s">
        <v>616</v>
      </c>
      <c r="B544" s="21" t="s">
        <v>617</v>
      </c>
      <c r="C544" s="29"/>
      <c r="D544" s="29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  <c r="Z544" s="21"/>
    </row>
    <row r="545" ht="15.75" customHeight="1">
      <c r="A545" s="22" t="s">
        <v>618</v>
      </c>
      <c r="B545" s="21" t="s">
        <v>619</v>
      </c>
      <c r="C545" s="29"/>
      <c r="D545" s="29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  <c r="Z545" s="21"/>
    </row>
    <row r="546" ht="15.75" customHeight="1">
      <c r="A546" s="22" t="s">
        <v>620</v>
      </c>
      <c r="B546" s="21" t="s">
        <v>621</v>
      </c>
      <c r="C546" s="29"/>
      <c r="D546" s="29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  <c r="Z546" s="21"/>
    </row>
    <row r="547" ht="15.75" customHeight="1">
      <c r="A547" s="22" t="s">
        <v>622</v>
      </c>
      <c r="B547" s="21" t="s">
        <v>623</v>
      </c>
      <c r="C547" s="29"/>
      <c r="D547" s="29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  <c r="Z547" s="21"/>
    </row>
    <row r="548" ht="15.75" customHeight="1">
      <c r="A548" s="6"/>
      <c r="B548" s="75" t="s">
        <v>624</v>
      </c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>
      <c r="A591" s="22"/>
      <c r="B591" s="76"/>
    </row>
    <row r="592" ht="15.75" customHeight="1">
      <c r="A592" s="29"/>
      <c r="B592" s="77"/>
      <c r="C592" s="29"/>
      <c r="D592" s="29"/>
      <c r="E592" s="29"/>
      <c r="F592" s="29"/>
      <c r="G592" s="29"/>
      <c r="H592" s="29"/>
      <c r="I592" s="29"/>
      <c r="J592" s="29"/>
      <c r="K592" s="29"/>
      <c r="L592" s="29"/>
      <c r="M592" s="29"/>
      <c r="N592" s="29"/>
      <c r="O592" s="29"/>
      <c r="P592" s="29"/>
      <c r="Q592" s="29"/>
      <c r="R592" s="29"/>
      <c r="S592" s="29"/>
      <c r="T592" s="29"/>
      <c r="U592" s="29"/>
      <c r="V592" s="29"/>
      <c r="W592" s="29"/>
      <c r="X592" s="29"/>
      <c r="Y592" s="29"/>
      <c r="Z592" s="29"/>
    </row>
    <row r="593" ht="15.75" customHeight="1">
      <c r="A593" s="29"/>
      <c r="B593" s="29"/>
      <c r="C593" s="29"/>
      <c r="D593" s="29"/>
      <c r="E593" s="29"/>
      <c r="F593" s="29"/>
      <c r="G593" s="29"/>
      <c r="H593" s="29"/>
      <c r="I593" s="29"/>
      <c r="J593" s="29"/>
      <c r="K593" s="29"/>
      <c r="L593" s="29"/>
      <c r="M593" s="29"/>
      <c r="N593" s="29"/>
      <c r="O593" s="29"/>
      <c r="P593" s="29"/>
      <c r="Q593" s="29"/>
      <c r="R593" s="29"/>
      <c r="S593" s="29"/>
      <c r="T593" s="29"/>
      <c r="U593" s="29"/>
      <c r="V593" s="29"/>
      <c r="W593" s="29"/>
      <c r="X593" s="29"/>
      <c r="Y593" s="29"/>
      <c r="Z593" s="29"/>
    </row>
    <row r="594" ht="15.75" customHeight="1">
      <c r="A594" s="78"/>
      <c r="B594" s="37"/>
      <c r="C594" s="29"/>
      <c r="D594" s="29"/>
      <c r="E594" s="29"/>
      <c r="F594" s="29"/>
      <c r="G594" s="29"/>
      <c r="H594" s="29"/>
      <c r="I594" s="29"/>
      <c r="J594" s="29"/>
      <c r="K594" s="29"/>
      <c r="L594" s="29"/>
      <c r="M594" s="29"/>
      <c r="N594" s="29"/>
      <c r="O594" s="29"/>
      <c r="P594" s="29"/>
      <c r="Q594" s="29"/>
      <c r="R594" s="29"/>
      <c r="S594" s="29"/>
      <c r="T594" s="29"/>
      <c r="U594" s="29"/>
      <c r="V594" s="29"/>
      <c r="W594" s="29"/>
      <c r="X594" s="29"/>
      <c r="Y594" s="29"/>
      <c r="Z594" s="29"/>
    </row>
    <row r="595" ht="15.75" customHeight="1">
      <c r="A595" s="78"/>
      <c r="B595" s="79"/>
      <c r="C595" s="29"/>
      <c r="D595" s="29"/>
      <c r="E595" s="29"/>
      <c r="F595" s="29"/>
      <c r="G595" s="29"/>
      <c r="H595" s="29"/>
      <c r="I595" s="29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29"/>
      <c r="U595" s="29"/>
      <c r="V595" s="29"/>
      <c r="W595" s="29"/>
      <c r="X595" s="29"/>
      <c r="Y595" s="29"/>
      <c r="Z595" s="29"/>
    </row>
    <row r="596" ht="15.75" customHeight="1">
      <c r="A596" s="78"/>
      <c r="B596" s="79"/>
      <c r="C596" s="29"/>
      <c r="D596" s="29"/>
      <c r="E596" s="29"/>
      <c r="F596" s="29"/>
      <c r="G596" s="29"/>
      <c r="H596" s="29"/>
      <c r="I596" s="29"/>
      <c r="J596" s="29"/>
      <c r="K596" s="29"/>
      <c r="L596" s="29"/>
      <c r="M596" s="29"/>
      <c r="N596" s="29"/>
      <c r="O596" s="29"/>
      <c r="P596" s="29"/>
      <c r="Q596" s="29"/>
      <c r="R596" s="29"/>
      <c r="S596" s="29"/>
      <c r="T596" s="29"/>
      <c r="U596" s="29"/>
      <c r="V596" s="29"/>
      <c r="W596" s="29"/>
      <c r="X596" s="29"/>
      <c r="Y596" s="29"/>
      <c r="Z596" s="29"/>
    </row>
    <row r="597" ht="15.75" customHeight="1">
      <c r="A597" s="29"/>
      <c r="B597" s="29"/>
      <c r="C597" s="29"/>
      <c r="D597" s="29"/>
      <c r="E597" s="29"/>
      <c r="F597" s="29"/>
      <c r="G597" s="29"/>
      <c r="H597" s="29"/>
      <c r="I597" s="29"/>
      <c r="J597" s="29"/>
      <c r="K597" s="29"/>
      <c r="L597" s="29"/>
      <c r="M597" s="29"/>
      <c r="N597" s="29"/>
      <c r="O597" s="29"/>
      <c r="P597" s="29"/>
      <c r="Q597" s="29"/>
      <c r="R597" s="29"/>
      <c r="S597" s="29"/>
      <c r="T597" s="29"/>
      <c r="U597" s="29"/>
      <c r="V597" s="29"/>
      <c r="W597" s="29"/>
      <c r="X597" s="29"/>
      <c r="Y597" s="29"/>
      <c r="Z597" s="29"/>
    </row>
    <row r="598" ht="15.75" customHeight="1">
      <c r="A598" s="80"/>
      <c r="B598" s="22"/>
    </row>
    <row r="599" ht="15.75" customHeight="1">
      <c r="A599" s="80"/>
      <c r="B599" s="22"/>
    </row>
    <row r="600" ht="15.75" customHeight="1">
      <c r="A600" s="80"/>
      <c r="B600" s="23"/>
    </row>
    <row r="601" ht="15.75" customHeight="1">
      <c r="A601" s="80"/>
      <c r="B601" s="23"/>
    </row>
    <row r="602" ht="15.75" customHeight="1">
      <c r="A602" s="80"/>
      <c r="B602" s="22"/>
    </row>
    <row r="603" ht="15.75" customHeight="1">
      <c r="A603" s="80"/>
      <c r="B603" s="23"/>
    </row>
    <row r="604" ht="15.75" customHeight="1">
      <c r="A604" s="80"/>
      <c r="B604" s="23"/>
    </row>
    <row r="605" ht="15.75" customHeight="1">
      <c r="A605" s="80"/>
      <c r="B605" s="81"/>
    </row>
    <row r="606" ht="15.75" customHeight="1">
      <c r="A606" s="80"/>
      <c r="B606" s="22"/>
    </row>
    <row r="607" ht="15.75" customHeight="1">
      <c r="A607" s="80"/>
      <c r="B607" s="22"/>
    </row>
    <row r="608" ht="15.75" customHeight="1">
      <c r="A608" s="80"/>
      <c r="B608" s="22"/>
    </row>
    <row r="609" ht="15.75" customHeight="1">
      <c r="A609" s="80"/>
      <c r="B609" s="22"/>
    </row>
    <row r="610" ht="15.75" customHeight="1">
      <c r="A610" s="80"/>
      <c r="B610" s="22"/>
    </row>
    <row r="611" ht="15.75" customHeight="1">
      <c r="A611" s="80"/>
      <c r="B611" s="22"/>
    </row>
    <row r="612" ht="15.75" customHeight="1">
      <c r="A612" s="21"/>
      <c r="B612" s="21"/>
    </row>
    <row r="613" ht="15.75" customHeight="1">
      <c r="A613" s="80"/>
      <c r="B613" s="82"/>
    </row>
    <row r="614" ht="15.75" customHeight="1">
      <c r="A614" s="80"/>
      <c r="B614" s="82"/>
    </row>
    <row r="615" ht="15.75" customHeight="1">
      <c r="A615" s="80"/>
      <c r="B615" s="82"/>
    </row>
    <row r="616" ht="15.75" customHeight="1">
      <c r="A616" s="80"/>
      <c r="B616" s="82"/>
    </row>
    <row r="617" ht="15.75" customHeight="1">
      <c r="A617" s="80"/>
      <c r="B617" s="82"/>
    </row>
    <row r="618" ht="15.75" customHeight="1">
      <c r="A618" s="80"/>
      <c r="B618" s="82"/>
    </row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A18"/>
    <hyperlink r:id="rId2" ref="A19"/>
    <hyperlink r:id="rId3" ref="A20"/>
    <hyperlink r:id="rId4" ref="A21"/>
    <hyperlink r:id="rId5" ref="A22"/>
    <hyperlink r:id="rId6" ref="A28"/>
    <hyperlink r:id="rId7" ref="A31"/>
    <hyperlink r:id="rId8" ref="A38"/>
    <hyperlink r:id="rId9" ref="A39"/>
    <hyperlink r:id="rId10" ref="A41"/>
    <hyperlink r:id="rId11" ref="A42"/>
    <hyperlink r:id="rId12" ref="A43"/>
    <hyperlink r:id="rId13" ref="A44"/>
    <hyperlink r:id="rId14" ref="A45"/>
    <hyperlink r:id="rId15" ref="A48"/>
    <hyperlink r:id="rId16" ref="A51"/>
    <hyperlink r:id="rId17" ref="A53"/>
    <hyperlink r:id="rId18" ref="A60"/>
    <hyperlink r:id="rId19" ref="A69"/>
    <hyperlink r:id="rId20" ref="A72"/>
    <hyperlink r:id="rId21" ref="A73"/>
    <hyperlink r:id="rId22" ref="A75"/>
    <hyperlink r:id="rId23" ref="A77"/>
    <hyperlink r:id="rId24" ref="A78"/>
    <hyperlink r:id="rId25" ref="A79"/>
    <hyperlink r:id="rId26" ref="A81"/>
    <hyperlink r:id="rId27" ref="A84"/>
    <hyperlink r:id="rId28" ref="A85"/>
    <hyperlink r:id="rId29" ref="A87"/>
    <hyperlink r:id="rId30" ref="A88"/>
    <hyperlink r:id="rId31" ref="A92"/>
    <hyperlink r:id="rId32" ref="A93"/>
    <hyperlink r:id="rId33" ref="A94"/>
    <hyperlink r:id="rId34" ref="A95"/>
    <hyperlink r:id="rId35" ref="A96"/>
    <hyperlink r:id="rId36" ref="A97"/>
    <hyperlink r:id="rId37" ref="A98"/>
    <hyperlink r:id="rId38" ref="A99"/>
    <hyperlink r:id="rId39" ref="A100"/>
    <hyperlink r:id="rId40" ref="A101"/>
    <hyperlink r:id="rId41" ref="A110"/>
    <hyperlink r:id="rId42" ref="A113"/>
    <hyperlink r:id="rId43" ref="A116"/>
    <hyperlink r:id="rId44" ref="A117"/>
    <hyperlink r:id="rId45" ref="A118"/>
    <hyperlink r:id="rId46" ref="A125"/>
    <hyperlink r:id="rId47" ref="A129"/>
    <hyperlink r:id="rId48" ref="A130"/>
    <hyperlink r:id="rId49" ref="A131"/>
    <hyperlink r:id="rId50" ref="A133"/>
    <hyperlink r:id="rId51" ref="A134"/>
    <hyperlink r:id="rId52" ref="A135"/>
    <hyperlink r:id="rId53" ref="A136"/>
    <hyperlink r:id="rId54" ref="A137"/>
    <hyperlink r:id="rId55" ref="A138"/>
    <hyperlink r:id="rId56" ref="A139"/>
    <hyperlink r:id="rId57" ref="A140"/>
    <hyperlink r:id="rId58" ref="A141"/>
    <hyperlink r:id="rId59" ref="A142"/>
    <hyperlink r:id="rId60" ref="A143"/>
    <hyperlink r:id="rId61" ref="A168"/>
    <hyperlink r:id="rId62" ref="A171"/>
    <hyperlink r:id="rId63" ref="A179"/>
    <hyperlink r:id="rId64" ref="A180"/>
    <hyperlink r:id="rId65" ref="A187"/>
    <hyperlink r:id="rId66" ref="A188"/>
    <hyperlink r:id="rId67" ref="A189"/>
    <hyperlink r:id="rId68" ref="A194"/>
    <hyperlink r:id="rId69" ref="A197"/>
    <hyperlink r:id="rId70" ref="A198"/>
    <hyperlink r:id="rId71" ref="A199"/>
    <hyperlink r:id="rId72" ref="A201"/>
    <hyperlink r:id="rId73" ref="A202"/>
    <hyperlink r:id="rId74" ref="A208"/>
    <hyperlink r:id="rId75" ref="A209"/>
    <hyperlink r:id="rId76" ref="A216"/>
    <hyperlink r:id="rId77" ref="A221"/>
    <hyperlink r:id="rId78" ref="A222"/>
    <hyperlink r:id="rId79" ref="A223"/>
    <hyperlink r:id="rId80" ref="A224"/>
    <hyperlink r:id="rId81" ref="A226"/>
    <hyperlink r:id="rId82" ref="A227"/>
    <hyperlink r:id="rId83" ref="A228"/>
    <hyperlink r:id="rId84" ref="A229"/>
    <hyperlink r:id="rId85" ref="A230"/>
    <hyperlink r:id="rId86" ref="A231"/>
    <hyperlink r:id="rId87" ref="A232"/>
    <hyperlink r:id="rId88" ref="A233"/>
    <hyperlink r:id="rId89" ref="A234"/>
    <hyperlink r:id="rId90" ref="A235"/>
    <hyperlink r:id="rId91" ref="A237"/>
    <hyperlink r:id="rId92" ref="A241"/>
    <hyperlink r:id="rId93" ref="A245"/>
    <hyperlink r:id="rId94" ref="A248"/>
    <hyperlink r:id="rId95" ref="A249"/>
    <hyperlink r:id="rId96" ref="A250"/>
    <hyperlink r:id="rId97" ref="A252"/>
    <hyperlink r:id="rId98" ref="A253"/>
    <hyperlink r:id="rId99" ref="A254"/>
    <hyperlink r:id="rId100" ref="A255"/>
    <hyperlink r:id="rId101" ref="A257"/>
    <hyperlink r:id="rId102" ref="A258"/>
    <hyperlink r:id="rId103" ref="A261"/>
    <hyperlink r:id="rId104" ref="A262"/>
    <hyperlink r:id="rId105" ref="A267"/>
    <hyperlink r:id="rId106" ref="A268"/>
    <hyperlink r:id="rId107" ref="A269"/>
    <hyperlink r:id="rId108" ref="A270"/>
    <hyperlink r:id="rId109" ref="A273"/>
    <hyperlink r:id="rId110" ref="A274"/>
    <hyperlink r:id="rId111" ref="A275"/>
    <hyperlink r:id="rId112" ref="A276"/>
    <hyperlink r:id="rId113" ref="A277"/>
    <hyperlink r:id="rId114" ref="A280"/>
    <hyperlink r:id="rId115" ref="A281"/>
    <hyperlink r:id="rId116" ref="A283"/>
    <hyperlink r:id="rId117" ref="A284"/>
    <hyperlink r:id="rId118" ref="A287"/>
    <hyperlink r:id="rId119" ref="A288"/>
    <hyperlink r:id="rId120" ref="A289"/>
    <hyperlink r:id="rId121" ref="A292"/>
    <hyperlink r:id="rId122" ref="A293"/>
    <hyperlink r:id="rId123" ref="A294"/>
    <hyperlink r:id="rId124" ref="A295"/>
    <hyperlink r:id="rId125" ref="A296"/>
    <hyperlink r:id="rId126" ref="A297"/>
    <hyperlink r:id="rId127" ref="A298"/>
    <hyperlink r:id="rId128" ref="A299"/>
    <hyperlink r:id="rId129" ref="A300"/>
    <hyperlink r:id="rId130" ref="A301"/>
    <hyperlink r:id="rId131" ref="A302"/>
    <hyperlink r:id="rId132" ref="A303"/>
    <hyperlink r:id="rId133" ref="A304"/>
    <hyperlink r:id="rId134" ref="A305"/>
    <hyperlink r:id="rId135" ref="A306"/>
    <hyperlink r:id="rId136" ref="A307"/>
    <hyperlink r:id="rId137" ref="A312"/>
    <hyperlink r:id="rId138" ref="A320"/>
    <hyperlink r:id="rId139" ref="A328"/>
    <hyperlink r:id="rId140" ref="A340"/>
    <hyperlink r:id="rId141" ref="A356"/>
    <hyperlink r:id="rId142" ref="A361"/>
    <hyperlink r:id="rId143" ref="A362"/>
    <hyperlink r:id="rId144" ref="A369"/>
    <hyperlink r:id="rId145" ref="A370"/>
    <hyperlink r:id="rId146" ref="A371"/>
    <hyperlink r:id="rId147" ref="A372"/>
    <hyperlink r:id="rId148" ref="A373"/>
    <hyperlink r:id="rId149" ref="A374"/>
    <hyperlink r:id="rId150" ref="A375"/>
    <hyperlink r:id="rId151" ref="A376"/>
    <hyperlink r:id="rId152" ref="A377"/>
    <hyperlink r:id="rId153" ref="A378"/>
    <hyperlink r:id="rId154" ref="A379"/>
    <hyperlink r:id="rId155" ref="A380"/>
    <hyperlink r:id="rId156" ref="A381"/>
    <hyperlink r:id="rId157" ref="A382"/>
    <hyperlink r:id="rId158" ref="A383"/>
    <hyperlink r:id="rId159" ref="A384"/>
    <hyperlink r:id="rId160" ref="A385"/>
    <hyperlink r:id="rId161" ref="A386"/>
    <hyperlink r:id="rId162" ref="A387"/>
    <hyperlink r:id="rId163" ref="A388"/>
    <hyperlink r:id="rId164" ref="A389"/>
    <hyperlink r:id="rId165" ref="A390"/>
    <hyperlink r:id="rId166" ref="A391"/>
    <hyperlink r:id="rId167" ref="A392"/>
    <hyperlink r:id="rId168" ref="A393"/>
    <hyperlink r:id="rId169" ref="A394"/>
    <hyperlink r:id="rId170" ref="A395"/>
    <hyperlink r:id="rId171" ref="A396"/>
    <hyperlink r:id="rId172" ref="A397"/>
    <hyperlink r:id="rId173" ref="A398"/>
    <hyperlink r:id="rId174" ref="A399"/>
    <hyperlink r:id="rId175" ref="A400"/>
    <hyperlink r:id="rId176" ref="A401"/>
    <hyperlink r:id="rId177" ref="A402"/>
    <hyperlink r:id="rId178" ref="A403"/>
    <hyperlink r:id="rId179" ref="A404"/>
    <hyperlink r:id="rId180" ref="A405"/>
    <hyperlink r:id="rId181" ref="A406"/>
    <hyperlink r:id="rId182" ref="A407"/>
    <hyperlink r:id="rId183" ref="A408"/>
    <hyperlink r:id="rId184" ref="A410"/>
    <hyperlink r:id="rId185" ref="A411"/>
    <hyperlink r:id="rId186" ref="A412"/>
    <hyperlink r:id="rId187" ref="A413"/>
    <hyperlink r:id="rId188" ref="A414"/>
    <hyperlink r:id="rId189" ref="A415"/>
    <hyperlink r:id="rId190" ref="A416"/>
    <hyperlink r:id="rId191" ref="A417"/>
    <hyperlink r:id="rId192" ref="A418"/>
    <hyperlink r:id="rId193" ref="A419"/>
    <hyperlink r:id="rId194" ref="A420"/>
    <hyperlink r:id="rId195" ref="A421"/>
    <hyperlink r:id="rId196" ref="A422"/>
    <hyperlink r:id="rId197" ref="A423"/>
    <hyperlink r:id="rId198" ref="A424"/>
    <hyperlink r:id="rId199" ref="A425"/>
    <hyperlink r:id="rId200" ref="A426"/>
    <hyperlink r:id="rId201" ref="A427"/>
    <hyperlink r:id="rId202" ref="A428"/>
    <hyperlink r:id="rId203" ref="A429"/>
    <hyperlink r:id="rId204" ref="A430"/>
    <hyperlink r:id="rId205" ref="A431"/>
    <hyperlink r:id="rId206" ref="A435"/>
    <hyperlink r:id="rId207" ref="A436"/>
    <hyperlink r:id="rId208" ref="A437"/>
    <hyperlink r:id="rId209" ref="A439"/>
    <hyperlink r:id="rId210" ref="A440"/>
    <hyperlink r:id="rId211" ref="A441"/>
    <hyperlink r:id="rId212" ref="A442"/>
    <hyperlink r:id="rId213" ref="A443"/>
    <hyperlink r:id="rId214" ref="A444"/>
    <hyperlink r:id="rId215" ref="A445"/>
    <hyperlink r:id="rId216" ref="A446"/>
    <hyperlink r:id="rId217" ref="A447"/>
    <hyperlink r:id="rId218" ref="A448"/>
    <hyperlink r:id="rId219" ref="A449"/>
    <hyperlink r:id="rId220" ref="A450"/>
    <hyperlink r:id="rId221" ref="A451"/>
    <hyperlink r:id="rId222" ref="A452"/>
    <hyperlink r:id="rId223" ref="A453"/>
    <hyperlink r:id="rId224" ref="A454"/>
    <hyperlink r:id="rId225" ref="A457"/>
    <hyperlink r:id="rId226" ref="A461"/>
    <hyperlink r:id="rId227" ref="A462"/>
    <hyperlink r:id="rId228" ref="A464"/>
    <hyperlink r:id="rId229" ref="A465"/>
    <hyperlink r:id="rId230" ref="A466"/>
    <hyperlink r:id="rId231" ref="A468"/>
    <hyperlink r:id="rId232" ref="A469"/>
    <hyperlink r:id="rId233" ref="A470"/>
    <hyperlink r:id="rId234" ref="A471"/>
    <hyperlink r:id="rId235" ref="A472"/>
    <hyperlink r:id="rId236" ref="A475"/>
    <hyperlink r:id="rId237" ref="A477"/>
    <hyperlink r:id="rId238" ref="A478"/>
    <hyperlink r:id="rId239" ref="A479"/>
    <hyperlink r:id="rId240" ref="A480"/>
    <hyperlink r:id="rId241" ref="A481"/>
    <hyperlink r:id="rId242" ref="A482"/>
    <hyperlink r:id="rId243" ref="A483"/>
    <hyperlink r:id="rId244" ref="A485"/>
    <hyperlink r:id="rId245" ref="A486"/>
    <hyperlink r:id="rId246" ref="A487"/>
    <hyperlink r:id="rId247" ref="A488"/>
    <hyperlink r:id="rId248" ref="A489"/>
    <hyperlink r:id="rId249" ref="A490"/>
    <hyperlink r:id="rId250" ref="A491"/>
    <hyperlink r:id="rId251" ref="A492"/>
    <hyperlink r:id="rId252" ref="A493"/>
    <hyperlink r:id="rId253" ref="A494"/>
    <hyperlink r:id="rId254" ref="A495"/>
    <hyperlink r:id="rId255" ref="A496"/>
    <hyperlink r:id="rId256" ref="A497"/>
    <hyperlink r:id="rId257" ref="A498"/>
    <hyperlink r:id="rId258" ref="A500"/>
    <hyperlink r:id="rId259" ref="A501"/>
    <hyperlink r:id="rId260" ref="A502"/>
    <hyperlink r:id="rId261" ref="A503"/>
    <hyperlink r:id="rId262" ref="A504"/>
    <hyperlink r:id="rId263" ref="A505"/>
    <hyperlink r:id="rId264" ref="A506"/>
    <hyperlink r:id="rId265" ref="A507"/>
    <hyperlink r:id="rId266" ref="A508"/>
    <hyperlink r:id="rId267" ref="A511"/>
    <hyperlink r:id="rId268" ref="A512"/>
    <hyperlink r:id="rId269" ref="A517"/>
    <hyperlink r:id="rId270" ref="A519"/>
    <hyperlink r:id="rId271" ref="A520"/>
    <hyperlink r:id="rId272" ref="A521"/>
    <hyperlink r:id="rId273" ref="A522"/>
    <hyperlink r:id="rId274" ref="A524"/>
    <hyperlink r:id="rId275" ref="A525"/>
    <hyperlink r:id="rId276" ref="A526"/>
    <hyperlink r:id="rId277" ref="A527"/>
    <hyperlink r:id="rId278" ref="A528"/>
    <hyperlink r:id="rId279" ref="A529"/>
    <hyperlink r:id="rId280" ref="A530"/>
    <hyperlink r:id="rId281" ref="A531"/>
    <hyperlink r:id="rId282" ref="A533"/>
    <hyperlink r:id="rId283" ref="A534"/>
    <hyperlink r:id="rId284" ref="A535"/>
    <hyperlink r:id="rId285" ref="A536"/>
    <hyperlink r:id="rId286" ref="A537"/>
    <hyperlink r:id="rId287" ref="A538"/>
    <hyperlink r:id="rId288" ref="A542"/>
    <hyperlink r:id="rId289" ref="A543"/>
    <hyperlink r:id="rId290" ref="A544"/>
    <hyperlink r:id="rId291" ref="A545"/>
    <hyperlink r:id="rId292" ref="A546"/>
    <hyperlink r:id="rId293" ref="A547"/>
  </hyperlinks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294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