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Override PartName="/xl/drawings/drawing4.xml" ContentType="application/vnd.openxmlformats-officedocument.drawing+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35" windowWidth="15255" windowHeight="7440" tabRatio="254" firstSheet="27" activeTab="19"/>
  </bookViews>
  <sheets>
    <sheet name="Sheet1" sheetId="29" r:id="rId1"/>
    <sheet name="INTRODUCTION" sheetId="1" r:id="rId2"/>
    <sheet name="BASIC" sheetId="5" r:id="rId3"/>
    <sheet name="TIPS AND TRICKS" sheetId="6" r:id="rId4"/>
    <sheet name="TEXT TO COLUMN" sheetId="7" r:id="rId5"/>
    <sheet name="LOGICAL OPERATOR" sheetId="8" r:id="rId6"/>
    <sheet name="LOGICAL OPERATORS" sheetId="9" r:id="rId7"/>
    <sheet name="LOGICAL FUNCTION" sheetId="10" r:id="rId8"/>
    <sheet name="DATE FUNCTIONS" sheetId="11" r:id="rId9"/>
    <sheet name="NAME RANGE WITH FUNCTIONS" sheetId="12" r:id="rId10"/>
    <sheet name="COUNT IF" sheetId="13" r:id="rId11"/>
    <sheet name="STATISTICAL FUNCTION" sheetId="14" r:id="rId12"/>
    <sheet name="V-LOOKUP" sheetId="16" r:id="rId13"/>
    <sheet name="HYPERLINK" sheetId="17" r:id="rId14"/>
    <sheet name="CHARTS" sheetId="18" r:id="rId15"/>
    <sheet name="FINANCE FUNCTION" sheetId="19" r:id="rId16"/>
    <sheet name="DROPDOWN AND BARCODE" sheetId="20" r:id="rId17"/>
    <sheet name="MACROS" sheetId="21" r:id="rId18"/>
    <sheet name="DATA TYPES" sheetId="22" r:id="rId19"/>
    <sheet name="MAILMERGE" sheetId="23" r:id="rId20"/>
    <sheet name="STUDENTS MARKSHEET" sheetId="24" r:id="rId21"/>
    <sheet name="PAYROLL MANAGEMENT" sheetId="25" r:id="rId22"/>
    <sheet name="BARCODE" sheetId="26" r:id="rId23"/>
    <sheet name="FORMS" sheetId="27" r:id="rId24"/>
    <sheet name="DOCUMENT PROTECTION" sheetId="28" r:id="rId25"/>
    <sheet name="BILL ENTRY" sheetId="30" r:id="rId26"/>
    <sheet name="PROFIT LOSS" sheetId="33" r:id="rId27"/>
    <sheet name="PROJECTS" sheetId="34" r:id="rId28"/>
  </sheets>
  <calcPr calcId="124519"/>
</workbook>
</file>

<file path=xl/calcChain.xml><?xml version="1.0" encoding="utf-8"?>
<calcChain xmlns="http://schemas.openxmlformats.org/spreadsheetml/2006/main">
  <c r="B47" i="33"/>
  <c r="B38"/>
  <c r="B32"/>
  <c r="B20"/>
  <c r="B12"/>
  <c r="C13" i="30"/>
  <c r="C12"/>
  <c r="C11"/>
  <c r="N7" i="19"/>
  <c r="N9" s="1"/>
  <c r="C4" i="26"/>
  <c r="C5"/>
  <c r="C6"/>
  <c r="C7"/>
  <c r="C3"/>
  <c r="C2"/>
  <c r="F23" i="25"/>
  <c r="F22"/>
  <c r="F21"/>
  <c r="F20"/>
  <c r="S9"/>
  <c r="S10"/>
  <c r="S11"/>
  <c r="S12"/>
  <c r="S13"/>
  <c r="S14"/>
  <c r="S15"/>
  <c r="S16"/>
  <c r="S8"/>
  <c r="R9"/>
  <c r="R10"/>
  <c r="R11"/>
  <c r="R12"/>
  <c r="R13"/>
  <c r="R14"/>
  <c r="R15"/>
  <c r="R16"/>
  <c r="R8"/>
  <c r="Q9"/>
  <c r="Q10"/>
  <c r="Q11"/>
  <c r="Q12"/>
  <c r="Q13"/>
  <c r="Q14"/>
  <c r="Q15"/>
  <c r="Q16"/>
  <c r="Q8"/>
  <c r="P9"/>
  <c r="P10"/>
  <c r="P11"/>
  <c r="P12"/>
  <c r="P13"/>
  <c r="P14"/>
  <c r="P15"/>
  <c r="P16"/>
  <c r="P8"/>
  <c r="M9"/>
  <c r="M10"/>
  <c r="M11"/>
  <c r="M12"/>
  <c r="M13"/>
  <c r="M14"/>
  <c r="M15"/>
  <c r="M16"/>
  <c r="M8"/>
  <c r="J9"/>
  <c r="J10"/>
  <c r="J11"/>
  <c r="J12"/>
  <c r="J13"/>
  <c r="J14"/>
  <c r="J15"/>
  <c r="J16"/>
  <c r="J8"/>
  <c r="P10" i="24"/>
  <c r="O17"/>
  <c r="O16"/>
  <c r="O15"/>
  <c r="O14"/>
  <c r="O13"/>
  <c r="O12"/>
  <c r="O11"/>
  <c r="O10"/>
  <c r="N17"/>
  <c r="N16"/>
  <c r="N15"/>
  <c r="N14"/>
  <c r="N13"/>
  <c r="N12"/>
  <c r="N11"/>
  <c r="N10"/>
  <c r="E17"/>
  <c r="E16"/>
  <c r="E15"/>
  <c r="E14"/>
  <c r="E13"/>
  <c r="E12"/>
  <c r="E11"/>
  <c r="E10"/>
  <c r="B7" i="16"/>
  <c r="B6"/>
  <c r="B5"/>
  <c r="B4"/>
  <c r="I16" i="14"/>
  <c r="I15"/>
  <c r="I13"/>
  <c r="I12"/>
  <c r="E6" i="13"/>
  <c r="G11" i="12"/>
  <c r="G10"/>
  <c r="G9"/>
  <c r="G8"/>
  <c r="G7"/>
  <c r="G6"/>
  <c r="G5"/>
  <c r="G4"/>
  <c r="G3"/>
  <c r="D9" i="11"/>
  <c r="D8"/>
  <c r="D7"/>
  <c r="D6"/>
  <c r="D5"/>
  <c r="K5" i="10"/>
  <c r="F28" i="9"/>
  <c r="F27"/>
  <c r="F26"/>
  <c r="G10" i="8"/>
  <c r="G9"/>
  <c r="G8"/>
  <c r="G7"/>
  <c r="E9"/>
  <c r="E8"/>
  <c r="F6" i="6" a="1"/>
  <c r="F6" s="1"/>
  <c r="F7" a="1"/>
  <c r="F7" s="1"/>
  <c r="K6" l="1"/>
  <c r="I6"/>
  <c r="G6"/>
  <c r="J6"/>
  <c r="H6"/>
  <c r="J8"/>
  <c r="H8"/>
  <c r="F8"/>
  <c r="I7"/>
  <c r="G7"/>
  <c r="I8"/>
  <c r="G8"/>
  <c r="J7"/>
  <c r="H7"/>
</calcChain>
</file>

<file path=xl/sharedStrings.xml><?xml version="1.0" encoding="utf-8"?>
<sst xmlns="http://schemas.openxmlformats.org/spreadsheetml/2006/main" count="475" uniqueCount="404">
  <si>
    <t xml:space="preserve">Aspreadsheet is a software is a software program you use to easily perform mathetical calculations on statistical data and totaling long columns of numbers or determining percentages and averages
</t>
  </si>
  <si>
    <t xml:space="preserve">Excel is widely used in finance and accounting because its easy to use and has an unmatched depth of financial functions
</t>
  </si>
  <si>
    <t>COLUMNS -LETTERS 
ROWS -NUMBERS</t>
  </si>
  <si>
    <t xml:space="preserve">By default , a cell reference is a relative reference
Relative cell references are basic cell references that adjust and change when copied or when using
Autofill.
EXAMPLE :=SUM(B8),as shown below, changes to
=SUM (C5:C8) Whtn copied across to the next cell.
</t>
  </si>
  <si>
    <t>RELATIVE REFERENCING</t>
  </si>
  <si>
    <t xml:space="preserve">An absolute reference refers to a cell in a fixed 
location, unlike relative references absolute references do not change when copied or filled.
You can use an absolute reference to keep a row and /or column constant.
An absolute reference is designated in a formula by the addition of a dollar($) before the column and row.
</t>
  </si>
  <si>
    <t>ABSOLUTE REFERENCING</t>
  </si>
  <si>
    <t xml:space="preserve">An mixed reference in excel is a reference where
part of the reference is absolute and is relative.
For example, the following references have both 
relative and absolute components.
</t>
  </si>
  <si>
    <t>MIXED REFERENCING</t>
  </si>
  <si>
    <t>TIPS AND TRICKS</t>
  </si>
  <si>
    <t>TRANSPOSE</t>
  </si>
  <si>
    <t>A
B
C
D
E</t>
  </si>
  <si>
    <t>The TRANSPOSE function returns a vertical range of cells as a horizontal range,or vice versa</t>
  </si>
  <si>
    <t>MON</t>
  </si>
  <si>
    <t>TUE</t>
  </si>
  <si>
    <t>WED</t>
  </si>
  <si>
    <t>THU</t>
  </si>
  <si>
    <t>FRI</t>
  </si>
  <si>
    <t>SAT</t>
  </si>
  <si>
    <t>SUN</t>
  </si>
  <si>
    <t>JANUARY</t>
  </si>
  <si>
    <t>FEBRUARY</t>
  </si>
  <si>
    <t>MARCH</t>
  </si>
  <si>
    <t>APRIL</t>
  </si>
  <si>
    <t>MAY</t>
  </si>
  <si>
    <t>JUNE</t>
  </si>
  <si>
    <t>JULY</t>
  </si>
  <si>
    <t>WHEN ENTER DOES NOT WORK ON YOUR TEXT</t>
  </si>
  <si>
    <t>ALT+ENTER</t>
  </si>
  <si>
    <t>AUTO-FILL</t>
  </si>
  <si>
    <t>Excel has a feature that helps you automically enter data.It 
has to be a predictable series</t>
  </si>
  <si>
    <t>CTRL+ARROW KEYS
TO NAVIGATE ROW AND COLUMNS</t>
  </si>
  <si>
    <t>TEXT TO COLUMN</t>
  </si>
  <si>
    <t>NAMES THAT HAS SPACES ON IT</t>
  </si>
  <si>
    <t>NELSON</t>
  </si>
  <si>
    <t>ELON</t>
  </si>
  <si>
    <t>HARUKI</t>
  </si>
  <si>
    <t>KOBE</t>
  </si>
  <si>
    <t>WILBUR</t>
  </si>
  <si>
    <t>MANDELA</t>
  </si>
  <si>
    <t>MUSK</t>
  </si>
  <si>
    <t>MURAKAMI</t>
  </si>
  <si>
    <t>BRYANT</t>
  </si>
  <si>
    <t>LEPCHA</t>
  </si>
  <si>
    <t>DEFINATION</t>
  </si>
  <si>
    <t>In Excel, you can use the Text to columns
functionally to split the content of a cell into miltiple cells</t>
  </si>
  <si>
    <t>UPPER,LOWER,LENGTH,CONTENATE</t>
  </si>
  <si>
    <t>FUNCTIONS</t>
  </si>
  <si>
    <t>NAME</t>
  </si>
  <si>
    <t>WELBUR LEPCHA</t>
  </si>
  <si>
    <t xml:space="preserve">NELSON MANDELA </t>
  </si>
  <si>
    <t>KOBE BRYANT</t>
  </si>
  <si>
    <t>ELON MUSK</t>
  </si>
  <si>
    <t>STEVE WOZNIAK</t>
  </si>
  <si>
    <t>CONCATENATE</t>
  </si>
  <si>
    <t>WILBUR lepcha</t>
  </si>
  <si>
    <t>NELSON mandela</t>
  </si>
  <si>
    <t>UPPER</t>
  </si>
  <si>
    <t>WILBUR LEPCHA</t>
  </si>
  <si>
    <t>LOWER</t>
  </si>
  <si>
    <t>wilbur lepcha</t>
  </si>
  <si>
    <t>nelson mandela</t>
  </si>
  <si>
    <t>kobe bryant</t>
  </si>
  <si>
    <t>LENGTH</t>
  </si>
  <si>
    <t>DEFINITIONS</t>
  </si>
  <si>
    <t>The Text function lets you change the way a number appears by applying 
formatting to it with format codes.
Its useftl in situations where you want to display numbers in a more
readable format,or you want to combine numbers with text or symbols</t>
  </si>
  <si>
    <t>LOGICAL OPERATORS</t>
  </si>
  <si>
    <t>IS 50=5?
IS 50&lt;&gt;5?
IS 50 &gt; 5?
IS 50&gt;=5?
IS 50 &lt;5?
IS 50&lt; = 5?</t>
  </si>
  <si>
    <t>&lt;</t>
  </si>
  <si>
    <t>&lt;&gt;</t>
  </si>
  <si>
    <t>&gt;</t>
  </si>
  <si>
    <t>&gt;=</t>
  </si>
  <si>
    <t>&lt;=</t>
  </si>
  <si>
    <t>EQUAL</t>
  </si>
  <si>
    <t>NOT EQUAL</t>
  </si>
  <si>
    <t>GREATER THAN</t>
  </si>
  <si>
    <t>GREATER THAN EQUAL</t>
  </si>
  <si>
    <t xml:space="preserve">A logical operator is a symbol or word used to connect two or more expressions such
 that the value of the compound expression produced depends 
only on that of the original expressions and on the meaning of the operator. 
</t>
  </si>
  <si>
    <t>number1</t>
  </si>
  <si>
    <t>number2</t>
  </si>
  <si>
    <t xml:space="preserve"> </t>
  </si>
  <si>
    <t>WHAT DOES LOGICAL OPERATOR MEAN?</t>
  </si>
  <si>
    <t>SMALLER THAN</t>
  </si>
  <si>
    <t>SMALLER THAN EQUAL</t>
  </si>
  <si>
    <t>LOGICAL FUNCTION</t>
  </si>
  <si>
    <t>PERCENTAGE SCORED STUDENT 1</t>
  </si>
  <si>
    <t>PERCENTAGE SCORED STUDENT 2</t>
  </si>
  <si>
    <t>SHOW AS</t>
  </si>
  <si>
    <t>FORMULA</t>
  </si>
  <si>
    <t>TRUE,FALSE</t>
  </si>
  <si>
    <t>1,0</t>
  </si>
  <si>
    <t>PASS,FAIL</t>
  </si>
  <si>
    <t>YES,NO</t>
  </si>
  <si>
    <t>DEFINITION</t>
  </si>
  <si>
    <t>Logical functions are used in spreadsheets to test whether 
a situation is true or false.Depending on the results of the test ,you can then relate to do something or the other. These decisions can be used to display certain information, and perform calculations,or to perform further texts.</t>
  </si>
  <si>
    <t>FUNCTION</t>
  </si>
  <si>
    <t>DATE FUNCTIONS</t>
  </si>
  <si>
    <t xml:space="preserve">FUNCTION FOR </t>
  </si>
  <si>
    <t xml:space="preserve">DAY
MONTH
YEAR </t>
  </si>
  <si>
    <t>DEFINATION?</t>
  </si>
  <si>
    <t>The Excel DATE function creates a valid date from individual year, month, and day components. 
The DATE function is useful for assembling dates that need to change
 dynamically based on other values in a worksheet.</t>
  </si>
  <si>
    <t>TODAY
NOW</t>
  </si>
  <si>
    <t>NAME RANGE</t>
  </si>
  <si>
    <t>TEXT</t>
  </si>
  <si>
    <t>NUMBERS</t>
  </si>
  <si>
    <t>abc</t>
  </si>
  <si>
    <t>def</t>
  </si>
  <si>
    <t>ghi</t>
  </si>
  <si>
    <t>mno</t>
  </si>
  <si>
    <t>BASIC FUNCTIONS</t>
  </si>
  <si>
    <r>
      <rPr>
        <sz val="14"/>
        <color theme="1"/>
        <rFont val="Calibri"/>
        <family val="2"/>
        <scheme val="minor"/>
      </rPr>
      <t>SUM 
MINIMUM
MAXIMUM
AVERAGE
COUNT
COUNTA
COUNTBLANK
SMALL
LARGE</t>
    </r>
    <r>
      <rPr>
        <sz val="16"/>
        <color theme="1"/>
        <rFont val="Calibri"/>
        <family val="2"/>
        <scheme val="minor"/>
      </rPr>
      <t xml:space="preserve">
</t>
    </r>
  </si>
  <si>
    <t>ADDITION</t>
  </si>
  <si>
    <t>MINIMUM VALUE</t>
  </si>
  <si>
    <t>LARGEST VALUE</t>
  </si>
  <si>
    <t>RETURNS AVERAGE</t>
  </si>
  <si>
    <t>COUNT JUST THE NUMBERS</t>
  </si>
  <si>
    <t>COUNTS EVEN THE EMITY VAL</t>
  </si>
  <si>
    <t>COUNTS EMITY CELLS</t>
  </si>
  <si>
    <t xml:space="preserve">RETURNS SMALLEST </t>
  </si>
  <si>
    <t>RETURNS LARGEST</t>
  </si>
  <si>
    <t>A named range is one or more cells that have been given a name .
Using named ranges can make formulas easier to read and understand.
They also provide simple navigation via the Name Box.</t>
  </si>
  <si>
    <t>COUNT IF FORMULA</t>
  </si>
  <si>
    <t>ITEMS</t>
  </si>
  <si>
    <t>MILK</t>
  </si>
  <si>
    <t xml:space="preserve">COOKIES </t>
  </si>
  <si>
    <t>APPLES</t>
  </si>
  <si>
    <t>ORANGES</t>
  </si>
  <si>
    <t>BISCUITS</t>
  </si>
  <si>
    <t>BANANA</t>
  </si>
  <si>
    <t>COCO COLA</t>
  </si>
  <si>
    <t>FANTA</t>
  </si>
  <si>
    <t>BEER</t>
  </si>
  <si>
    <t>COUNTS THE NUMBER OF CELLS WITH APPLES</t>
  </si>
  <si>
    <t>Microsoft excel defines COUNTIF as a 
formula that,counts the number
of cells within a range that meet the given 
condition</t>
  </si>
  <si>
    <t>STATISTICAL FUNCTION</t>
  </si>
  <si>
    <t>STUDENT</t>
  </si>
  <si>
    <t>MARKS</t>
  </si>
  <si>
    <t>BATCH</t>
  </si>
  <si>
    <t>wilbur</t>
  </si>
  <si>
    <t>computer</t>
  </si>
  <si>
    <t>murakami</t>
  </si>
  <si>
    <t>harford</t>
  </si>
  <si>
    <t>kobe</t>
  </si>
  <si>
    <t>elon</t>
  </si>
  <si>
    <t>banking</t>
  </si>
  <si>
    <t>science</t>
  </si>
  <si>
    <t>FUNCTION NAME
SUM IF</t>
  </si>
  <si>
    <t>IF SUM OF THE NO IS LESS THAN 40</t>
  </si>
  <si>
    <t>SUM IF FOR SELECTING PARTICULAR
 BATCH</t>
  </si>
  <si>
    <t>COUNT IF THE NO IS MORE THAN 35</t>
  </si>
  <si>
    <t>AVERAGE OF THE NUMBER LESS THAN 45</t>
  </si>
  <si>
    <t>V-LOOKUP FORMULA</t>
  </si>
  <si>
    <t>STUDENT NAME</t>
  </si>
  <si>
    <t>rashford</t>
  </si>
  <si>
    <t>STUDENTS</t>
  </si>
  <si>
    <t>eg@gmail.com</t>
  </si>
  <si>
    <t>EMAIL</t>
  </si>
  <si>
    <t>PHONE NUMBER</t>
  </si>
  <si>
    <t>ADDRESS</t>
  </si>
  <si>
    <t>another@gmail.com</t>
  </si>
  <si>
    <t>excel@gmail.com</t>
  </si>
  <si>
    <t>kobe@gmail.com</t>
  </si>
  <si>
    <t>ras123@gmail.com</t>
  </si>
  <si>
    <t>Syari</t>
  </si>
  <si>
    <t>swastik</t>
  </si>
  <si>
    <t>tadong</t>
  </si>
  <si>
    <t>deorali</t>
  </si>
  <si>
    <t>vajra</t>
  </si>
  <si>
    <t>HYPERLINKS</t>
  </si>
  <si>
    <t>GO TO DATE FUNCTIONS</t>
  </si>
  <si>
    <t>CHARTS</t>
  </si>
  <si>
    <t>shortcut key ALT +f1</t>
  </si>
  <si>
    <t>ANNUAL SALES</t>
  </si>
  <si>
    <t>ONLINE SALES</t>
  </si>
  <si>
    <t>STORE SALES</t>
  </si>
  <si>
    <t>TSHIRT</t>
  </si>
  <si>
    <t>JOGGERS</t>
  </si>
  <si>
    <t>JORDANS</t>
  </si>
  <si>
    <t>FINANCE FUNCTIONS</t>
  </si>
  <si>
    <t xml:space="preserve">PV </t>
  </si>
  <si>
    <t>RATE</t>
  </si>
  <si>
    <t>NPER</t>
  </si>
  <si>
    <t>TOTAL HOME PRICE</t>
  </si>
  <si>
    <t>INTERESTS RATE (p.a)</t>
  </si>
  <si>
    <t>NO OF PERIODS (YRS)</t>
  </si>
  <si>
    <t>PMT</t>
  </si>
  <si>
    <t>MONTHLY PAYMENT</t>
  </si>
  <si>
    <t>TOTAL AMOUNT PAID</t>
  </si>
  <si>
    <t xml:space="preserve"> 6,000,000,00</t>
  </si>
  <si>
    <t>DROPDOWN</t>
  </si>
  <si>
    <t>yes</t>
  </si>
  <si>
    <t>MORE PRODUCTS</t>
  </si>
  <si>
    <t>tracksuites</t>
  </si>
  <si>
    <t>basketball</t>
  </si>
  <si>
    <t>converse</t>
  </si>
  <si>
    <t>shorts</t>
  </si>
  <si>
    <t>football</t>
  </si>
  <si>
    <t>running shoes</t>
  </si>
  <si>
    <t>bags</t>
  </si>
  <si>
    <t>MACROS</t>
  </si>
  <si>
    <t>STEP -1</t>
  </si>
  <si>
    <t xml:space="preserve">ADD THE DEVELOPER TAB &gt;FILE&gt;OPTIONS&gt;CUSTOMIZE RIBBON&gt;RIGHT HAND SIZE CHECK DEVELOPER&gt;GO TO DEVELOPER TAB &gt;CLICK ON RECORD MACRO&gt;GIVE A NAME AND DESCRIPTION </t>
  </si>
  <si>
    <t>STEP-2</t>
  </si>
  <si>
    <t xml:space="preserve">ENTER DATA ON SHEET &gt; CHANGE THE FONT FAMILY&gt;CHANGE THE FONT SIZE&gt;GIVE THE HEADING COLOR SOME COLOR&gt; CLICK ON STOP RECOPRDING MACRO </t>
  </si>
  <si>
    <t>STEP-3</t>
  </si>
  <si>
    <t>CLICK ON MACROS&gt;EDIT&gt;SAVE AS&gt;EXCEL MACRO ENABLED WORKBOOK&gt;CREATE NEW SHEET WITH DATA&gt;CLICK ON MACROS&gt;RUN</t>
  </si>
  <si>
    <t>COUNTRY</t>
  </si>
  <si>
    <t>MAIL MERGE</t>
  </si>
  <si>
    <t>FIRST NAME</t>
  </si>
  <si>
    <t>Wilbur Lepcha</t>
  </si>
  <si>
    <t xml:space="preserve">Iron man </t>
  </si>
  <si>
    <t>Bat man</t>
  </si>
  <si>
    <t>Aquaman</t>
  </si>
  <si>
    <t>COURSE</t>
  </si>
  <si>
    <t>BCA</t>
  </si>
  <si>
    <t>MCA</t>
  </si>
  <si>
    <t>B.com</t>
  </si>
  <si>
    <t>M.com</t>
  </si>
  <si>
    <t>DUE DATE</t>
  </si>
  <si>
    <t>wilburlepcha@gmail.com</t>
  </si>
  <si>
    <t>sevvainC@gmail.com</t>
  </si>
  <si>
    <t>wmlepcha15@gmail.com</t>
  </si>
  <si>
    <t>wilburlepcha@outlook.com</t>
  </si>
  <si>
    <t>DCA STUDENTSMARKSHEET- 20 students use form to enter student data</t>
  </si>
  <si>
    <t>ST-ID</t>
  </si>
  <si>
    <t>GJ-002</t>
  </si>
  <si>
    <t>GJ-003</t>
  </si>
  <si>
    <t>rasna</t>
  </si>
  <si>
    <t>nam</t>
  </si>
  <si>
    <t>prenss</t>
  </si>
  <si>
    <t>no</t>
  </si>
  <si>
    <t>GJ-001</t>
  </si>
  <si>
    <t>GJ-004</t>
  </si>
  <si>
    <t>GJ-005</t>
  </si>
  <si>
    <t>GJ-006</t>
  </si>
  <si>
    <t>GJ-007</t>
  </si>
  <si>
    <t>GJ-008</t>
  </si>
  <si>
    <t>pom</t>
  </si>
  <si>
    <t>rum</t>
  </si>
  <si>
    <t>sum</t>
  </si>
  <si>
    <t>SECOND NAME</t>
  </si>
  <si>
    <t>FULL NAME</t>
  </si>
  <si>
    <t>UPPERCASE</t>
  </si>
  <si>
    <t>INTRODUCTION TO CS</t>
  </si>
  <si>
    <t>HARDWARE</t>
  </si>
  <si>
    <t>SOFTWARE</t>
  </si>
  <si>
    <t>OS</t>
  </si>
  <si>
    <t>MS OFFICE</t>
  </si>
  <si>
    <t>DTP</t>
  </si>
  <si>
    <t>INTERNET</t>
  </si>
  <si>
    <t>WEB DESIGNING</t>
  </si>
  <si>
    <t>TOTAL OUT OF 800</t>
  </si>
  <si>
    <t>PERCENTAGE OBTAINED</t>
  </si>
  <si>
    <t>GRADE OBTAINED</t>
  </si>
  <si>
    <t>PASS/FAIL</t>
  </si>
  <si>
    <t>lepcha</t>
  </si>
  <si>
    <t>karki</t>
  </si>
  <si>
    <t>name</t>
  </si>
  <si>
    <t>pins</t>
  </si>
  <si>
    <t>pum</t>
  </si>
  <si>
    <t>kum</t>
  </si>
  <si>
    <t>lum</t>
  </si>
  <si>
    <t>rasna lepcha</t>
  </si>
  <si>
    <t>nam karki</t>
  </si>
  <si>
    <t>prenss lepcha</t>
  </si>
  <si>
    <t xml:space="preserve">no name </t>
  </si>
  <si>
    <t>yes pins</t>
  </si>
  <si>
    <t>pom pum</t>
  </si>
  <si>
    <t>rum kum</t>
  </si>
  <si>
    <t>sum lum</t>
  </si>
  <si>
    <t>EMPLOYEE PAYROLL SYSTEM-20 emp</t>
  </si>
  <si>
    <t>S.NO</t>
  </si>
  <si>
    <t>LAST NAME</t>
  </si>
  <si>
    <t>JOINING DATA</t>
  </si>
  <si>
    <t>SALARY</t>
  </si>
  <si>
    <t xml:space="preserve">SALARY REVISION DATE   </t>
  </si>
  <si>
    <t>AFTER SIX MONTHS</t>
  </si>
  <si>
    <t>DEDUCTION OF RS 500 PER DAY IF ABSENT )-SALARY REVISION AFTER FIVE MONTHS)</t>
  </si>
  <si>
    <t>A2</t>
  </si>
  <si>
    <t>A3</t>
  </si>
  <si>
    <t>A4</t>
  </si>
  <si>
    <t>A5</t>
  </si>
  <si>
    <t>A6</t>
  </si>
  <si>
    <t>A7</t>
  </si>
  <si>
    <t>A8</t>
  </si>
  <si>
    <t>A9</t>
  </si>
  <si>
    <t>A10</t>
  </si>
  <si>
    <t>pema</t>
  </si>
  <si>
    <t>doma</t>
  </si>
  <si>
    <t>marie</t>
  </si>
  <si>
    <t>anita</t>
  </si>
  <si>
    <t>maya</t>
  </si>
  <si>
    <t>jun</t>
  </si>
  <si>
    <t>jully</t>
  </si>
  <si>
    <t>augustin</t>
  </si>
  <si>
    <t>stephen</t>
  </si>
  <si>
    <t>SALARY DATE</t>
  </si>
  <si>
    <t>MONTH 1</t>
  </si>
  <si>
    <t xml:space="preserve">WORKING DAYS </t>
  </si>
  <si>
    <t>ATTENDANCE</t>
  </si>
  <si>
    <t>MONTH 2</t>
  </si>
  <si>
    <t>MONTH 3</t>
  </si>
  <si>
    <t>WORKING DAYS</t>
  </si>
  <si>
    <t>TOTAL ATTENDANCE</t>
  </si>
  <si>
    <t>SALARY REVISION IF TOTAL 
ATTENDANCE IS &gt;=130 THEN 
ADD RS.10000 TO THE SALARY 
IF NOT THEN SALARY REMAINS 
SAME.</t>
  </si>
  <si>
    <t>IF SALARY REVISEDTHEN 
SALARY REVISED HAS TO 
SHOW ELSE DIDN'T REVISE 
HAS TO SHOW</t>
  </si>
  <si>
    <t>28/01/2021</t>
  </si>
  <si>
    <t>29/01/2021</t>
  </si>
  <si>
    <t>QUESTION?</t>
  </si>
  <si>
    <t>ANSWER</t>
  </si>
  <si>
    <t>WHO EARNED THE MAXIMUM SALARY                =INDEX(</t>
  </si>
  <si>
    <t>WHO EARNED THE MINIMUM SALARY                =INDEX(</t>
  </si>
  <si>
    <t>WHAT WAS THE AVERAGE SALARY</t>
  </si>
  <si>
    <t>TOTAL SALARY PAID TO ALL EMPLOYEES</t>
  </si>
  <si>
    <t>PRODUCT ID</t>
  </si>
  <si>
    <t>PRODUCT NAME</t>
  </si>
  <si>
    <t>GJOO12889</t>
  </si>
  <si>
    <t>GJOO12890</t>
  </si>
  <si>
    <t>GJOO12891</t>
  </si>
  <si>
    <t>GJOO12892</t>
  </si>
  <si>
    <t>GJOO12893</t>
  </si>
  <si>
    <t>GJOO12894</t>
  </si>
  <si>
    <t>NOKIA</t>
  </si>
  <si>
    <t>SOKIA</t>
  </si>
  <si>
    <t>SAMSUNG</t>
  </si>
  <si>
    <t>PAMSUNG</t>
  </si>
  <si>
    <t>IPHONE</t>
  </si>
  <si>
    <t>JPHONE</t>
  </si>
  <si>
    <t>ADMISSION DATE</t>
  </si>
  <si>
    <t>TIMING</t>
  </si>
  <si>
    <t>Wilbur lepcha</t>
  </si>
  <si>
    <t>DCA</t>
  </si>
  <si>
    <t>RASNA KARKI</t>
  </si>
  <si>
    <t>6:30AM</t>
  </si>
  <si>
    <t>7:00PM</t>
  </si>
  <si>
    <t>NAMRATA</t>
  </si>
  <si>
    <t>TULASHA</t>
  </si>
  <si>
    <t>TALLY</t>
  </si>
  <si>
    <t>DOCUMENT PROTECTOR</t>
  </si>
  <si>
    <t>RASNA</t>
  </si>
  <si>
    <t>PGDCA</t>
  </si>
  <si>
    <t>UK</t>
  </si>
  <si>
    <t>USA</t>
  </si>
  <si>
    <t>INDIA</t>
  </si>
  <si>
    <t>NAMU</t>
  </si>
  <si>
    <t>PRENSS</t>
  </si>
  <si>
    <t>SAHIL</t>
  </si>
  <si>
    <t>DORJEE</t>
  </si>
  <si>
    <t>SUNDAR</t>
  </si>
  <si>
    <t>FOOTBALL</t>
  </si>
  <si>
    <t>VOLLEYBALL</t>
  </si>
  <si>
    <t>CRICKET</t>
  </si>
  <si>
    <t>GAMES</t>
  </si>
  <si>
    <t>RESTAURANTS BILL INVOICE</t>
  </si>
  <si>
    <t>PROFIT FOR THE MONTH OF JAN</t>
  </si>
  <si>
    <t>BILL ID</t>
  </si>
  <si>
    <t>CUISINE</t>
  </si>
  <si>
    <t>gj101</t>
  </si>
  <si>
    <t>gj102</t>
  </si>
  <si>
    <t>gj103</t>
  </si>
  <si>
    <t>gj104</t>
  </si>
  <si>
    <t>gj105</t>
  </si>
  <si>
    <t>gj106</t>
  </si>
  <si>
    <t>gj107</t>
  </si>
  <si>
    <t>indian</t>
  </si>
  <si>
    <t>chinese</t>
  </si>
  <si>
    <t>nepali</t>
  </si>
  <si>
    <t>korean</t>
  </si>
  <si>
    <t>mexican</t>
  </si>
  <si>
    <t>naga</t>
  </si>
  <si>
    <t>english breakfast</t>
  </si>
  <si>
    <t>TOTAL</t>
  </si>
  <si>
    <t>GST</t>
  </si>
  <si>
    <t>GRAND TOTAL</t>
  </si>
  <si>
    <t>GROCERY STORE</t>
  </si>
  <si>
    <t>PROFIT AND LOSS</t>
  </si>
  <si>
    <t>YEAR</t>
  </si>
  <si>
    <t>SALES REVENUE</t>
  </si>
  <si>
    <t>GADGETS</t>
  </si>
  <si>
    <t>BOOKS</t>
  </si>
  <si>
    <t>FROZEN FOODS</t>
  </si>
  <si>
    <t>HOME PRODUCTS</t>
  </si>
  <si>
    <t>LOCAL PRODUCTS</t>
  </si>
  <si>
    <t>COST OF SALE</t>
  </si>
  <si>
    <t>GROSS PROFIT</t>
  </si>
  <si>
    <r>
      <t>SALES REVENUE-</t>
    </r>
    <r>
      <rPr>
        <sz val="9"/>
        <color theme="1"/>
        <rFont val="Calibri"/>
        <family val="2"/>
        <scheme val="minor"/>
      </rPr>
      <t>cost of sale</t>
    </r>
  </si>
  <si>
    <t>OPERATING EXPENCES</t>
  </si>
  <si>
    <t>IN A YEAR</t>
  </si>
  <si>
    <t>DELIVERY COST</t>
  </si>
  <si>
    <t>EMPLOYEE SALARY</t>
  </si>
  <si>
    <t>RENT</t>
  </si>
  <si>
    <t>UTILITIES</t>
  </si>
  <si>
    <t>ADVERTISING</t>
  </si>
  <si>
    <t>OTHER INCOMES</t>
  </si>
  <si>
    <t>BITCOIN</t>
  </si>
  <si>
    <t>ETHER</t>
  </si>
  <si>
    <t>OTHER INVESTMENTS</t>
  </si>
  <si>
    <t>PROFIT BEFORE TAX</t>
  </si>
  <si>
    <t>Gross profit -expenses+other income</t>
  </si>
  <si>
    <t>TAXES</t>
  </si>
  <si>
    <t>NET PROFIT</t>
  </si>
  <si>
    <t>PROFIT BEFORE TAX-TAX</t>
  </si>
  <si>
    <t>LINK TO MY PROJECT</t>
  </si>
  <si>
    <t>EMPLOYEE PAYROLL</t>
  </si>
</sst>
</file>

<file path=xl/styles.xml><?xml version="1.0" encoding="utf-8"?>
<styleSheet xmlns="http://schemas.openxmlformats.org/spreadsheetml/2006/main">
  <numFmts count="1">
    <numFmt numFmtId="8" formatCode="&quot;$&quot;#,##0.00_);[Red]\(&quot;$&quot;#,##0.00\)"/>
  </numFmts>
  <fonts count="20">
    <font>
      <sz val="11"/>
      <color theme="1"/>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sz val="20"/>
      <color theme="1"/>
      <name val="Calibri"/>
      <family val="2"/>
      <scheme val="minor"/>
    </font>
    <font>
      <sz val="11"/>
      <color rgb="FF000000"/>
      <name val="Calibri"/>
      <family val="2"/>
    </font>
    <font>
      <sz val="11"/>
      <color rgb="FFFFFFFF"/>
      <name val="Calibri"/>
      <family val="2"/>
    </font>
    <font>
      <sz val="16"/>
      <color theme="1" tint="4.9989318521683403E-2"/>
      <name val="Calibri"/>
      <family val="2"/>
      <scheme val="minor"/>
    </font>
    <font>
      <u/>
      <sz val="11"/>
      <color theme="10"/>
      <name val="Calibri"/>
      <family val="2"/>
    </font>
    <font>
      <sz val="22"/>
      <color theme="1"/>
      <name val="Calibri"/>
      <family val="2"/>
      <scheme val="minor"/>
    </font>
    <font>
      <sz val="11"/>
      <color theme="1"/>
      <name val="Calibri"/>
      <family val="2"/>
      <scheme val="minor"/>
    </font>
    <font>
      <sz val="9"/>
      <color theme="1"/>
      <name val="Calibri"/>
      <family val="2"/>
      <scheme val="minor"/>
    </font>
    <font>
      <sz val="12"/>
      <color theme="1"/>
      <name val="Calibri"/>
      <family val="2"/>
      <scheme val="minor"/>
    </font>
    <font>
      <sz val="11"/>
      <color rgb="FFFF0000"/>
      <name val="Calibri"/>
      <family val="2"/>
      <scheme val="minor"/>
    </font>
    <font>
      <sz val="11"/>
      <color theme="1"/>
      <name val="IDAHC39M Code 39 Barcode"/>
      <family val="1"/>
      <charset val="2"/>
    </font>
    <font>
      <sz val="11"/>
      <color theme="1"/>
      <name val="Algerian"/>
      <family val="5"/>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ED7D31"/>
        <bgColor indexed="64"/>
      </patternFill>
    </fill>
    <fill>
      <patternFill patternType="solid">
        <fgColor rgb="FF4472C4"/>
        <bgColor indexed="64"/>
      </patternFill>
    </fill>
    <fill>
      <patternFill patternType="solid">
        <fgColor theme="3" tint="0.79998168889431442"/>
        <bgColor indexed="64"/>
      </patternFill>
    </fill>
    <fill>
      <patternFill patternType="solid">
        <fgColor rgb="FFFFE699"/>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0" borderId="0" applyNumberFormat="0" applyFill="0" applyBorder="0" applyAlignment="0" applyProtection="0">
      <alignment vertical="top"/>
      <protection locked="0"/>
    </xf>
    <xf numFmtId="9" fontId="10" fillId="0" borderId="0" applyFont="0" applyFill="0" applyBorder="0" applyAlignment="0" applyProtection="0"/>
  </cellStyleXfs>
  <cellXfs count="95">
    <xf numFmtId="0" fontId="0" fillId="0" borderId="0" xfId="0"/>
    <xf numFmtId="0" fontId="0" fillId="0" borderId="0" xfId="0" applyAlignment="1">
      <alignment horizontal="center"/>
    </xf>
    <xf numFmtId="0" fontId="0" fillId="2" borderId="0" xfId="0" applyFill="1"/>
    <xf numFmtId="0" fontId="0" fillId="0" borderId="0" xfId="0" applyAlignment="1"/>
    <xf numFmtId="0" fontId="0" fillId="0" borderId="0" xfId="0" applyAlignment="1">
      <alignment vertical="top"/>
    </xf>
    <xf numFmtId="0" fontId="0" fillId="6" borderId="0" xfId="0" applyFill="1" applyAlignment="1"/>
    <xf numFmtId="0" fontId="0" fillId="6" borderId="0" xfId="0" applyFill="1"/>
    <xf numFmtId="0" fontId="0" fillId="0" borderId="0" xfId="0" applyFill="1"/>
    <xf numFmtId="0" fontId="0" fillId="0" borderId="0" xfId="0" applyAlignment="1">
      <alignment vertical="center"/>
    </xf>
    <xf numFmtId="0" fontId="5" fillId="8" borderId="0" xfId="0" applyFont="1" applyFill="1" applyAlignment="1"/>
    <xf numFmtId="0" fontId="6" fillId="9" borderId="0" xfId="0" applyFont="1" applyFill="1" applyAlignment="1">
      <alignment horizontal="center"/>
    </xf>
    <xf numFmtId="0" fontId="5" fillId="0" borderId="0" xfId="0" applyFont="1" applyAlignment="1">
      <alignment horizontal="center"/>
    </xf>
    <xf numFmtId="14" fontId="0" fillId="0" borderId="0" xfId="0" applyNumberFormat="1" applyFill="1" applyAlignment="1"/>
    <xf numFmtId="14" fontId="0" fillId="0" borderId="0" xfId="0" applyNumberFormat="1"/>
    <xf numFmtId="0" fontId="7" fillId="2" borderId="0" xfId="0" applyFont="1" applyFill="1"/>
    <xf numFmtId="0" fontId="8" fillId="0" borderId="0" xfId="1" applyAlignment="1" applyProtection="1"/>
    <xf numFmtId="0" fontId="8" fillId="6" borderId="0" xfId="1" applyFill="1" applyAlignment="1" applyProtection="1"/>
    <xf numFmtId="9" fontId="0" fillId="0" borderId="0" xfId="0" applyNumberFormat="1"/>
    <xf numFmtId="8" fontId="0" fillId="0" borderId="0" xfId="0" applyNumberFormat="1"/>
    <xf numFmtId="0" fontId="0" fillId="5" borderId="0" xfId="0" applyFill="1"/>
    <xf numFmtId="9" fontId="0" fillId="0" borderId="0" xfId="2" applyFont="1"/>
    <xf numFmtId="0" fontId="0" fillId="0" borderId="0" xfId="0" applyAlignment="1">
      <alignment horizontal="center"/>
    </xf>
    <xf numFmtId="0" fontId="11" fillId="0" borderId="0" xfId="0" applyFont="1"/>
    <xf numFmtId="14" fontId="0" fillId="0" borderId="0" xfId="0" applyNumberFormat="1" applyAlignment="1"/>
    <xf numFmtId="0" fontId="0" fillId="14" borderId="0" xfId="0" applyFill="1" applyAlignment="1"/>
    <xf numFmtId="0" fontId="11" fillId="0" borderId="0" xfId="0" applyFont="1" applyAlignment="1"/>
    <xf numFmtId="0" fontId="0" fillId="14" borderId="0" xfId="0" applyFill="1"/>
    <xf numFmtId="0" fontId="14" fillId="0" borderId="0" xfId="0" applyFont="1"/>
    <xf numFmtId="18" fontId="0" fillId="0" borderId="0" xfId="0" applyNumberFormat="1"/>
    <xf numFmtId="0" fontId="15" fillId="0" borderId="0" xfId="0" applyFont="1"/>
    <xf numFmtId="0" fontId="0" fillId="0" borderId="0" xfId="0" applyFill="1" applyAlignment="1"/>
    <xf numFmtId="0" fontId="0" fillId="6" borderId="1" xfId="0" applyFill="1" applyBorder="1" applyAlignment="1"/>
    <xf numFmtId="0" fontId="13" fillId="0" borderId="1" xfId="0" applyFont="1" applyBorder="1"/>
    <xf numFmtId="0" fontId="13" fillId="0" borderId="1" xfId="0" applyFont="1" applyFill="1" applyBorder="1"/>
    <xf numFmtId="0" fontId="13" fillId="0" borderId="1" xfId="0" applyFont="1" applyBorder="1" applyAlignment="1"/>
    <xf numFmtId="0" fontId="13" fillId="6" borderId="1" xfId="0" applyFont="1" applyFill="1" applyBorder="1" applyAlignment="1"/>
    <xf numFmtId="0" fontId="0" fillId="3"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2" borderId="0" xfId="0" applyFill="1" applyAlignment="1">
      <alignment horizontal="center" wrapText="1"/>
    </xf>
    <xf numFmtId="0" fontId="0" fillId="3" borderId="0" xfId="0" applyFill="1" applyAlignment="1">
      <alignment horizontal="right" vertical="center" wrapText="1"/>
    </xf>
    <xf numFmtId="0" fontId="0" fillId="3" borderId="0" xfId="0" applyFill="1" applyAlignment="1">
      <alignment horizontal="right" vertical="center"/>
    </xf>
    <xf numFmtId="0" fontId="0" fillId="2" borderId="0" xfId="0" applyFill="1" applyAlignment="1">
      <alignment horizontal="center" vertical="top"/>
    </xf>
    <xf numFmtId="0" fontId="0" fillId="3" borderId="0" xfId="0" applyFill="1" applyAlignment="1">
      <alignment horizontal="center" wrapText="1"/>
    </xf>
    <xf numFmtId="0" fontId="0" fillId="3"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3" fillId="2" borderId="0" xfId="0" applyFont="1" applyFill="1" applyAlignment="1">
      <alignment horizontal="center"/>
    </xf>
    <xf numFmtId="0" fontId="0" fillId="4" borderId="0" xfId="0" applyFill="1" applyAlignment="1">
      <alignment horizontal="center" vertical="top" wrapText="1"/>
    </xf>
    <xf numFmtId="0" fontId="0" fillId="4" borderId="0" xfId="0" applyFill="1" applyAlignment="1">
      <alignment horizontal="center" vertical="top"/>
    </xf>
    <xf numFmtId="0" fontId="1" fillId="2" borderId="0" xfId="0" applyFont="1" applyFill="1" applyAlignment="1">
      <alignment horizontal="center"/>
    </xf>
    <xf numFmtId="0" fontId="0" fillId="7" borderId="0" xfId="0" applyFill="1" applyAlignment="1">
      <alignment horizontal="center"/>
    </xf>
    <xf numFmtId="0" fontId="0" fillId="0" borderId="0" xfId="0" applyAlignment="1">
      <alignment horizontal="center" wrapText="1"/>
    </xf>
    <xf numFmtId="0" fontId="1" fillId="0" borderId="0" xfId="0" applyFont="1" applyAlignment="1">
      <alignment horizontal="center"/>
    </xf>
    <xf numFmtId="0" fontId="2" fillId="2" borderId="0" xfId="0" applyFont="1" applyFill="1" applyAlignment="1">
      <alignment horizontal="center"/>
    </xf>
    <xf numFmtId="0" fontId="4" fillId="5"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49" fontId="5" fillId="0" borderId="0" xfId="0" applyNumberFormat="1" applyFont="1" applyAlignment="1">
      <alignment horizontal="center" vertical="center" wrapText="1"/>
    </xf>
    <xf numFmtId="0" fontId="0" fillId="6" borderId="0" xfId="0" applyFill="1" applyAlignment="1">
      <alignment horizontal="center"/>
    </xf>
    <xf numFmtId="0" fontId="3" fillId="5" borderId="0" xfId="0" applyFont="1" applyFill="1" applyAlignment="1">
      <alignment horizontal="center"/>
    </xf>
    <xf numFmtId="0" fontId="2" fillId="5" borderId="0" xfId="0" applyFont="1" applyFill="1" applyAlignment="1">
      <alignment horizontal="center"/>
    </xf>
    <xf numFmtId="0" fontId="0" fillId="10" borderId="0" xfId="0" applyFill="1" applyAlignment="1">
      <alignment horizontal="center"/>
    </xf>
    <xf numFmtId="0" fontId="5" fillId="11" borderId="0" xfId="0" applyFont="1" applyFill="1" applyAlignment="1">
      <alignment horizont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5" borderId="0" xfId="0" applyFill="1" applyAlignment="1">
      <alignment horizontal="center" wrapText="1"/>
    </xf>
    <xf numFmtId="22" fontId="0" fillId="0" borderId="0" xfId="0" applyNumberFormat="1" applyAlignment="1">
      <alignment horizontal="center"/>
    </xf>
    <xf numFmtId="0" fontId="2" fillId="0" borderId="0" xfId="0" applyFont="1" applyAlignment="1">
      <alignment horizontal="center"/>
    </xf>
    <xf numFmtId="0" fontId="2" fillId="12" borderId="0" xfId="0" applyFont="1" applyFill="1" applyAlignment="1">
      <alignment horizontal="center" wrapText="1"/>
    </xf>
    <xf numFmtId="0" fontId="0" fillId="12" borderId="0" xfId="0" applyFill="1" applyAlignment="1">
      <alignment horizontal="center"/>
    </xf>
    <xf numFmtId="0" fontId="0" fillId="0" borderId="0" xfId="0" applyFill="1" applyAlignment="1">
      <alignment horizontal="center" wrapText="1"/>
    </xf>
    <xf numFmtId="0" fontId="0" fillId="0" borderId="0" xfId="0" applyFill="1" applyAlignment="1">
      <alignment horizontal="center"/>
    </xf>
    <xf numFmtId="0" fontId="0" fillId="13" borderId="0" xfId="0" applyFill="1" applyAlignment="1">
      <alignment horizontal="center"/>
    </xf>
    <xf numFmtId="0" fontId="9" fillId="10" borderId="0" xfId="0" applyFont="1" applyFill="1" applyAlignment="1">
      <alignment horizontal="center"/>
    </xf>
    <xf numFmtId="0" fontId="2" fillId="10" borderId="0" xfId="0" applyFont="1" applyFill="1" applyAlignment="1">
      <alignment horizontal="center"/>
    </xf>
    <xf numFmtId="0" fontId="11" fillId="0" borderId="0" xfId="0" applyFont="1" applyAlignment="1">
      <alignment horizontal="center" wrapText="1"/>
    </xf>
    <xf numFmtId="0" fontId="4" fillId="2" borderId="0" xfId="0" applyFont="1" applyFill="1" applyAlignment="1">
      <alignment horizontal="center"/>
    </xf>
    <xf numFmtId="0" fontId="12" fillId="0" borderId="0" xfId="0" applyFont="1" applyAlignment="1">
      <alignment horizontal="center" wrapText="1"/>
    </xf>
    <xf numFmtId="0" fontId="11" fillId="0" borderId="0" xfId="0" applyFont="1" applyAlignment="1">
      <alignment horizontal="center"/>
    </xf>
    <xf numFmtId="0" fontId="8" fillId="0" borderId="0" xfId="1" applyAlignment="1" applyProtection="1">
      <alignment horizontal="center"/>
    </xf>
    <xf numFmtId="0" fontId="12" fillId="14" borderId="0" xfId="0" applyFont="1" applyFill="1"/>
    <xf numFmtId="0" fontId="12" fillId="16" borderId="0" xfId="0" applyFont="1" applyFill="1"/>
    <xf numFmtId="0" fontId="0" fillId="16" borderId="0" xfId="0" applyFill="1"/>
    <xf numFmtId="0" fontId="0" fillId="15" borderId="0" xfId="0" applyFill="1"/>
    <xf numFmtId="0" fontId="0" fillId="12" borderId="0" xfId="0" applyFill="1"/>
    <xf numFmtId="0" fontId="17" fillId="0" borderId="0" xfId="0" applyFont="1"/>
    <xf numFmtId="0" fontId="13" fillId="0" borderId="0" xfId="0" applyFont="1"/>
    <xf numFmtId="0" fontId="2" fillId="6" borderId="0" xfId="0" applyFont="1" applyFill="1"/>
    <xf numFmtId="0" fontId="0" fillId="14" borderId="0" xfId="0" applyFill="1" applyAlignment="1">
      <alignment horizontal="center"/>
    </xf>
    <xf numFmtId="0" fontId="18" fillId="0" borderId="0" xfId="0" applyFont="1"/>
    <xf numFmtId="0" fontId="16" fillId="0" borderId="0" xfId="0" applyFont="1"/>
    <xf numFmtId="0" fontId="19" fillId="17" borderId="0" xfId="0" applyFont="1" applyFill="1" applyAlignment="1">
      <alignment horizontal="center"/>
    </xf>
    <xf numFmtId="0" fontId="0" fillId="17" borderId="0" xfId="0" applyFill="1" applyAlignment="1">
      <alignment horizontal="center"/>
    </xf>
    <xf numFmtId="0" fontId="8" fillId="17" borderId="0" xfId="1" applyFill="1" applyAlignment="1" applyProtection="1">
      <alignment horizontal="center"/>
    </xf>
  </cellXfs>
  <cellStyles count="3">
    <cellStyle name="Hyperlink" xfId="1" builtinId="8"/>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manualLayout>
          <c:layoutTarget val="inner"/>
          <c:xMode val="edge"/>
          <c:yMode val="edge"/>
          <c:x val="0.2209821960506709"/>
          <c:y val="3.0704501559946515E-2"/>
          <c:w val="0.68337401574803169"/>
          <c:h val="0.79822506561679785"/>
        </c:manualLayout>
      </c:layout>
      <c:barChart>
        <c:barDir val="col"/>
        <c:grouping val="clustered"/>
        <c:ser>
          <c:idx val="0"/>
          <c:order val="0"/>
          <c:cat>
            <c:strRef>
              <c:f>CHARTS!$D$8:$D$10</c:f>
              <c:strCache>
                <c:ptCount val="3"/>
                <c:pt idx="0">
                  <c:v>TSHIRT</c:v>
                </c:pt>
                <c:pt idx="1">
                  <c:v>JOGGERS</c:v>
                </c:pt>
                <c:pt idx="2">
                  <c:v>JORDANS</c:v>
                </c:pt>
              </c:strCache>
            </c:strRef>
          </c:cat>
          <c:val>
            <c:numRef>
              <c:f>CHARTS!$E$8:$E$10</c:f>
              <c:numCache>
                <c:formatCode>General</c:formatCode>
                <c:ptCount val="3"/>
                <c:pt idx="0">
                  <c:v>4000</c:v>
                </c:pt>
                <c:pt idx="1">
                  <c:v>300000</c:v>
                </c:pt>
                <c:pt idx="2">
                  <c:v>300000</c:v>
                </c:pt>
              </c:numCache>
            </c:numRef>
          </c:val>
        </c:ser>
        <c:ser>
          <c:idx val="1"/>
          <c:order val="1"/>
          <c:cat>
            <c:strRef>
              <c:f>CHARTS!$D$8:$D$10</c:f>
              <c:strCache>
                <c:ptCount val="3"/>
                <c:pt idx="0">
                  <c:v>TSHIRT</c:v>
                </c:pt>
                <c:pt idx="1">
                  <c:v>JOGGERS</c:v>
                </c:pt>
                <c:pt idx="2">
                  <c:v>JORDANS</c:v>
                </c:pt>
              </c:strCache>
            </c:strRef>
          </c:cat>
          <c:val>
            <c:numRef>
              <c:f>CHARTS!$F$8:$F$10</c:f>
              <c:numCache>
                <c:formatCode>General</c:formatCode>
                <c:ptCount val="3"/>
                <c:pt idx="0">
                  <c:v>25000</c:v>
                </c:pt>
                <c:pt idx="1">
                  <c:v>200000</c:v>
                </c:pt>
                <c:pt idx="2">
                  <c:v>150000</c:v>
                </c:pt>
              </c:numCache>
            </c:numRef>
          </c:val>
        </c:ser>
        <c:axId val="107398272"/>
        <c:axId val="107399808"/>
      </c:barChart>
      <c:catAx>
        <c:axId val="107398272"/>
        <c:scaling>
          <c:orientation val="minMax"/>
        </c:scaling>
        <c:axPos val="b"/>
        <c:tickLblPos val="nextTo"/>
        <c:crossAx val="107399808"/>
        <c:crosses val="autoZero"/>
        <c:auto val="1"/>
        <c:lblAlgn val="ctr"/>
        <c:lblOffset val="100"/>
      </c:catAx>
      <c:valAx>
        <c:axId val="107399808"/>
        <c:scaling>
          <c:orientation val="minMax"/>
        </c:scaling>
        <c:axPos val="l"/>
        <c:majorGridlines/>
        <c:numFmt formatCode="General" sourceLinked="1"/>
        <c:tickLblPos val="nextTo"/>
        <c:crossAx val="107398272"/>
        <c:crosses val="autoZero"/>
        <c:crossBetween val="between"/>
      </c:valAx>
    </c:plotArea>
    <c:legend>
      <c:legendPos val="r"/>
      <c:layout/>
    </c:legend>
    <c:plotVisOnly val="1"/>
  </c:chart>
  <c:printSettings>
    <c:headerFooter/>
    <c:pageMargins b="0.75000000000000078" l="0.70000000000000062" r="0.70000000000000062" t="0.75000000000000078"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6</xdr:col>
      <xdr:colOff>18542</xdr:colOff>
      <xdr:row>13</xdr:row>
      <xdr:rowOff>186064</xdr:rowOff>
    </xdr:from>
    <xdr:ext cx="848233" cy="937629"/>
    <xdr:sp macro="" textlink="">
      <xdr:nvSpPr>
        <xdr:cNvPr id="5" name="Rectangle 4"/>
        <xdr:cNvSpPr/>
      </xdr:nvSpPr>
      <xdr:spPr>
        <a:xfrm rot="10800000" flipV="1">
          <a:off x="3676142" y="2662564"/>
          <a:ext cx="848233" cy="937629"/>
        </a:xfrm>
        <a:prstGeom prst="rect">
          <a:avLst/>
        </a:prstGeom>
        <a:noFill/>
      </xdr:spPr>
      <xdr:txBody>
        <a:bodyPr wrap="square" lIns="91440" tIns="45720" rIns="91440" bIns="45720">
          <a:spAutoFit/>
        </a:bodyPr>
        <a:lstStyle/>
        <a:p>
          <a:pPr algn="ctr"/>
          <a:endParaRPr lang="en-US" sz="5400" b="0" cap="none" spc="0">
            <a:ln w="10160">
              <a:solidFill>
                <a:schemeClr val="accent1"/>
              </a:solidFill>
              <a:prstDash val="solid"/>
            </a:ln>
            <a:solidFill>
              <a:srgbClr val="FFFFFF"/>
            </a:solidFill>
            <a:effectLst>
              <a:outerShdw blurRad="38100" dist="32000" dir="5400000" algn="tl">
                <a:srgbClr val="000000">
                  <a:alpha val="30000"/>
                </a:srgbClr>
              </a:outerShdw>
            </a:effectLst>
          </a:endParaRPr>
        </a:p>
      </xdr:txBody>
    </xdr:sp>
    <xdr:clientData/>
  </xdr:oneCellAnchor>
  <xdr:twoCellAnchor editAs="oneCell">
    <xdr:from>
      <xdr:col>2</xdr:col>
      <xdr:colOff>545634</xdr:colOff>
      <xdr:row>4</xdr:row>
      <xdr:rowOff>47625</xdr:rowOff>
    </xdr:from>
    <xdr:to>
      <xdr:col>14</xdr:col>
      <xdr:colOff>190499</xdr:colOff>
      <xdr:row>24</xdr:row>
      <xdr:rowOff>142875</xdr:rowOff>
    </xdr:to>
    <xdr:pic>
      <xdr:nvPicPr>
        <xdr:cNvPr id="6" name="Picture 5" descr="Capture TULASHA.PNG"/>
        <xdr:cNvPicPr>
          <a:picLocks noChangeAspect="1"/>
        </xdr:cNvPicPr>
      </xdr:nvPicPr>
      <xdr:blipFill>
        <a:blip xmlns:r="http://schemas.openxmlformats.org/officeDocument/2006/relationships" r:embed="rId1"/>
        <a:stretch>
          <a:fillRect/>
        </a:stretch>
      </xdr:blipFill>
      <xdr:spPr>
        <a:xfrm>
          <a:off x="1764834" y="809625"/>
          <a:ext cx="6960065" cy="3905250"/>
        </a:xfrm>
        <a:prstGeom prst="rect">
          <a:avLst/>
        </a:prstGeom>
      </xdr:spPr>
    </xdr:pic>
    <xdr:clientData/>
  </xdr:twoCellAnchor>
  <xdr:oneCellAnchor>
    <xdr:from>
      <xdr:col>4</xdr:col>
      <xdr:colOff>1</xdr:colOff>
      <xdr:row>19</xdr:row>
      <xdr:rowOff>161925</xdr:rowOff>
    </xdr:from>
    <xdr:ext cx="460956" cy="264560"/>
    <xdr:sp macro="" textlink="">
      <xdr:nvSpPr>
        <xdr:cNvPr id="7" name="TextBox 6"/>
        <xdr:cNvSpPr txBox="1"/>
      </xdr:nvSpPr>
      <xdr:spPr>
        <a:xfrm>
          <a:off x="2438401" y="3781425"/>
          <a:ext cx="460956"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oneCellAnchor>
    <xdr:from>
      <xdr:col>3</xdr:col>
      <xdr:colOff>266700</xdr:colOff>
      <xdr:row>23</xdr:row>
      <xdr:rowOff>9525</xdr:rowOff>
    </xdr:from>
    <xdr:ext cx="1085850" cy="264560"/>
    <xdr:sp macro="" textlink="">
      <xdr:nvSpPr>
        <xdr:cNvPr id="8" name="TextBox 7"/>
        <xdr:cNvSpPr txBox="1"/>
      </xdr:nvSpPr>
      <xdr:spPr>
        <a:xfrm>
          <a:off x="2095500" y="4391025"/>
          <a:ext cx="1085850"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twoCellAnchor>
    <xdr:from>
      <xdr:col>3</xdr:col>
      <xdr:colOff>238125</xdr:colOff>
      <xdr:row>23</xdr:row>
      <xdr:rowOff>142875</xdr:rowOff>
    </xdr:from>
    <xdr:to>
      <xdr:col>5</xdr:col>
      <xdr:colOff>381000</xdr:colOff>
      <xdr:row>24</xdr:row>
      <xdr:rowOff>142875</xdr:rowOff>
    </xdr:to>
    <xdr:sp macro="" textlink="">
      <xdr:nvSpPr>
        <xdr:cNvPr id="9" name="TextBox 8"/>
        <xdr:cNvSpPr txBox="1"/>
      </xdr:nvSpPr>
      <xdr:spPr>
        <a:xfrm>
          <a:off x="2066925" y="4524375"/>
          <a:ext cx="1362075" cy="19050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SHEET 1</a:t>
          </a:r>
          <a:endParaRPr lang="en-US" sz="1100">
            <a:solidFill>
              <a:srgbClr val="FF0000"/>
            </a:solidFill>
          </a:endParaRPr>
        </a:p>
      </xdr:txBody>
    </xdr:sp>
    <xdr:clientData/>
  </xdr:twoCellAnchor>
  <xdr:twoCellAnchor>
    <xdr:from>
      <xdr:col>5</xdr:col>
      <xdr:colOff>219075</xdr:colOff>
      <xdr:row>17</xdr:row>
      <xdr:rowOff>142875</xdr:rowOff>
    </xdr:from>
    <xdr:to>
      <xdr:col>8</xdr:col>
      <xdr:colOff>361951</xdr:colOff>
      <xdr:row>20</xdr:row>
      <xdr:rowOff>9525</xdr:rowOff>
    </xdr:to>
    <xdr:sp macro="" textlink="">
      <xdr:nvSpPr>
        <xdr:cNvPr id="10" name="TextBox 9"/>
        <xdr:cNvSpPr txBox="1"/>
      </xdr:nvSpPr>
      <xdr:spPr>
        <a:xfrm>
          <a:off x="3267075" y="3381375"/>
          <a:ext cx="1971676" cy="438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600"/>
            <a:t>     WORKSHEET</a:t>
          </a:r>
        </a:p>
      </xdr:txBody>
    </xdr:sp>
    <xdr:clientData/>
  </xdr:twoCellAnchor>
  <xdr:twoCellAnchor editAs="oneCell">
    <xdr:from>
      <xdr:col>2</xdr:col>
      <xdr:colOff>542925</xdr:colOff>
      <xdr:row>25</xdr:row>
      <xdr:rowOff>142875</xdr:rowOff>
    </xdr:from>
    <xdr:to>
      <xdr:col>14</xdr:col>
      <xdr:colOff>346552</xdr:colOff>
      <xdr:row>50</xdr:row>
      <xdr:rowOff>134238</xdr:rowOff>
    </xdr:to>
    <xdr:pic>
      <xdr:nvPicPr>
        <xdr:cNvPr id="11" name="Picture 10" descr="Capture TULASHA.PNG"/>
        <xdr:cNvPicPr>
          <a:picLocks noChangeAspect="1"/>
        </xdr:cNvPicPr>
      </xdr:nvPicPr>
      <xdr:blipFill>
        <a:blip xmlns:r="http://schemas.openxmlformats.org/officeDocument/2006/relationships" r:embed="rId1"/>
        <a:stretch>
          <a:fillRect/>
        </a:stretch>
      </xdr:blipFill>
      <xdr:spPr>
        <a:xfrm>
          <a:off x="1762125" y="4905375"/>
          <a:ext cx="7118827" cy="4753863"/>
        </a:xfrm>
        <a:prstGeom prst="rect">
          <a:avLst/>
        </a:prstGeom>
      </xdr:spPr>
    </xdr:pic>
    <xdr:clientData/>
  </xdr:twoCellAnchor>
  <xdr:oneCellAnchor>
    <xdr:from>
      <xdr:col>2</xdr:col>
      <xdr:colOff>533400</xdr:colOff>
      <xdr:row>30</xdr:row>
      <xdr:rowOff>95250</xdr:rowOff>
    </xdr:from>
    <xdr:ext cx="409575" cy="264560"/>
    <xdr:sp macro="" textlink="">
      <xdr:nvSpPr>
        <xdr:cNvPr id="12" name="TextBox 11"/>
        <xdr:cNvSpPr txBox="1"/>
      </xdr:nvSpPr>
      <xdr:spPr>
        <a:xfrm>
          <a:off x="1752600" y="5810250"/>
          <a:ext cx="409575" cy="264560"/>
        </a:xfrm>
        <a:prstGeom prst="rect">
          <a:avLst/>
        </a:prstGeom>
        <a:solidFill>
          <a:srgbClr val="FF0000"/>
        </a:solid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t>A1</a:t>
          </a:r>
        </a:p>
      </xdr:txBody>
    </xdr:sp>
    <xdr:clientData/>
  </xdr:oneCellAnchor>
  <xdr:twoCellAnchor>
    <xdr:from>
      <xdr:col>3</xdr:col>
      <xdr:colOff>485775</xdr:colOff>
      <xdr:row>34</xdr:row>
      <xdr:rowOff>161925</xdr:rowOff>
    </xdr:from>
    <xdr:to>
      <xdr:col>6</xdr:col>
      <xdr:colOff>314325</xdr:colOff>
      <xdr:row>36</xdr:row>
      <xdr:rowOff>180975</xdr:rowOff>
    </xdr:to>
    <xdr:sp macro="" textlink="">
      <xdr:nvSpPr>
        <xdr:cNvPr id="13" name="TextBox 12"/>
        <xdr:cNvSpPr txBox="1"/>
      </xdr:nvSpPr>
      <xdr:spPr>
        <a:xfrm>
          <a:off x="2314575" y="6638925"/>
          <a:ext cx="1657350"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2400"/>
            <a:t>CELL NAME</a:t>
          </a:r>
        </a:p>
      </xdr:txBody>
    </xdr:sp>
    <xdr:clientData/>
  </xdr:twoCellAnchor>
  <xdr:twoCellAnchor editAs="oneCell">
    <xdr:from>
      <xdr:col>2</xdr:col>
      <xdr:colOff>590620</xdr:colOff>
      <xdr:row>53</xdr:row>
      <xdr:rowOff>55469</xdr:rowOff>
    </xdr:from>
    <xdr:to>
      <xdr:col>14</xdr:col>
      <xdr:colOff>371476</xdr:colOff>
      <xdr:row>80</xdr:row>
      <xdr:rowOff>162814</xdr:rowOff>
    </xdr:to>
    <xdr:pic>
      <xdr:nvPicPr>
        <xdr:cNvPr id="16" name="Picture 15" descr="Capture TULASHA.PNG"/>
        <xdr:cNvPicPr>
          <a:picLocks noChangeAspect="1"/>
        </xdr:cNvPicPr>
      </xdr:nvPicPr>
      <xdr:blipFill>
        <a:blip xmlns:r="http://schemas.openxmlformats.org/officeDocument/2006/relationships" r:embed="rId1"/>
        <a:stretch>
          <a:fillRect/>
        </a:stretch>
      </xdr:blipFill>
      <xdr:spPr>
        <a:xfrm>
          <a:off x="1809820" y="10151969"/>
          <a:ext cx="7096056" cy="5250845"/>
        </a:xfrm>
        <a:prstGeom prst="rect">
          <a:avLst/>
        </a:prstGeom>
      </xdr:spPr>
    </xdr:pic>
    <xdr:clientData/>
  </xdr:twoCellAnchor>
  <xdr:twoCellAnchor>
    <xdr:from>
      <xdr:col>4</xdr:col>
      <xdr:colOff>314325</xdr:colOff>
      <xdr:row>58</xdr:row>
      <xdr:rowOff>38100</xdr:rowOff>
    </xdr:from>
    <xdr:to>
      <xdr:col>14</xdr:col>
      <xdr:colOff>295275</xdr:colOff>
      <xdr:row>59</xdr:row>
      <xdr:rowOff>47625</xdr:rowOff>
    </xdr:to>
    <xdr:sp macro="" textlink="">
      <xdr:nvSpPr>
        <xdr:cNvPr id="17" name="Rectangle 16"/>
        <xdr:cNvSpPr/>
      </xdr:nvSpPr>
      <xdr:spPr>
        <a:xfrm>
          <a:off x="2752725" y="11087100"/>
          <a:ext cx="6076950" cy="20002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62</xdr:row>
      <xdr:rowOff>19049</xdr:rowOff>
    </xdr:from>
    <xdr:to>
      <xdr:col>9</xdr:col>
      <xdr:colOff>400050</xdr:colOff>
      <xdr:row>64</xdr:row>
      <xdr:rowOff>47624</xdr:rowOff>
    </xdr:to>
    <xdr:sp macro="" textlink="">
      <xdr:nvSpPr>
        <xdr:cNvPr id="18" name="TextBox 17"/>
        <xdr:cNvSpPr txBox="1"/>
      </xdr:nvSpPr>
      <xdr:spPr>
        <a:xfrm>
          <a:off x="4105275" y="11830049"/>
          <a:ext cx="17811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800"/>
            <a:t>FORMUL</a:t>
          </a:r>
          <a:r>
            <a:rPr lang="en-US" sz="1800" baseline="0"/>
            <a:t> A BAR</a:t>
          </a:r>
          <a:endParaRPr lang="en-US" sz="1800"/>
        </a:p>
      </xdr:txBody>
    </xdr:sp>
    <xdr:clientData/>
  </xdr:twoCellAnchor>
  <xdr:twoCellAnchor editAs="oneCell">
    <xdr:from>
      <xdr:col>2</xdr:col>
      <xdr:colOff>282391</xdr:colOff>
      <xdr:row>84</xdr:row>
      <xdr:rowOff>133349</xdr:rowOff>
    </xdr:from>
    <xdr:to>
      <xdr:col>14</xdr:col>
      <xdr:colOff>187206</xdr:colOff>
      <xdr:row>109</xdr:row>
      <xdr:rowOff>143764</xdr:rowOff>
    </xdr:to>
    <xdr:pic>
      <xdr:nvPicPr>
        <xdr:cNvPr id="19" name="Picture 18" descr="Capture TULASHA.PNG"/>
        <xdr:cNvPicPr>
          <a:picLocks noChangeAspect="1"/>
        </xdr:cNvPicPr>
      </xdr:nvPicPr>
      <xdr:blipFill>
        <a:blip xmlns:r="http://schemas.openxmlformats.org/officeDocument/2006/relationships" r:embed="rId1"/>
        <a:stretch>
          <a:fillRect/>
        </a:stretch>
      </xdr:blipFill>
      <xdr:spPr>
        <a:xfrm>
          <a:off x="1501591" y="16135349"/>
          <a:ext cx="7220015" cy="4772915"/>
        </a:xfrm>
        <a:prstGeom prst="rect">
          <a:avLst/>
        </a:prstGeom>
      </xdr:spPr>
    </xdr:pic>
    <xdr:clientData/>
  </xdr:twoCellAnchor>
  <xdr:oneCellAnchor>
    <xdr:from>
      <xdr:col>7</xdr:col>
      <xdr:colOff>247650</xdr:colOff>
      <xdr:row>92</xdr:row>
      <xdr:rowOff>142874</xdr:rowOff>
    </xdr:from>
    <xdr:ext cx="1381125" cy="405432"/>
    <xdr:sp macro="" textlink="">
      <xdr:nvSpPr>
        <xdr:cNvPr id="22" name="TextBox 21"/>
        <xdr:cNvSpPr txBox="1"/>
      </xdr:nvSpPr>
      <xdr:spPr>
        <a:xfrm>
          <a:off x="4514850" y="17668874"/>
          <a:ext cx="1381125" cy="40543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2000"/>
        </a:p>
      </xdr:txBody>
    </xdr:sp>
    <xdr:clientData/>
  </xdr:oneCellAnchor>
  <xdr:oneCellAnchor>
    <xdr:from>
      <xdr:col>4</xdr:col>
      <xdr:colOff>192024</xdr:colOff>
      <xdr:row>92</xdr:row>
      <xdr:rowOff>48164</xdr:rowOff>
    </xdr:from>
    <xdr:ext cx="2498441" cy="937629"/>
    <xdr:sp macro="" textlink="">
      <xdr:nvSpPr>
        <xdr:cNvPr id="25" name="Rectangle 24"/>
        <xdr:cNvSpPr/>
      </xdr:nvSpPr>
      <xdr:spPr>
        <a:xfrm>
          <a:off x="2630424" y="17574164"/>
          <a:ext cx="2498441" cy="937629"/>
        </a:xfrm>
        <a:prstGeom prst="rect">
          <a:avLst/>
        </a:prstGeom>
        <a:noFill/>
      </xdr:spPr>
      <xdr:txBody>
        <a:bodyPr wrap="none" lIns="91440" tIns="45720" rIns="91440" bIns="45720">
          <a:spAutoFit/>
        </a:bodyPr>
        <a:lstStyle/>
        <a:p>
          <a:pPr algn="ctr"/>
          <a:r>
            <a:rPr lang="en-US" sz="5400" b="1" cap="none" spc="50">
              <a:ln w="13500">
                <a:solidFill>
                  <a:sysClr val="windowText" lastClr="000000">
                    <a:alpha val="6500"/>
                  </a:sysClr>
                </a:solidFill>
                <a:prstDash val="solid"/>
              </a:ln>
              <a:solidFill>
                <a:schemeClr val="accent1">
                  <a:tint val="3000"/>
                  <a:alpha val="95000"/>
                </a:schemeClr>
              </a:solidFill>
              <a:effectLst>
                <a:innerShdw blurRad="50900" dist="38500" dir="13500000">
                  <a:srgbClr val="000000">
                    <a:alpha val="60000"/>
                  </a:srgbClr>
                </a:innerShdw>
              </a:effectLst>
            </a:rPr>
            <a:t>RIBBON</a:t>
          </a:r>
        </a:p>
      </xdr:txBody>
    </xdr:sp>
    <xdr:clientData/>
  </xdr:oneCellAnchor>
  <xdr:twoCellAnchor>
    <xdr:from>
      <xdr:col>2</xdr:col>
      <xdr:colOff>400050</xdr:colOff>
      <xdr:row>88</xdr:row>
      <xdr:rowOff>95250</xdr:rowOff>
    </xdr:from>
    <xdr:to>
      <xdr:col>14</xdr:col>
      <xdr:colOff>190500</xdr:colOff>
      <xdr:row>88</xdr:row>
      <xdr:rowOff>104775</xdr:rowOff>
    </xdr:to>
    <xdr:cxnSp macro="">
      <xdr:nvCxnSpPr>
        <xdr:cNvPr id="29" name="Straight Connector 28"/>
        <xdr:cNvCxnSpPr/>
      </xdr:nvCxnSpPr>
      <xdr:spPr>
        <a:xfrm>
          <a:off x="1619250" y="16859250"/>
          <a:ext cx="7105650"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295275</xdr:colOff>
      <xdr:row>84</xdr:row>
      <xdr:rowOff>152400</xdr:rowOff>
    </xdr:from>
    <xdr:to>
      <xdr:col>14</xdr:col>
      <xdr:colOff>152400</xdr:colOff>
      <xdr:row>84</xdr:row>
      <xdr:rowOff>171450</xdr:rowOff>
    </xdr:to>
    <xdr:cxnSp macro="">
      <xdr:nvCxnSpPr>
        <xdr:cNvPr id="31" name="Straight Connector 30"/>
        <xdr:cNvCxnSpPr/>
      </xdr:nvCxnSpPr>
      <xdr:spPr>
        <a:xfrm>
          <a:off x="1514475" y="16154400"/>
          <a:ext cx="7172325" cy="19050"/>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247650</xdr:colOff>
      <xdr:row>84</xdr:row>
      <xdr:rowOff>142876</xdr:rowOff>
    </xdr:from>
    <xdr:to>
      <xdr:col>2</xdr:col>
      <xdr:colOff>257175</xdr:colOff>
      <xdr:row>88</xdr:row>
      <xdr:rowOff>19051</xdr:rowOff>
    </xdr:to>
    <xdr:cxnSp macro="">
      <xdr:nvCxnSpPr>
        <xdr:cNvPr id="33" name="Straight Connector 32"/>
        <xdr:cNvCxnSpPr/>
      </xdr:nvCxnSpPr>
      <xdr:spPr>
        <a:xfrm rot="5400000" flipH="1" flipV="1">
          <a:off x="1152525" y="16459201"/>
          <a:ext cx="638175"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14</xdr:col>
      <xdr:colOff>171449</xdr:colOff>
      <xdr:row>84</xdr:row>
      <xdr:rowOff>171450</xdr:rowOff>
    </xdr:from>
    <xdr:to>
      <xdr:col>14</xdr:col>
      <xdr:colOff>180974</xdr:colOff>
      <xdr:row>88</xdr:row>
      <xdr:rowOff>161928</xdr:rowOff>
    </xdr:to>
    <xdr:cxnSp macro="">
      <xdr:nvCxnSpPr>
        <xdr:cNvPr id="35" name="Straight Connector 34"/>
        <xdr:cNvCxnSpPr/>
      </xdr:nvCxnSpPr>
      <xdr:spPr>
        <a:xfrm rot="16200000" flipH="1">
          <a:off x="8334373" y="16544926"/>
          <a:ext cx="752478" cy="9525"/>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6</xdr:row>
      <xdr:rowOff>0</xdr:rowOff>
    </xdr:from>
    <xdr:to>
      <xdr:col>13</xdr:col>
      <xdr:colOff>352426</xdr:colOff>
      <xdr:row>23</xdr:row>
      <xdr:rowOff>133349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238125</xdr:colOff>
      <xdr:row>0</xdr:row>
      <xdr:rowOff>0</xdr:rowOff>
    </xdr:from>
    <xdr:to>
      <xdr:col>1</xdr:col>
      <xdr:colOff>495300</xdr:colOff>
      <xdr:row>7</xdr:row>
      <xdr:rowOff>94355</xdr:rowOff>
    </xdr:to>
    <xdr:pic>
      <xdr:nvPicPr>
        <xdr:cNvPr id="2" name="Picture 1" descr="images of prenss.jpg"/>
        <xdr:cNvPicPr>
          <a:picLocks noChangeAspect="1"/>
        </xdr:cNvPicPr>
      </xdr:nvPicPr>
      <xdr:blipFill>
        <a:blip xmlns:r="http://schemas.openxmlformats.org/officeDocument/2006/relationships" r:embed="rId1"/>
        <a:stretch>
          <a:fillRect/>
        </a:stretch>
      </xdr:blipFill>
      <xdr:spPr>
        <a:xfrm>
          <a:off x="238125" y="0"/>
          <a:ext cx="866775" cy="14278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428625</xdr:colOff>
      <xdr:row>8</xdr:row>
      <xdr:rowOff>95250</xdr:rowOff>
    </xdr:from>
    <xdr:to>
      <xdr:col>9</xdr:col>
      <xdr:colOff>0</xdr:colOff>
      <xdr:row>17</xdr:row>
      <xdr:rowOff>123825</xdr:rowOff>
    </xdr:to>
    <xdr:pic>
      <xdr:nvPicPr>
        <xdr:cNvPr id="2" name="Picture 1" descr="DOLLar prens.jpg"/>
        <xdr:cNvPicPr>
          <a:picLocks noChangeAspect="1"/>
        </xdr:cNvPicPr>
      </xdr:nvPicPr>
      <xdr:blipFill>
        <a:blip xmlns:r="http://schemas.openxmlformats.org/officeDocument/2006/relationships" r:embed="rId1"/>
        <a:stretch>
          <a:fillRect/>
        </a:stretch>
      </xdr:blipFill>
      <xdr:spPr>
        <a:xfrm>
          <a:off x="2867025" y="1619250"/>
          <a:ext cx="2619375" cy="1743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mailto:another@gmail.com" TargetMode="External"/><Relationship Id="rId2" Type="http://schemas.openxmlformats.org/officeDocument/2006/relationships/hyperlink" Target="mailto:eg@gmail.com" TargetMode="External"/><Relationship Id="rId1" Type="http://schemas.openxmlformats.org/officeDocument/2006/relationships/hyperlink" Target="mailto:eg@gmail.com" TargetMode="External"/><Relationship Id="rId6" Type="http://schemas.openxmlformats.org/officeDocument/2006/relationships/hyperlink" Target="mailto:ras123@gmail.com" TargetMode="External"/><Relationship Id="rId5" Type="http://schemas.openxmlformats.org/officeDocument/2006/relationships/hyperlink" Target="mailto:kobe@gmail.com" TargetMode="External"/><Relationship Id="rId4" Type="http://schemas.openxmlformats.org/officeDocument/2006/relationships/hyperlink" Target="mailto:excel@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3" Type="http://schemas.openxmlformats.org/officeDocument/2006/relationships/hyperlink" Target="mailto:wmlepcha15@gmail.com" TargetMode="External"/><Relationship Id="rId2" Type="http://schemas.openxmlformats.org/officeDocument/2006/relationships/hyperlink" Target="mailto:sevvainC@gmail.com" TargetMode="External"/><Relationship Id="rId1" Type="http://schemas.openxmlformats.org/officeDocument/2006/relationships/hyperlink" Target="mailto:wilburlepcha@gmail.com" TargetMode="External"/><Relationship Id="rId4" Type="http://schemas.openxmlformats.org/officeDocument/2006/relationships/hyperlink" Target="mailto:wilburlepcha@outlook.com"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codeName="Sheet1"/>
  <dimension ref="A1:M45"/>
  <sheetViews>
    <sheetView workbookViewId="0">
      <selection activeCell="I50" sqref="I50"/>
    </sheetView>
  </sheetViews>
  <sheetFormatPr defaultRowHeight="15"/>
  <sheetData>
    <row r="1" spans="1:13">
      <c r="A1" s="39" t="s">
        <v>0</v>
      </c>
      <c r="B1" s="38"/>
      <c r="C1" s="38"/>
      <c r="D1" s="38"/>
      <c r="E1" s="38"/>
      <c r="F1" s="38"/>
      <c r="G1" s="38"/>
      <c r="H1" s="38"/>
      <c r="I1" s="38"/>
      <c r="J1" s="38"/>
      <c r="K1" s="38"/>
      <c r="L1" s="38"/>
      <c r="M1" s="38"/>
    </row>
    <row r="2" spans="1:13">
      <c r="A2" s="38"/>
      <c r="B2" s="38"/>
      <c r="C2" s="38"/>
      <c r="D2" s="38"/>
      <c r="E2" s="38"/>
      <c r="F2" s="38"/>
      <c r="G2" s="38"/>
      <c r="H2" s="38"/>
      <c r="I2" s="38"/>
      <c r="J2" s="38"/>
      <c r="K2" s="38"/>
      <c r="L2" s="38"/>
      <c r="M2" s="38"/>
    </row>
    <row r="3" spans="1:13">
      <c r="A3" s="38"/>
      <c r="B3" s="38"/>
      <c r="C3" s="38"/>
      <c r="D3" s="38"/>
      <c r="E3" s="38"/>
      <c r="F3" s="38"/>
      <c r="G3" s="38"/>
      <c r="H3" s="38"/>
      <c r="I3" s="38"/>
      <c r="J3" s="38"/>
      <c r="K3" s="38"/>
      <c r="L3" s="38"/>
      <c r="M3" s="38"/>
    </row>
    <row r="4" spans="1:13">
      <c r="A4" s="38"/>
      <c r="B4" s="38"/>
      <c r="C4" s="38"/>
      <c r="D4" s="38"/>
      <c r="E4" s="38"/>
      <c r="F4" s="38"/>
      <c r="G4" s="38"/>
      <c r="H4" s="38"/>
      <c r="I4" s="38"/>
      <c r="J4" s="38"/>
      <c r="K4" s="38"/>
      <c r="L4" s="38"/>
      <c r="M4" s="38"/>
    </row>
    <row r="5" spans="1:13">
      <c r="A5" s="38"/>
      <c r="B5" s="38"/>
      <c r="C5" s="38"/>
      <c r="D5" s="38"/>
      <c r="E5" s="38"/>
      <c r="F5" s="38"/>
      <c r="G5" s="38"/>
      <c r="H5" s="38"/>
      <c r="I5" s="38"/>
      <c r="J5" s="38"/>
      <c r="K5" s="38"/>
      <c r="L5" s="38"/>
      <c r="M5" s="38"/>
    </row>
    <row r="6" spans="1:13">
      <c r="A6" s="38"/>
      <c r="B6" s="38"/>
      <c r="C6" s="38"/>
      <c r="D6" s="38"/>
      <c r="E6" s="38"/>
      <c r="F6" s="38"/>
      <c r="G6" s="38"/>
      <c r="H6" s="38"/>
      <c r="I6" s="38"/>
      <c r="J6" s="38"/>
      <c r="K6" s="38"/>
      <c r="L6" s="38"/>
      <c r="M6" s="38"/>
    </row>
    <row r="9" spans="1:13">
      <c r="C9" s="2"/>
      <c r="D9" s="2"/>
      <c r="H9" s="39" t="s">
        <v>1</v>
      </c>
      <c r="I9" s="38"/>
      <c r="J9" s="38"/>
      <c r="K9" s="38"/>
      <c r="L9" s="38"/>
      <c r="M9" s="38"/>
    </row>
    <row r="10" spans="1:13">
      <c r="C10" s="39" t="s">
        <v>2</v>
      </c>
      <c r="D10" s="38"/>
      <c r="H10" s="38"/>
      <c r="I10" s="38"/>
      <c r="J10" s="38"/>
      <c r="K10" s="38"/>
      <c r="L10" s="38"/>
      <c r="M10" s="38"/>
    </row>
    <row r="11" spans="1:13">
      <c r="C11" s="38"/>
      <c r="D11" s="38"/>
      <c r="H11" s="38"/>
      <c r="I11" s="38"/>
      <c r="J11" s="38"/>
      <c r="K11" s="38"/>
      <c r="L11" s="38"/>
      <c r="M11" s="38"/>
    </row>
    <row r="12" spans="1:13">
      <c r="C12" s="2"/>
      <c r="D12" s="2"/>
      <c r="H12" s="38"/>
      <c r="I12" s="38"/>
      <c r="J12" s="38"/>
      <c r="K12" s="38"/>
      <c r="L12" s="38"/>
      <c r="M12" s="38"/>
    </row>
    <row r="15" spans="1:13">
      <c r="E15" s="42" t="s">
        <v>4</v>
      </c>
      <c r="F15" s="42"/>
      <c r="G15" s="42"/>
      <c r="H15" s="42"/>
      <c r="I15" s="40" t="s">
        <v>3</v>
      </c>
      <c r="J15" s="41"/>
      <c r="K15" s="41"/>
      <c r="L15" s="41"/>
      <c r="M15" s="41"/>
    </row>
    <row r="16" spans="1:13">
      <c r="I16" s="41"/>
      <c r="J16" s="41"/>
      <c r="K16" s="41"/>
      <c r="L16" s="41"/>
      <c r="M16" s="41"/>
    </row>
    <row r="17" spans="5:13">
      <c r="I17" s="41"/>
      <c r="J17" s="41"/>
      <c r="K17" s="41"/>
      <c r="L17" s="41"/>
      <c r="M17" s="41"/>
    </row>
    <row r="18" spans="5:13">
      <c r="I18" s="41"/>
      <c r="J18" s="41"/>
      <c r="K18" s="41"/>
      <c r="L18" s="41"/>
      <c r="M18" s="41"/>
    </row>
    <row r="19" spans="5:13">
      <c r="I19" s="41"/>
      <c r="J19" s="41"/>
      <c r="K19" s="41"/>
      <c r="L19" s="41"/>
      <c r="M19" s="41"/>
    </row>
    <row r="20" spans="5:13">
      <c r="I20" s="41"/>
      <c r="J20" s="41"/>
      <c r="K20" s="41"/>
      <c r="L20" s="41"/>
      <c r="M20" s="41"/>
    </row>
    <row r="23" spans="5:13">
      <c r="I23" s="3"/>
      <c r="J23" s="3"/>
      <c r="K23" s="3"/>
      <c r="L23" s="3"/>
      <c r="M23" s="3"/>
    </row>
    <row r="24" spans="5:13">
      <c r="I24" s="3"/>
      <c r="J24" s="3"/>
      <c r="K24" s="3"/>
      <c r="L24" s="3"/>
      <c r="M24" s="3"/>
    </row>
    <row r="25" spans="5:13">
      <c r="E25" s="38" t="s">
        <v>6</v>
      </c>
      <c r="F25" s="38"/>
      <c r="G25" s="38"/>
      <c r="H25" s="38"/>
      <c r="I25" s="43" t="s">
        <v>5</v>
      </c>
      <c r="J25" s="44"/>
      <c r="K25" s="44"/>
      <c r="L25" s="44"/>
      <c r="M25" s="44"/>
    </row>
    <row r="26" spans="5:13">
      <c r="I26" s="44"/>
      <c r="J26" s="44"/>
      <c r="K26" s="44"/>
      <c r="L26" s="44"/>
      <c r="M26" s="44"/>
    </row>
    <row r="27" spans="5:13">
      <c r="I27" s="44"/>
      <c r="J27" s="44"/>
      <c r="K27" s="44"/>
      <c r="L27" s="44"/>
      <c r="M27" s="44"/>
    </row>
    <row r="28" spans="5:13">
      <c r="I28" s="44"/>
      <c r="J28" s="44"/>
      <c r="K28" s="44"/>
      <c r="L28" s="44"/>
      <c r="M28" s="44"/>
    </row>
    <row r="29" spans="5:13">
      <c r="F29" s="1"/>
      <c r="I29" s="44"/>
      <c r="J29" s="44"/>
      <c r="K29" s="44"/>
      <c r="L29" s="44"/>
      <c r="M29" s="44"/>
    </row>
    <row r="30" spans="5:13">
      <c r="I30" s="44"/>
      <c r="J30" s="44"/>
      <c r="K30" s="44"/>
      <c r="L30" s="44"/>
      <c r="M30" s="44"/>
    </row>
    <row r="31" spans="5:13">
      <c r="I31" s="44"/>
      <c r="J31" s="44"/>
      <c r="K31" s="44"/>
      <c r="L31" s="44"/>
      <c r="M31" s="44"/>
    </row>
    <row r="32" spans="5:13">
      <c r="I32" s="44"/>
      <c r="J32" s="44"/>
      <c r="K32" s="44"/>
      <c r="L32" s="44"/>
      <c r="M32" s="44"/>
    </row>
    <row r="33" spans="5:13">
      <c r="I33" s="44"/>
      <c r="J33" s="44"/>
      <c r="K33" s="44"/>
      <c r="L33" s="44"/>
      <c r="M33" s="44"/>
    </row>
    <row r="34" spans="5:13">
      <c r="I34" s="44"/>
      <c r="J34" s="44"/>
      <c r="K34" s="44"/>
      <c r="L34" s="44"/>
      <c r="M34" s="44"/>
    </row>
    <row r="35" spans="5:13">
      <c r="I35" s="44"/>
      <c r="J35" s="44"/>
      <c r="K35" s="44"/>
      <c r="L35" s="44"/>
      <c r="M35" s="44"/>
    </row>
    <row r="38" spans="5:13">
      <c r="E38" s="38" t="s">
        <v>8</v>
      </c>
      <c r="F38" s="38"/>
      <c r="G38" s="38"/>
      <c r="H38" s="38"/>
      <c r="I38" s="36" t="s">
        <v>7</v>
      </c>
      <c r="J38" s="37"/>
      <c r="K38" s="37"/>
      <c r="L38" s="37"/>
      <c r="M38" s="37"/>
    </row>
    <row r="39" spans="5:13">
      <c r="I39" s="37"/>
      <c r="J39" s="37"/>
      <c r="K39" s="37"/>
      <c r="L39" s="37"/>
      <c r="M39" s="37"/>
    </row>
    <row r="40" spans="5:13">
      <c r="I40" s="37"/>
      <c r="J40" s="37"/>
      <c r="K40" s="37"/>
      <c r="L40" s="37"/>
      <c r="M40" s="37"/>
    </row>
    <row r="41" spans="5:13">
      <c r="I41" s="37"/>
      <c r="J41" s="37"/>
      <c r="K41" s="37"/>
      <c r="L41" s="37"/>
      <c r="M41" s="37"/>
    </row>
    <row r="42" spans="5:13">
      <c r="I42" s="37"/>
      <c r="J42" s="37"/>
      <c r="K42" s="37"/>
      <c r="L42" s="37"/>
      <c r="M42" s="37"/>
    </row>
    <row r="43" spans="5:13">
      <c r="I43" s="37"/>
      <c r="J43" s="37"/>
      <c r="K43" s="37"/>
      <c r="L43" s="37"/>
      <c r="M43" s="37"/>
    </row>
    <row r="44" spans="5:13">
      <c r="I44" s="37"/>
      <c r="J44" s="37"/>
      <c r="K44" s="37"/>
      <c r="L44" s="37"/>
      <c r="M44" s="37"/>
    </row>
    <row r="45" spans="5:13">
      <c r="I45" s="37"/>
      <c r="J45" s="37"/>
      <c r="K45" s="37"/>
      <c r="L45" s="37"/>
      <c r="M45" s="37"/>
    </row>
  </sheetData>
  <mergeCells count="9">
    <mergeCell ref="I38:M45"/>
    <mergeCell ref="E38:H38"/>
    <mergeCell ref="A1:M6"/>
    <mergeCell ref="H9:M12"/>
    <mergeCell ref="C10:D11"/>
    <mergeCell ref="I15:M20"/>
    <mergeCell ref="E15:H15"/>
    <mergeCell ref="I25:M35"/>
    <mergeCell ref="E25:H25"/>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2"/>
  <dimension ref="D3:N23"/>
  <sheetViews>
    <sheetView workbookViewId="0">
      <selection activeCell="O89" sqref="O89"/>
    </sheetView>
  </sheetViews>
  <sheetFormatPr defaultRowHeight="15"/>
  <sheetData>
    <row r="3" spans="4:14">
      <c r="D3" s="45"/>
      <c r="E3" s="45"/>
      <c r="F3" s="45"/>
      <c r="G3" s="45"/>
      <c r="H3" s="45"/>
      <c r="I3" s="45"/>
      <c r="J3" s="45"/>
      <c r="K3" s="45"/>
      <c r="L3" s="45"/>
      <c r="M3" s="45"/>
      <c r="N3" s="45"/>
    </row>
    <row r="4" spans="4:14">
      <c r="D4" s="45"/>
      <c r="E4" s="45"/>
      <c r="F4" s="45"/>
      <c r="G4" s="45"/>
      <c r="H4" s="45"/>
      <c r="I4" s="45"/>
      <c r="J4" s="45"/>
      <c r="K4" s="45"/>
      <c r="L4" s="45"/>
      <c r="M4" s="45"/>
      <c r="N4" s="45"/>
    </row>
    <row r="5" spans="4:14">
      <c r="D5" s="45"/>
      <c r="E5" s="45"/>
      <c r="F5" s="45"/>
      <c r="G5" s="45"/>
      <c r="H5" s="45"/>
      <c r="I5" s="45"/>
      <c r="J5" s="45"/>
      <c r="K5" s="45"/>
      <c r="L5" s="45"/>
      <c r="M5" s="45"/>
      <c r="N5" s="45"/>
    </row>
    <row r="6" spans="4:14">
      <c r="D6" s="45"/>
      <c r="E6" s="45"/>
      <c r="F6" s="45"/>
      <c r="G6" s="45"/>
      <c r="H6" s="45"/>
      <c r="I6" s="45"/>
      <c r="J6" s="45"/>
      <c r="K6" s="45"/>
      <c r="L6" s="45"/>
      <c r="M6" s="45"/>
      <c r="N6" s="45"/>
    </row>
    <row r="7" spans="4:14">
      <c r="D7" s="45"/>
      <c r="E7" s="45"/>
      <c r="F7" s="45"/>
      <c r="G7" s="45"/>
      <c r="H7" s="45"/>
      <c r="I7" s="45"/>
      <c r="J7" s="45"/>
      <c r="K7" s="45"/>
      <c r="L7" s="45"/>
      <c r="M7" s="45"/>
      <c r="N7" s="45"/>
    </row>
    <row r="8" spans="4:14">
      <c r="D8" s="45"/>
      <c r="E8" s="45"/>
      <c r="F8" s="45"/>
      <c r="G8" s="45"/>
      <c r="H8" s="45"/>
      <c r="I8" s="45"/>
      <c r="J8" s="45"/>
      <c r="K8" s="45"/>
      <c r="L8" s="45"/>
      <c r="M8" s="45"/>
      <c r="N8" s="45"/>
    </row>
    <row r="9" spans="4:14">
      <c r="D9" s="45"/>
      <c r="E9" s="45"/>
      <c r="F9" s="45"/>
      <c r="G9" s="45"/>
      <c r="H9" s="45"/>
      <c r="I9" s="45"/>
      <c r="J9" s="45"/>
      <c r="K9" s="45"/>
      <c r="L9" s="45"/>
      <c r="M9" s="45"/>
      <c r="N9" s="45"/>
    </row>
    <row r="10" spans="4:14">
      <c r="D10" s="45"/>
      <c r="E10" s="45"/>
      <c r="F10" s="45"/>
      <c r="G10" s="45"/>
      <c r="H10" s="45"/>
      <c r="I10" s="45"/>
      <c r="J10" s="45"/>
      <c r="K10" s="45"/>
      <c r="L10" s="45"/>
      <c r="M10" s="45"/>
      <c r="N10" s="45"/>
    </row>
    <row r="11" spans="4:14">
      <c r="D11" s="45"/>
      <c r="E11" s="45"/>
      <c r="F11" s="45"/>
      <c r="G11" s="45"/>
      <c r="H11" s="45"/>
      <c r="I11" s="45"/>
      <c r="J11" s="45"/>
      <c r="K11" s="45"/>
      <c r="L11" s="45"/>
      <c r="M11" s="45"/>
      <c r="N11" s="45"/>
    </row>
    <row r="12" spans="4:14">
      <c r="D12" s="45"/>
      <c r="E12" s="45"/>
      <c r="F12" s="45"/>
      <c r="G12" s="45"/>
      <c r="H12" s="45"/>
      <c r="I12" s="45"/>
      <c r="J12" s="45"/>
      <c r="K12" s="45"/>
      <c r="L12" s="45"/>
      <c r="M12" s="45"/>
      <c r="N12" s="45"/>
    </row>
    <row r="13" spans="4:14">
      <c r="D13" s="45"/>
      <c r="E13" s="45"/>
      <c r="F13" s="45"/>
      <c r="G13" s="45"/>
      <c r="H13" s="45"/>
      <c r="I13" s="45"/>
      <c r="J13" s="45"/>
      <c r="K13" s="45"/>
      <c r="L13" s="45"/>
      <c r="M13" s="45"/>
      <c r="N13" s="45"/>
    </row>
    <row r="14" spans="4:14">
      <c r="D14" s="45"/>
      <c r="E14" s="45"/>
      <c r="F14" s="45"/>
      <c r="G14" s="45"/>
      <c r="H14" s="45"/>
      <c r="I14" s="45"/>
      <c r="J14" s="45"/>
      <c r="K14" s="45"/>
      <c r="L14" s="45"/>
      <c r="M14" s="45"/>
      <c r="N14" s="45"/>
    </row>
    <row r="15" spans="4:14">
      <c r="D15" s="45"/>
      <c r="E15" s="45"/>
      <c r="F15" s="45"/>
      <c r="G15" s="45"/>
      <c r="H15" s="45"/>
      <c r="I15" s="45"/>
      <c r="J15" s="45"/>
      <c r="K15" s="45"/>
      <c r="L15" s="45"/>
      <c r="M15" s="45"/>
      <c r="N15" s="45"/>
    </row>
    <row r="16" spans="4:14">
      <c r="D16" s="45"/>
      <c r="E16" s="45"/>
      <c r="F16" s="45"/>
      <c r="G16" s="45"/>
      <c r="H16" s="45"/>
      <c r="I16" s="45"/>
      <c r="J16" s="45"/>
      <c r="K16" s="45"/>
      <c r="L16" s="45"/>
      <c r="M16" s="45"/>
      <c r="N16" s="45"/>
    </row>
    <row r="17" spans="4:14">
      <c r="D17" s="45"/>
      <c r="E17" s="45"/>
      <c r="F17" s="45"/>
      <c r="G17" s="45"/>
      <c r="H17" s="45"/>
      <c r="I17" s="45"/>
      <c r="J17" s="45"/>
      <c r="K17" s="45"/>
      <c r="L17" s="45"/>
      <c r="M17" s="45"/>
      <c r="N17" s="45"/>
    </row>
    <row r="18" spans="4:14">
      <c r="D18" s="45"/>
      <c r="E18" s="45"/>
      <c r="F18" s="45"/>
      <c r="G18" s="45"/>
      <c r="H18" s="45"/>
      <c r="I18" s="45"/>
      <c r="J18" s="45"/>
      <c r="K18" s="45"/>
      <c r="L18" s="45"/>
      <c r="M18" s="45"/>
      <c r="N18" s="45"/>
    </row>
    <row r="19" spans="4:14">
      <c r="D19" s="45"/>
      <c r="E19" s="45"/>
      <c r="F19" s="45"/>
      <c r="G19" s="45"/>
      <c r="H19" s="45"/>
      <c r="I19" s="45"/>
      <c r="J19" s="45"/>
      <c r="K19" s="45"/>
      <c r="L19" s="45"/>
      <c r="M19" s="45"/>
      <c r="N19" s="45"/>
    </row>
    <row r="20" spans="4:14">
      <c r="D20" s="45"/>
      <c r="E20" s="45"/>
      <c r="F20" s="45"/>
      <c r="G20" s="45"/>
      <c r="H20" s="45"/>
      <c r="I20" s="45"/>
      <c r="J20" s="45"/>
      <c r="K20" s="45"/>
      <c r="L20" s="45"/>
      <c r="M20" s="45"/>
      <c r="N20" s="45"/>
    </row>
    <row r="21" spans="4:14">
      <c r="D21" s="45"/>
      <c r="E21" s="45"/>
      <c r="F21" s="45"/>
      <c r="G21" s="45"/>
      <c r="H21" s="45"/>
      <c r="I21" s="45"/>
      <c r="J21" s="45"/>
      <c r="K21" s="45"/>
      <c r="L21" s="45"/>
      <c r="M21" s="45"/>
      <c r="N21" s="45"/>
    </row>
    <row r="22" spans="4:14">
      <c r="D22" s="45"/>
      <c r="E22" s="45"/>
      <c r="F22" s="45"/>
      <c r="G22" s="45"/>
      <c r="H22" s="45"/>
      <c r="I22" s="45"/>
      <c r="J22" s="45"/>
      <c r="K22" s="45"/>
      <c r="L22" s="45"/>
      <c r="M22" s="45"/>
      <c r="N22" s="45"/>
    </row>
    <row r="23" spans="4:14">
      <c r="D23" s="45"/>
      <c r="E23" s="45"/>
      <c r="F23" s="45"/>
      <c r="G23" s="45"/>
      <c r="H23" s="45"/>
      <c r="I23" s="45"/>
      <c r="J23" s="45"/>
      <c r="K23" s="45"/>
      <c r="L23" s="45"/>
      <c r="M23" s="45"/>
      <c r="N23" s="45"/>
    </row>
  </sheetData>
  <mergeCells count="1">
    <mergeCell ref="D3:N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sheetPr codeName="Sheet3"/>
  <dimension ref="A1:K29"/>
  <sheetViews>
    <sheetView workbookViewId="0">
      <selection activeCell="C16" sqref="C16"/>
    </sheetView>
  </sheetViews>
  <sheetFormatPr defaultRowHeight="15"/>
  <sheetData>
    <row r="1" spans="1:11">
      <c r="E1" s="47" t="s">
        <v>9</v>
      </c>
      <c r="F1" s="47"/>
      <c r="G1" s="47"/>
      <c r="H1" s="47"/>
      <c r="I1" s="47"/>
      <c r="J1" s="47"/>
      <c r="K1" s="47"/>
    </row>
    <row r="2" spans="1:11">
      <c r="E2" s="47"/>
      <c r="F2" s="47"/>
      <c r="G2" s="47"/>
      <c r="H2" s="47"/>
      <c r="I2" s="47"/>
      <c r="J2" s="47"/>
      <c r="K2" s="47"/>
    </row>
    <row r="4" spans="1:11">
      <c r="A4" s="47" t="s">
        <v>10</v>
      </c>
      <c r="B4" s="47"/>
      <c r="C4" s="46" t="s">
        <v>12</v>
      </c>
      <c r="D4" s="46"/>
      <c r="E4" s="46"/>
      <c r="F4" s="46"/>
      <c r="G4" s="46"/>
      <c r="H4" s="46"/>
      <c r="I4" s="46"/>
      <c r="J4" s="46"/>
      <c r="K4" s="46"/>
    </row>
    <row r="5" spans="1:11">
      <c r="A5" s="47"/>
      <c r="B5" s="47"/>
      <c r="C5" s="46"/>
      <c r="D5" s="46"/>
      <c r="E5" s="46"/>
      <c r="F5" s="46"/>
      <c r="G5" s="46"/>
      <c r="H5" s="46"/>
      <c r="I5" s="46"/>
      <c r="J5" s="46"/>
      <c r="K5" s="46"/>
    </row>
    <row r="6" spans="1:11">
      <c r="A6" s="48" t="s">
        <v>11</v>
      </c>
      <c r="B6" s="49"/>
      <c r="C6" s="4">
        <v>1</v>
      </c>
      <c r="D6" s="4">
        <v>6</v>
      </c>
      <c r="E6" s="4"/>
      <c r="F6" t="str">
        <f t="array" ref="F6:K6">TRANSPOSE(A6)</f>
        <v>A
B
C
D
E</v>
      </c>
      <c r="G6" s="3" t="str">
        <v>A
B
C
D
E</v>
      </c>
      <c r="H6" s="3" t="str">
        <v>A
B
C
D
E</v>
      </c>
      <c r="I6" s="3" t="str">
        <v>A
B
C
D
E</v>
      </c>
      <c r="J6" s="3" t="str">
        <v>A
B
C
D
E</v>
      </c>
      <c r="K6" s="3" t="str">
        <v>A
B
C
D
E</v>
      </c>
    </row>
    <row r="7" spans="1:11">
      <c r="A7" s="49"/>
      <c r="B7" s="49"/>
      <c r="C7" s="4">
        <v>2</v>
      </c>
      <c r="D7" s="4">
        <v>7</v>
      </c>
      <c r="E7" s="4"/>
      <c r="F7">
        <f t="array" ref="F7:J8">TRANSPOSE(C6:D10)</f>
        <v>1</v>
      </c>
      <c r="G7">
        <v>2</v>
      </c>
      <c r="H7">
        <v>3</v>
      </c>
      <c r="I7">
        <v>4</v>
      </c>
      <c r="J7">
        <v>5</v>
      </c>
    </row>
    <row r="8" spans="1:11">
      <c r="A8" s="49"/>
      <c r="B8" s="49"/>
      <c r="C8" s="4">
        <v>3</v>
      </c>
      <c r="D8" s="4">
        <v>8</v>
      </c>
      <c r="E8" s="4"/>
      <c r="F8">
        <v>6</v>
      </c>
      <c r="G8">
        <v>7</v>
      </c>
      <c r="H8">
        <v>8</v>
      </c>
      <c r="I8">
        <v>9</v>
      </c>
      <c r="J8">
        <v>10</v>
      </c>
    </row>
    <row r="9" spans="1:11">
      <c r="A9" s="49"/>
      <c r="B9" s="49"/>
      <c r="C9" s="4">
        <v>4</v>
      </c>
      <c r="D9" s="4">
        <v>9</v>
      </c>
      <c r="E9" s="4"/>
    </row>
    <row r="10" spans="1:11">
      <c r="A10" s="49"/>
      <c r="B10" s="49"/>
      <c r="C10" s="4">
        <v>5</v>
      </c>
      <c r="D10" s="4">
        <v>10</v>
      </c>
      <c r="E10" s="4"/>
    </row>
    <row r="11" spans="1:11" ht="15" customHeight="1"/>
    <row r="12" spans="1:11">
      <c r="A12" s="46" t="s">
        <v>27</v>
      </c>
      <c r="B12" s="46"/>
      <c r="C12" s="46"/>
      <c r="D12" s="46"/>
      <c r="E12" s="46"/>
      <c r="F12" s="46"/>
      <c r="G12" s="46"/>
      <c r="I12" s="46" t="s">
        <v>28</v>
      </c>
      <c r="J12" s="46"/>
      <c r="K12" s="46"/>
    </row>
    <row r="13" spans="1:11">
      <c r="A13" s="46"/>
      <c r="B13" s="46"/>
      <c r="C13" s="46"/>
      <c r="D13" s="46"/>
      <c r="E13" s="46"/>
      <c r="F13" s="46"/>
      <c r="G13" s="46"/>
      <c r="I13" s="46"/>
      <c r="J13" s="46"/>
      <c r="K13" s="46"/>
    </row>
    <row r="14" spans="1:11">
      <c r="F14">
        <v>1</v>
      </c>
      <c r="G14" t="s">
        <v>13</v>
      </c>
      <c r="H14" t="s">
        <v>20</v>
      </c>
    </row>
    <row r="15" spans="1:11">
      <c r="F15">
        <v>2</v>
      </c>
      <c r="G15" t="s">
        <v>14</v>
      </c>
      <c r="H15" t="s">
        <v>21</v>
      </c>
    </row>
    <row r="16" spans="1:11">
      <c r="F16">
        <v>3</v>
      </c>
      <c r="G16" t="s">
        <v>15</v>
      </c>
      <c r="H16" t="s">
        <v>22</v>
      </c>
    </row>
    <row r="17" spans="2:9">
      <c r="F17">
        <v>4</v>
      </c>
      <c r="G17" t="s">
        <v>16</v>
      </c>
      <c r="H17" t="s">
        <v>23</v>
      </c>
    </row>
    <row r="18" spans="2:9">
      <c r="F18">
        <v>5</v>
      </c>
      <c r="G18" t="s">
        <v>17</v>
      </c>
      <c r="H18" t="s">
        <v>24</v>
      </c>
    </row>
    <row r="19" spans="2:9">
      <c r="F19">
        <v>6</v>
      </c>
      <c r="G19" t="s">
        <v>18</v>
      </c>
      <c r="H19" t="s">
        <v>25</v>
      </c>
    </row>
    <row r="20" spans="2:9">
      <c r="F20">
        <v>7</v>
      </c>
      <c r="G20" t="s">
        <v>19</v>
      </c>
      <c r="H20" t="s">
        <v>26</v>
      </c>
    </row>
    <row r="22" spans="2:9">
      <c r="B22" s="46" t="s">
        <v>29</v>
      </c>
      <c r="C22" s="46"/>
      <c r="D22" s="39" t="s">
        <v>30</v>
      </c>
      <c r="E22" s="38"/>
      <c r="F22" s="38"/>
      <c r="G22" s="38"/>
      <c r="H22" s="38"/>
      <c r="I22" s="38"/>
    </row>
    <row r="23" spans="2:9">
      <c r="B23" s="46"/>
      <c r="C23" s="46"/>
      <c r="D23" s="38"/>
      <c r="E23" s="38"/>
      <c r="F23" s="38"/>
      <c r="G23" s="38"/>
      <c r="H23" s="38"/>
      <c r="I23" s="38"/>
    </row>
    <row r="24" spans="2:9">
      <c r="B24" s="46"/>
      <c r="C24" s="46"/>
      <c r="D24" s="38"/>
      <c r="E24" s="38"/>
      <c r="F24" s="38"/>
      <c r="G24" s="38"/>
      <c r="H24" s="38"/>
      <c r="I24" s="38"/>
    </row>
    <row r="25" spans="2:9">
      <c r="D25" s="3"/>
      <c r="E25" s="3"/>
      <c r="F25" s="3"/>
      <c r="G25" s="3"/>
      <c r="H25" s="3"/>
      <c r="I25" s="3"/>
    </row>
    <row r="27" spans="2:9">
      <c r="B27" s="39" t="s">
        <v>31</v>
      </c>
      <c r="C27" s="38"/>
      <c r="D27" s="38"/>
      <c r="E27" s="38"/>
    </row>
    <row r="28" spans="2:9">
      <c r="B28" s="38"/>
      <c r="C28" s="38"/>
      <c r="D28" s="38"/>
      <c r="E28" s="38"/>
    </row>
    <row r="29" spans="2:9">
      <c r="B29" s="38"/>
      <c r="C29" s="38"/>
      <c r="D29" s="38"/>
      <c r="E29" s="38"/>
    </row>
  </sheetData>
  <mergeCells count="9">
    <mergeCell ref="B22:C24"/>
    <mergeCell ref="D22:I24"/>
    <mergeCell ref="B27:E29"/>
    <mergeCell ref="E1:K2"/>
    <mergeCell ref="A4:B5"/>
    <mergeCell ref="A6:B10"/>
    <mergeCell ref="C4:K5"/>
    <mergeCell ref="A12:G13"/>
    <mergeCell ref="I12:K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4"/>
  <dimension ref="A4:K19"/>
  <sheetViews>
    <sheetView topLeftCell="A4" workbookViewId="0">
      <selection activeCell="B17" sqref="B17:F19"/>
    </sheetView>
  </sheetViews>
  <sheetFormatPr defaultRowHeight="15"/>
  <sheetData>
    <row r="4" spans="1:11">
      <c r="D4" s="50" t="s">
        <v>32</v>
      </c>
      <c r="E4" s="50"/>
      <c r="F4" s="50"/>
      <c r="G4" s="50"/>
      <c r="H4" s="50"/>
      <c r="I4" s="50"/>
      <c r="J4" s="50"/>
      <c r="K4" s="50"/>
    </row>
    <row r="5" spans="1:11">
      <c r="D5" s="50"/>
      <c r="E5" s="50"/>
      <c r="F5" s="50"/>
      <c r="G5" s="50"/>
      <c r="H5" s="50"/>
      <c r="I5" s="50"/>
      <c r="J5" s="50"/>
      <c r="K5" s="50"/>
    </row>
    <row r="7" spans="1:11">
      <c r="A7" s="51" t="s">
        <v>33</v>
      </c>
      <c r="B7" s="51"/>
      <c r="C7" s="51"/>
      <c r="D7" s="51"/>
      <c r="E7" s="51"/>
      <c r="F7" s="51"/>
    </row>
    <row r="8" spans="1:11">
      <c r="A8" s="51"/>
      <c r="B8" s="51"/>
      <c r="C8" s="51"/>
      <c r="D8" s="51"/>
      <c r="E8" s="51"/>
      <c r="F8" s="51"/>
    </row>
    <row r="9" spans="1:11">
      <c r="A9" t="s">
        <v>34</v>
      </c>
      <c r="B9" t="s">
        <v>39</v>
      </c>
    </row>
    <row r="10" spans="1:11">
      <c r="A10" t="s">
        <v>35</v>
      </c>
      <c r="B10" t="s">
        <v>40</v>
      </c>
    </row>
    <row r="11" spans="1:11">
      <c r="A11" t="s">
        <v>36</v>
      </c>
      <c r="B11" t="s">
        <v>41</v>
      </c>
    </row>
    <row r="12" spans="1:11">
      <c r="A12" t="s">
        <v>37</v>
      </c>
      <c r="B12" t="s">
        <v>42</v>
      </c>
    </row>
    <row r="13" spans="1:11">
      <c r="A13" t="s">
        <v>38</v>
      </c>
      <c r="B13" t="s">
        <v>43</v>
      </c>
    </row>
    <row r="15" spans="1:11">
      <c r="A15" s="46" t="s">
        <v>44</v>
      </c>
      <c r="B15" s="46"/>
      <c r="C15" s="46"/>
      <c r="D15" s="46"/>
      <c r="E15" s="46"/>
      <c r="F15" s="46"/>
    </row>
    <row r="17" spans="2:6">
      <c r="B17" s="52" t="s">
        <v>45</v>
      </c>
      <c r="C17" s="45"/>
      <c r="D17" s="45"/>
      <c r="E17" s="45"/>
      <c r="F17" s="45"/>
    </row>
    <row r="18" spans="2:6">
      <c r="B18" s="45"/>
      <c r="C18" s="45"/>
      <c r="D18" s="45"/>
      <c r="E18" s="45"/>
      <c r="F18" s="45"/>
    </row>
    <row r="19" spans="2:6">
      <c r="B19" s="45"/>
      <c r="C19" s="45"/>
      <c r="D19" s="45"/>
      <c r="E19" s="45"/>
      <c r="F19" s="45"/>
    </row>
  </sheetData>
  <mergeCells count="4">
    <mergeCell ref="D4:K5"/>
    <mergeCell ref="A7:F8"/>
    <mergeCell ref="A15:F15"/>
    <mergeCell ref="B17:F19"/>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Sheet5"/>
  <dimension ref="C1:Q11"/>
  <sheetViews>
    <sheetView topLeftCell="C4" workbookViewId="0">
      <selection activeCell="G10" sqref="G10"/>
    </sheetView>
  </sheetViews>
  <sheetFormatPr defaultRowHeight="15"/>
  <cols>
    <col min="3" max="7" width="23.7109375" customWidth="1"/>
  </cols>
  <sheetData>
    <row r="1" spans="3:17">
      <c r="C1" s="53" t="s">
        <v>46</v>
      </c>
      <c r="D1" s="45"/>
      <c r="E1" s="45"/>
      <c r="F1" s="45"/>
      <c r="G1" s="45"/>
      <c r="H1" s="45"/>
      <c r="I1" s="45"/>
    </row>
    <row r="2" spans="3:17">
      <c r="C2" s="45"/>
      <c r="D2" s="45"/>
      <c r="E2" s="45"/>
      <c r="F2" s="45"/>
      <c r="G2" s="45"/>
      <c r="H2" s="45"/>
      <c r="I2" s="45"/>
      <c r="K2" s="46" t="s">
        <v>64</v>
      </c>
      <c r="L2" s="46"/>
      <c r="M2" s="46"/>
      <c r="N2" s="46"/>
      <c r="O2" s="46"/>
      <c r="P2" s="46"/>
      <c r="Q2" s="46"/>
    </row>
    <row r="3" spans="3:17">
      <c r="C3" s="45"/>
      <c r="D3" s="45"/>
      <c r="E3" s="45"/>
      <c r="F3" s="45"/>
      <c r="G3" s="45"/>
      <c r="H3" s="45"/>
      <c r="I3" s="45"/>
      <c r="K3" s="46"/>
      <c r="L3" s="46"/>
      <c r="M3" s="46"/>
      <c r="N3" s="46"/>
      <c r="O3" s="46"/>
      <c r="P3" s="46"/>
      <c r="Q3" s="46"/>
    </row>
    <row r="4" spans="3:17">
      <c r="K4" s="52" t="s">
        <v>65</v>
      </c>
      <c r="L4" s="45"/>
      <c r="M4" s="45"/>
      <c r="N4" s="45"/>
      <c r="O4" s="45"/>
      <c r="P4" s="45"/>
      <c r="Q4" s="45"/>
    </row>
    <row r="5" spans="3:17" ht="21">
      <c r="D5" s="54" t="s">
        <v>47</v>
      </c>
      <c r="E5" s="38"/>
      <c r="F5" s="38"/>
      <c r="G5" s="38"/>
      <c r="H5" s="38"/>
      <c r="I5" s="38"/>
      <c r="K5" s="45"/>
      <c r="L5" s="45"/>
      <c r="M5" s="45"/>
      <c r="N5" s="45"/>
      <c r="O5" s="45"/>
      <c r="P5" s="45"/>
      <c r="Q5" s="45"/>
    </row>
    <row r="6" spans="3:17">
      <c r="C6" s="6" t="s">
        <v>48</v>
      </c>
      <c r="D6" s="5" t="s">
        <v>54</v>
      </c>
      <c r="E6" s="5" t="s">
        <v>57</v>
      </c>
      <c r="F6" s="5" t="s">
        <v>59</v>
      </c>
      <c r="G6" s="5" t="s">
        <v>63</v>
      </c>
      <c r="H6" s="3"/>
      <c r="I6" s="3"/>
      <c r="K6" s="45"/>
      <c r="L6" s="45"/>
      <c r="M6" s="45"/>
      <c r="N6" s="45"/>
      <c r="O6" s="45"/>
      <c r="P6" s="45"/>
      <c r="Q6" s="45"/>
    </row>
    <row r="7" spans="3:17">
      <c r="C7" t="s">
        <v>49</v>
      </c>
      <c r="D7" t="s">
        <v>55</v>
      </c>
      <c r="E7" t="s">
        <v>58</v>
      </c>
      <c r="F7" t="s">
        <v>60</v>
      </c>
      <c r="G7">
        <f>LEN(F7)</f>
        <v>13</v>
      </c>
      <c r="K7" s="45"/>
      <c r="L7" s="45"/>
      <c r="M7" s="45"/>
      <c r="N7" s="45"/>
      <c r="O7" s="45"/>
      <c r="P7" s="45"/>
      <c r="Q7" s="45"/>
    </row>
    <row r="8" spans="3:17">
      <c r="C8" t="s">
        <v>50</v>
      </c>
      <c r="D8" t="s">
        <v>56</v>
      </c>
      <c r="E8" t="str">
        <f>UPPER(C8)</f>
        <v xml:space="preserve">NELSON MANDELA </v>
      </c>
      <c r="F8" t="s">
        <v>61</v>
      </c>
      <c r="G8">
        <f>LEN(F8)</f>
        <v>14</v>
      </c>
      <c r="K8" s="45"/>
      <c r="L8" s="45"/>
      <c r="M8" s="45"/>
      <c r="N8" s="45"/>
      <c r="O8" s="45"/>
      <c r="P8" s="45"/>
      <c r="Q8" s="45"/>
    </row>
    <row r="9" spans="3:17">
      <c r="C9" t="s">
        <v>51</v>
      </c>
      <c r="E9" t="str">
        <f>UPPER(C10)</f>
        <v>ELON MUSK</v>
      </c>
      <c r="F9" t="s">
        <v>62</v>
      </c>
      <c r="G9">
        <f>LEN(D8)</f>
        <v>14</v>
      </c>
      <c r="K9" s="45"/>
      <c r="L9" s="45"/>
      <c r="M9" s="45"/>
      <c r="N9" s="45"/>
      <c r="O9" s="45"/>
      <c r="P9" s="45"/>
      <c r="Q9" s="45"/>
    </row>
    <row r="10" spans="3:17">
      <c r="C10" t="s">
        <v>52</v>
      </c>
      <c r="G10">
        <f>LEN(C11)</f>
        <v>13</v>
      </c>
      <c r="K10" s="45"/>
      <c r="L10" s="45"/>
      <c r="M10" s="45"/>
      <c r="N10" s="45"/>
      <c r="O10" s="45"/>
      <c r="P10" s="45"/>
      <c r="Q10" s="45"/>
    </row>
    <row r="11" spans="3:17">
      <c r="C11" t="s">
        <v>53</v>
      </c>
    </row>
  </sheetData>
  <mergeCells count="4">
    <mergeCell ref="C1:I3"/>
    <mergeCell ref="D5:I5"/>
    <mergeCell ref="K2:Q3"/>
    <mergeCell ref="K4:Q10"/>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6"/>
  <dimension ref="A1:N32"/>
  <sheetViews>
    <sheetView workbookViewId="0">
      <selection activeCell="C32" sqref="C32"/>
    </sheetView>
  </sheetViews>
  <sheetFormatPr defaultRowHeight="15"/>
  <cols>
    <col min="3" max="4" width="23.7109375" customWidth="1"/>
  </cols>
  <sheetData>
    <row r="1" spans="1:14">
      <c r="B1" s="55" t="s">
        <v>66</v>
      </c>
      <c r="C1" s="46"/>
      <c r="D1" s="46"/>
      <c r="E1" s="46"/>
      <c r="F1" s="46"/>
      <c r="G1" s="46"/>
      <c r="H1" s="46"/>
    </row>
    <row r="2" spans="1:14">
      <c r="B2" s="46"/>
      <c r="C2" s="46"/>
      <c r="D2" s="46"/>
      <c r="E2" s="46"/>
      <c r="F2" s="46"/>
      <c r="G2" s="46"/>
      <c r="H2" s="46"/>
    </row>
    <row r="3" spans="1:14">
      <c r="A3" s="56" t="s">
        <v>67</v>
      </c>
      <c r="B3" s="57"/>
      <c r="D3" t="s">
        <v>73</v>
      </c>
    </row>
    <row r="4" spans="1:14">
      <c r="A4" s="57"/>
      <c r="B4" s="57"/>
      <c r="C4" t="s">
        <v>69</v>
      </c>
      <c r="D4" t="s">
        <v>74</v>
      </c>
    </row>
    <row r="5" spans="1:14">
      <c r="A5" s="57"/>
      <c r="B5" s="57"/>
      <c r="C5" t="s">
        <v>70</v>
      </c>
      <c r="D5" t="s">
        <v>75</v>
      </c>
    </row>
    <row r="6" spans="1:14">
      <c r="A6" s="57"/>
      <c r="B6" s="57"/>
      <c r="C6" t="s">
        <v>71</v>
      </c>
      <c r="D6" t="s">
        <v>76</v>
      </c>
    </row>
    <row r="7" spans="1:14">
      <c r="A7" s="57"/>
      <c r="B7" s="57"/>
      <c r="C7" t="s">
        <v>68</v>
      </c>
      <c r="D7" t="s">
        <v>82</v>
      </c>
    </row>
    <row r="8" spans="1:14">
      <c r="A8" s="57"/>
      <c r="B8" s="57"/>
      <c r="C8" t="s">
        <v>72</v>
      </c>
      <c r="D8" t="s">
        <v>83</v>
      </c>
    </row>
    <row r="9" spans="1:14">
      <c r="A9" s="57"/>
      <c r="B9" s="57"/>
    </row>
    <row r="10" spans="1:14">
      <c r="A10" s="57"/>
      <c r="B10" s="57"/>
      <c r="G10" s="38" t="s">
        <v>81</v>
      </c>
      <c r="H10" s="38"/>
      <c r="I10" s="38"/>
      <c r="J10" s="38"/>
      <c r="K10" s="38"/>
      <c r="L10" s="38"/>
      <c r="M10" s="38"/>
      <c r="N10" s="38"/>
    </row>
    <row r="11" spans="1:14">
      <c r="A11" s="57"/>
      <c r="B11" s="57"/>
      <c r="G11" s="58" t="s">
        <v>77</v>
      </c>
      <c r="H11" s="58"/>
      <c r="I11" s="58"/>
      <c r="J11" s="58"/>
      <c r="K11" s="58"/>
      <c r="L11" s="58"/>
      <c r="M11" s="58"/>
      <c r="N11" s="58"/>
    </row>
    <row r="12" spans="1:14">
      <c r="A12" s="57"/>
      <c r="B12" s="57"/>
      <c r="G12" s="58"/>
      <c r="H12" s="58"/>
      <c r="I12" s="58"/>
      <c r="J12" s="58"/>
      <c r="K12" s="58"/>
      <c r="L12" s="58"/>
      <c r="M12" s="58"/>
      <c r="N12" s="58"/>
    </row>
    <row r="13" spans="1:14">
      <c r="G13" s="58"/>
      <c r="H13" s="58"/>
      <c r="I13" s="58"/>
      <c r="J13" s="58"/>
      <c r="K13" s="58"/>
      <c r="L13" s="58"/>
      <c r="M13" s="58"/>
      <c r="N13" s="58"/>
    </row>
    <row r="14" spans="1:14">
      <c r="G14" s="58"/>
      <c r="H14" s="58"/>
      <c r="I14" s="58"/>
      <c r="J14" s="58"/>
      <c r="K14" s="58"/>
      <c r="L14" s="58"/>
      <c r="M14" s="58"/>
      <c r="N14" s="58"/>
    </row>
    <row r="15" spans="1:14">
      <c r="G15" s="58"/>
      <c r="H15" s="58"/>
      <c r="I15" s="58"/>
      <c r="J15" s="58"/>
      <c r="K15" s="58"/>
      <c r="L15" s="58"/>
      <c r="M15" s="58"/>
      <c r="N15" s="58"/>
    </row>
    <row r="16" spans="1:14">
      <c r="G16" s="58"/>
      <c r="H16" s="58"/>
      <c r="I16" s="58"/>
      <c r="J16" s="58"/>
      <c r="K16" s="58"/>
      <c r="L16" s="58"/>
      <c r="M16" s="58"/>
      <c r="N16" s="58"/>
    </row>
    <row r="17" spans="2:14">
      <c r="B17" s="7"/>
      <c r="G17" s="58"/>
      <c r="H17" s="58"/>
      <c r="I17" s="58"/>
      <c r="J17" s="58"/>
      <c r="K17" s="58"/>
      <c r="L17" s="58"/>
      <c r="M17" s="58"/>
      <c r="N17" s="58"/>
    </row>
    <row r="23" spans="2:14">
      <c r="C23" s="8"/>
      <c r="D23" s="8"/>
      <c r="E23" s="8"/>
      <c r="F23" s="8"/>
    </row>
    <row r="24" spans="2:14">
      <c r="C24" s="8"/>
      <c r="D24" s="9" t="s">
        <v>78</v>
      </c>
      <c r="E24" s="9" t="s">
        <v>79</v>
      </c>
      <c r="F24" s="8"/>
    </row>
    <row r="25" spans="2:14">
      <c r="C25" s="8"/>
      <c r="D25" s="10">
        <v>50</v>
      </c>
      <c r="E25" s="11" t="s">
        <v>80</v>
      </c>
      <c r="F25" s="8" t="s">
        <v>80</v>
      </c>
    </row>
    <row r="26" spans="2:14">
      <c r="C26" s="8"/>
      <c r="D26" s="11"/>
      <c r="E26" s="11">
        <v>5</v>
      </c>
      <c r="F26" s="8" t="b">
        <f>D25&lt;&gt;E26</f>
        <v>1</v>
      </c>
    </row>
    <row r="27" spans="2:14">
      <c r="C27" s="8"/>
      <c r="D27" s="11"/>
      <c r="E27" s="11">
        <v>5</v>
      </c>
      <c r="F27" s="8" t="b">
        <f>D27&gt;E27</f>
        <v>0</v>
      </c>
    </row>
    <row r="28" spans="2:14">
      <c r="C28" s="8"/>
      <c r="D28" s="11"/>
      <c r="E28" s="11">
        <v>5</v>
      </c>
      <c r="F28" s="8" t="b">
        <f>D28&gt;=E28</f>
        <v>0</v>
      </c>
    </row>
    <row r="29" spans="2:14">
      <c r="C29" s="8"/>
      <c r="D29" s="11"/>
      <c r="E29" s="11"/>
      <c r="F29" s="8"/>
    </row>
    <row r="30" spans="2:14">
      <c r="C30" s="8"/>
      <c r="D30" s="11"/>
      <c r="E30" s="11"/>
      <c r="F30" s="8"/>
    </row>
    <row r="31" spans="2:14">
      <c r="C31" s="8"/>
      <c r="D31" s="8"/>
      <c r="E31" s="8"/>
      <c r="F31" s="8"/>
    </row>
    <row r="32" spans="2:14">
      <c r="C32" s="8"/>
      <c r="D32" s="8"/>
      <c r="E32" s="8"/>
      <c r="F32" s="8"/>
    </row>
  </sheetData>
  <mergeCells count="4">
    <mergeCell ref="B1:H2"/>
    <mergeCell ref="A3:B12"/>
    <mergeCell ref="G11:N17"/>
    <mergeCell ref="G10:N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7"/>
  <dimension ref="A1:L21"/>
  <sheetViews>
    <sheetView workbookViewId="0">
      <selection activeCell="K6" sqref="K6"/>
    </sheetView>
  </sheetViews>
  <sheetFormatPr defaultRowHeight="15"/>
  <cols>
    <col min="1" max="1" width="23.7109375" customWidth="1"/>
    <col min="11" max="11" width="23.7109375" customWidth="1"/>
  </cols>
  <sheetData>
    <row r="1" spans="1:12" ht="21">
      <c r="C1" s="61" t="s">
        <v>84</v>
      </c>
      <c r="D1" s="46"/>
      <c r="E1" s="46"/>
      <c r="F1" s="46"/>
      <c r="G1" s="46"/>
      <c r="H1" s="46"/>
      <c r="I1" s="46"/>
      <c r="J1" s="46"/>
    </row>
    <row r="3" spans="1:12">
      <c r="A3" s="62" t="s">
        <v>85</v>
      </c>
      <c r="B3" s="62"/>
      <c r="C3" s="62"/>
      <c r="D3" s="62"/>
      <c r="E3" s="62" t="s">
        <v>86</v>
      </c>
      <c r="F3" s="62"/>
      <c r="G3" s="62"/>
      <c r="H3" s="62"/>
      <c r="I3" s="59" t="s">
        <v>87</v>
      </c>
      <c r="J3" s="59"/>
      <c r="K3" s="59" t="s">
        <v>88</v>
      </c>
      <c r="L3" s="59"/>
    </row>
    <row r="4" spans="1:12">
      <c r="A4" s="8"/>
      <c r="G4" s="8"/>
    </row>
    <row r="5" spans="1:12">
      <c r="A5" s="8">
        <v>40</v>
      </c>
      <c r="G5" s="8">
        <v>100</v>
      </c>
      <c r="I5" t="s">
        <v>89</v>
      </c>
      <c r="K5" t="b">
        <f>(A5&gt;B5)</f>
        <v>1</v>
      </c>
    </row>
    <row r="6" spans="1:12">
      <c r="A6" s="8">
        <v>46</v>
      </c>
      <c r="G6" s="8">
        <v>100</v>
      </c>
      <c r="I6" t="s">
        <v>90</v>
      </c>
    </row>
    <row r="7" spans="1:12">
      <c r="A7" s="8">
        <v>36</v>
      </c>
      <c r="G7" s="8">
        <v>100</v>
      </c>
      <c r="I7" t="s">
        <v>91</v>
      </c>
    </row>
    <row r="8" spans="1:12">
      <c r="A8" s="8">
        <v>56</v>
      </c>
      <c r="G8" s="8">
        <v>100</v>
      </c>
      <c r="I8" t="s">
        <v>92</v>
      </c>
    </row>
    <row r="12" spans="1:12">
      <c r="B12" s="60" t="s">
        <v>93</v>
      </c>
      <c r="C12" s="60"/>
      <c r="D12" s="60"/>
      <c r="E12" s="60"/>
      <c r="F12" s="60"/>
      <c r="G12" s="60"/>
      <c r="H12" s="60"/>
    </row>
    <row r="13" spans="1:12">
      <c r="B13" s="60"/>
      <c r="C13" s="60"/>
      <c r="D13" s="60"/>
      <c r="E13" s="60"/>
      <c r="F13" s="60"/>
      <c r="G13" s="60"/>
      <c r="H13" s="60"/>
    </row>
    <row r="14" spans="1:12">
      <c r="B14" s="52" t="s">
        <v>94</v>
      </c>
      <c r="C14" s="45"/>
      <c r="D14" s="45"/>
      <c r="E14" s="45"/>
      <c r="F14" s="45"/>
      <c r="G14" s="45"/>
      <c r="H14" s="45"/>
    </row>
    <row r="15" spans="1:12">
      <c r="B15" s="45"/>
      <c r="C15" s="45"/>
      <c r="D15" s="45"/>
      <c r="E15" s="45"/>
      <c r="F15" s="45"/>
      <c r="G15" s="45"/>
      <c r="H15" s="45"/>
    </row>
    <row r="16" spans="1:12">
      <c r="B16" s="45"/>
      <c r="C16" s="45"/>
      <c r="D16" s="45"/>
      <c r="E16" s="45"/>
      <c r="F16" s="45"/>
      <c r="G16" s="45"/>
      <c r="H16" s="45"/>
    </row>
    <row r="17" spans="2:8">
      <c r="B17" s="45"/>
      <c r="C17" s="45"/>
      <c r="D17" s="45"/>
      <c r="E17" s="45"/>
      <c r="F17" s="45"/>
      <c r="G17" s="45"/>
      <c r="H17" s="45"/>
    </row>
    <row r="18" spans="2:8">
      <c r="B18" s="45"/>
      <c r="C18" s="45"/>
      <c r="D18" s="45"/>
      <c r="E18" s="45"/>
      <c r="F18" s="45"/>
      <c r="G18" s="45"/>
      <c r="H18" s="45"/>
    </row>
    <row r="19" spans="2:8">
      <c r="B19" s="45"/>
      <c r="C19" s="45"/>
      <c r="D19" s="45"/>
      <c r="E19" s="45"/>
      <c r="F19" s="45"/>
      <c r="G19" s="45"/>
      <c r="H19" s="45"/>
    </row>
    <row r="20" spans="2:8">
      <c r="B20" s="45"/>
      <c r="C20" s="45"/>
      <c r="D20" s="45"/>
      <c r="E20" s="45"/>
      <c r="F20" s="45"/>
      <c r="G20" s="45"/>
      <c r="H20" s="45"/>
    </row>
    <row r="21" spans="2:8">
      <c r="B21" s="45"/>
      <c r="C21" s="45"/>
      <c r="D21" s="45"/>
      <c r="E21" s="45"/>
      <c r="F21" s="45"/>
      <c r="G21" s="45"/>
      <c r="H21" s="45"/>
    </row>
  </sheetData>
  <mergeCells count="7">
    <mergeCell ref="K3:L3"/>
    <mergeCell ref="B12:H13"/>
    <mergeCell ref="B14:H21"/>
    <mergeCell ref="C1:J1"/>
    <mergeCell ref="A3:D3"/>
    <mergeCell ref="E3:H3"/>
    <mergeCell ref="I3:J3"/>
  </mergeCells>
  <dataValidations count="2">
    <dataValidation type="custom" allowBlank="1" showInputMessage="1" showErrorMessage="1" sqref="K1:K6 K8:K1048576">
      <formula1 xml:space="preserve"> (OR(A1="YES",G1="NO"))</formula1>
    </dataValidation>
    <dataValidation type="custom" allowBlank="1" showInputMessage="1" showErrorMessage="1" sqref="K7">
      <formula1>(OR(A8="YES",G8="NO"))</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8"/>
  <dimension ref="A1:P10"/>
  <sheetViews>
    <sheetView zoomScale="95" zoomScaleNormal="95" workbookViewId="0">
      <selection activeCell="D10" sqref="D10"/>
    </sheetView>
  </sheetViews>
  <sheetFormatPr defaultRowHeight="15"/>
  <cols>
    <col min="4" max="4" width="9.85546875" bestFit="1" customWidth="1"/>
  </cols>
  <sheetData>
    <row r="1" spans="1:16">
      <c r="B1" s="61" t="s">
        <v>96</v>
      </c>
      <c r="C1" s="46"/>
      <c r="D1" s="46"/>
      <c r="E1" s="46"/>
      <c r="F1" s="46"/>
    </row>
    <row r="2" spans="1:16">
      <c r="B2" s="46"/>
      <c r="C2" s="46"/>
      <c r="D2" s="46"/>
      <c r="E2" s="46"/>
      <c r="F2" s="46"/>
    </row>
    <row r="4" spans="1:16">
      <c r="A4" s="45" t="s">
        <v>97</v>
      </c>
      <c r="B4" s="45"/>
      <c r="C4" s="3"/>
      <c r="D4" s="45" t="s">
        <v>95</v>
      </c>
      <c r="E4" s="45"/>
      <c r="J4" s="8"/>
      <c r="K4" s="8"/>
      <c r="L4" s="8"/>
      <c r="M4" s="8"/>
      <c r="N4" s="8"/>
      <c r="O4" s="8"/>
      <c r="P4" s="8"/>
    </row>
    <row r="5" spans="1:16">
      <c r="C5" s="66" t="s">
        <v>101</v>
      </c>
      <c r="D5" s="13">
        <f ca="1">TODAY()</f>
        <v>44739</v>
      </c>
      <c r="J5" s="8"/>
      <c r="K5" s="63" t="s">
        <v>99</v>
      </c>
      <c r="L5" s="63"/>
      <c r="M5" s="63"/>
      <c r="N5" s="63"/>
      <c r="O5" s="63"/>
      <c r="P5" s="63"/>
    </row>
    <row r="6" spans="1:16">
      <c r="C6" s="46"/>
      <c r="D6" s="67">
        <f ca="1">NOW()</f>
        <v>44739.762571990737</v>
      </c>
      <c r="E6" s="45"/>
      <c r="J6" s="8"/>
      <c r="K6" s="64" t="s">
        <v>100</v>
      </c>
      <c r="L6" s="65"/>
      <c r="M6" s="65"/>
      <c r="N6" s="65"/>
      <c r="O6" s="65"/>
      <c r="P6" s="65"/>
    </row>
    <row r="7" spans="1:16">
      <c r="A7" s="39" t="s">
        <v>98</v>
      </c>
      <c r="C7" s="12">
        <v>43831</v>
      </c>
      <c r="D7">
        <f>DAY(C7)</f>
        <v>1</v>
      </c>
      <c r="J7" s="8"/>
      <c r="K7" s="65"/>
      <c r="L7" s="65"/>
      <c r="M7" s="65"/>
      <c r="N7" s="65"/>
      <c r="O7" s="65"/>
      <c r="P7" s="65"/>
    </row>
    <row r="8" spans="1:16">
      <c r="A8" s="38"/>
      <c r="C8" s="12">
        <v>43891</v>
      </c>
      <c r="D8">
        <f>MONTH(C8)</f>
        <v>3</v>
      </c>
      <c r="J8" s="8"/>
      <c r="K8" s="65"/>
      <c r="L8" s="65"/>
      <c r="M8" s="65"/>
      <c r="N8" s="65"/>
      <c r="O8" s="65"/>
      <c r="P8" s="65"/>
    </row>
    <row r="9" spans="1:16">
      <c r="A9" s="38"/>
      <c r="C9" s="13">
        <v>43831</v>
      </c>
      <c r="D9">
        <f>YEAR(C9)</f>
        <v>2020</v>
      </c>
      <c r="J9" s="8"/>
      <c r="K9" s="65"/>
      <c r="L9" s="65"/>
      <c r="M9" s="65"/>
      <c r="N9" s="65"/>
      <c r="O9" s="65"/>
      <c r="P9" s="65"/>
    </row>
    <row r="10" spans="1:16">
      <c r="J10" s="8"/>
      <c r="K10" s="65"/>
      <c r="L10" s="65"/>
      <c r="M10" s="65"/>
      <c r="N10" s="65"/>
      <c r="O10" s="65"/>
      <c r="P10" s="65"/>
    </row>
  </sheetData>
  <mergeCells count="8">
    <mergeCell ref="B1:F2"/>
    <mergeCell ref="A4:B4"/>
    <mergeCell ref="D4:E4"/>
    <mergeCell ref="A7:A9"/>
    <mergeCell ref="K5:P5"/>
    <mergeCell ref="K6:P10"/>
    <mergeCell ref="C5:C6"/>
    <mergeCell ref="D6:E6"/>
  </mergeCells>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9"/>
  <dimension ref="A1:H27"/>
  <sheetViews>
    <sheetView workbookViewId="0">
      <selection activeCell="G4" sqref="G4"/>
    </sheetView>
  </sheetViews>
  <sheetFormatPr defaultRowHeight="15"/>
  <cols>
    <col min="5" max="5" width="23.7109375" customWidth="1"/>
    <col min="7" max="8" width="23.7109375" customWidth="1"/>
  </cols>
  <sheetData>
    <row r="1" spans="1:8" ht="21">
      <c r="A1" s="68" t="s">
        <v>102</v>
      </c>
      <c r="B1" s="45"/>
      <c r="C1" s="45"/>
      <c r="D1" s="45"/>
      <c r="E1" s="45"/>
    </row>
    <row r="2" spans="1:8" ht="21">
      <c r="E2" s="14" t="s">
        <v>109</v>
      </c>
    </row>
    <row r="3" spans="1:8">
      <c r="B3" s="3" t="s">
        <v>103</v>
      </c>
      <c r="C3" s="3" t="s">
        <v>104</v>
      </c>
      <c r="E3" s="69" t="s">
        <v>110</v>
      </c>
      <c r="F3" s="3"/>
      <c r="G3">
        <f>SUM(C4:C8)</f>
        <v>94</v>
      </c>
      <c r="H3" s="2" t="s">
        <v>111</v>
      </c>
    </row>
    <row r="4" spans="1:8">
      <c r="B4" t="s">
        <v>105</v>
      </c>
      <c r="C4">
        <v>23</v>
      </c>
      <c r="E4" s="70"/>
      <c r="G4">
        <f>MIN(C4:C8)</f>
        <v>23</v>
      </c>
      <c r="H4" s="2" t="s">
        <v>112</v>
      </c>
    </row>
    <row r="5" spans="1:8">
      <c r="B5" t="s">
        <v>106</v>
      </c>
      <c r="C5">
        <v>23</v>
      </c>
      <c r="E5" s="70"/>
      <c r="G5">
        <f>MAX(C4:C8)</f>
        <v>25</v>
      </c>
      <c r="H5" s="2" t="s">
        <v>113</v>
      </c>
    </row>
    <row r="6" spans="1:8">
      <c r="B6" t="s">
        <v>107</v>
      </c>
      <c r="C6">
        <v>25</v>
      </c>
      <c r="E6" s="70"/>
      <c r="G6">
        <f>AVERAGE(C4:C8)</f>
        <v>23.5</v>
      </c>
      <c r="H6" s="2" t="s">
        <v>114</v>
      </c>
    </row>
    <row r="7" spans="1:8">
      <c r="E7" s="70"/>
      <c r="G7">
        <f>COUNT(B4:B8,C4:C8)</f>
        <v>4</v>
      </c>
      <c r="H7" s="2" t="s">
        <v>115</v>
      </c>
    </row>
    <row r="8" spans="1:8">
      <c r="B8" t="s">
        <v>108</v>
      </c>
      <c r="C8">
        <v>23</v>
      </c>
      <c r="E8" s="70"/>
      <c r="G8">
        <f>COUNTA(B4:B8,C4:C8)</f>
        <v>8</v>
      </c>
      <c r="H8" s="2" t="s">
        <v>116</v>
      </c>
    </row>
    <row r="9" spans="1:8">
      <c r="C9">
        <v>35</v>
      </c>
      <c r="E9" s="70"/>
      <c r="G9">
        <f>COUNTBLANK(C4:C8)</f>
        <v>1</v>
      </c>
      <c r="H9" s="2" t="s">
        <v>117</v>
      </c>
    </row>
    <row r="10" spans="1:8">
      <c r="C10">
        <v>34</v>
      </c>
      <c r="E10" s="70"/>
      <c r="G10">
        <f>SMALL(C4:C8,3)</f>
        <v>23</v>
      </c>
      <c r="H10" s="2" t="s">
        <v>118</v>
      </c>
    </row>
    <row r="11" spans="1:8">
      <c r="C11">
        <v>27</v>
      </c>
      <c r="E11" s="70"/>
      <c r="G11">
        <f>LARGE(C4:C15,1)</f>
        <v>35</v>
      </c>
      <c r="H11" s="2" t="s">
        <v>119</v>
      </c>
    </row>
    <row r="12" spans="1:8">
      <c r="E12" s="70"/>
      <c r="H12" s="2"/>
    </row>
    <row r="13" spans="1:8">
      <c r="E13" s="70"/>
    </row>
    <row r="14" spans="1:8">
      <c r="E14" s="70"/>
    </row>
    <row r="15" spans="1:8">
      <c r="E15" s="70"/>
    </row>
    <row r="20" spans="1:6" ht="18.75">
      <c r="B20" s="60" t="s">
        <v>64</v>
      </c>
      <c r="C20" s="60"/>
      <c r="D20" s="60"/>
      <c r="E20" s="60"/>
    </row>
    <row r="21" spans="1:6">
      <c r="A21" s="71" t="s">
        <v>120</v>
      </c>
      <c r="B21" s="72"/>
      <c r="C21" s="72"/>
      <c r="D21" s="72"/>
      <c r="E21" s="72"/>
      <c r="F21" s="72"/>
    </row>
    <row r="22" spans="1:6">
      <c r="A22" s="72"/>
      <c r="B22" s="72"/>
      <c r="C22" s="72"/>
      <c r="D22" s="72"/>
      <c r="E22" s="72"/>
      <c r="F22" s="72"/>
    </row>
    <row r="23" spans="1:6">
      <c r="A23" s="72"/>
      <c r="B23" s="72"/>
      <c r="C23" s="72"/>
      <c r="D23" s="72"/>
      <c r="E23" s="72"/>
      <c r="F23" s="72"/>
    </row>
    <row r="24" spans="1:6">
      <c r="A24" s="72"/>
      <c r="B24" s="72"/>
      <c r="C24" s="72"/>
      <c r="D24" s="72"/>
      <c r="E24" s="72"/>
      <c r="F24" s="72"/>
    </row>
    <row r="25" spans="1:6">
      <c r="A25" s="72"/>
      <c r="B25" s="72"/>
      <c r="C25" s="72"/>
      <c r="D25" s="72"/>
      <c r="E25" s="72"/>
      <c r="F25" s="72"/>
    </row>
    <row r="26" spans="1:6">
      <c r="A26" s="72"/>
      <c r="B26" s="72"/>
      <c r="C26" s="72"/>
      <c r="D26" s="72"/>
      <c r="E26" s="72"/>
      <c r="F26" s="72"/>
    </row>
    <row r="27" spans="1:6">
      <c r="A27" s="72"/>
      <c r="B27" s="72"/>
      <c r="C27" s="72"/>
      <c r="D27" s="72"/>
      <c r="E27" s="72"/>
      <c r="F27" s="72"/>
    </row>
  </sheetData>
  <mergeCells count="4">
    <mergeCell ref="A1:E1"/>
    <mergeCell ref="E3:E15"/>
    <mergeCell ref="B20:E20"/>
    <mergeCell ref="A21:F2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sheetPr codeName="Sheet10"/>
  <dimension ref="A1:K18"/>
  <sheetViews>
    <sheetView topLeftCell="A4" workbookViewId="0">
      <selection activeCell="E6" sqref="E6"/>
    </sheetView>
  </sheetViews>
  <sheetFormatPr defaultRowHeight="15"/>
  <cols>
    <col min="5" max="5" width="23.7109375" customWidth="1"/>
  </cols>
  <sheetData>
    <row r="1" spans="1:11" ht="18.75">
      <c r="A1" s="47" t="s">
        <v>121</v>
      </c>
      <c r="B1" s="47"/>
      <c r="C1" s="47"/>
      <c r="D1" s="47"/>
      <c r="E1" s="47"/>
      <c r="F1" s="47"/>
      <c r="G1" s="47"/>
      <c r="H1" s="47"/>
      <c r="I1" s="47"/>
    </row>
    <row r="5" spans="1:11">
      <c r="B5" s="6" t="s">
        <v>122</v>
      </c>
    </row>
    <row r="6" spans="1:11">
      <c r="B6" t="s">
        <v>123</v>
      </c>
      <c r="E6">
        <f>COUNTIF(B5:B14,"apples")</f>
        <v>2</v>
      </c>
      <c r="F6" s="46" t="s">
        <v>132</v>
      </c>
      <c r="G6" s="46"/>
      <c r="H6" s="46"/>
      <c r="I6" s="46"/>
      <c r="J6" s="46"/>
    </row>
    <row r="7" spans="1:11">
      <c r="B7" t="s">
        <v>124</v>
      </c>
      <c r="F7" s="46"/>
      <c r="G7" s="46"/>
      <c r="H7" s="46"/>
      <c r="I7" s="46"/>
      <c r="J7" s="46"/>
    </row>
    <row r="8" spans="1:11">
      <c r="B8" t="s">
        <v>125</v>
      </c>
    </row>
    <row r="9" spans="1:11">
      <c r="B9" t="s">
        <v>126</v>
      </c>
    </row>
    <row r="10" spans="1:11">
      <c r="B10" t="s">
        <v>127</v>
      </c>
    </row>
    <row r="11" spans="1:11" ht="18.75">
      <c r="B11" t="s">
        <v>125</v>
      </c>
      <c r="F11" s="60" t="s">
        <v>93</v>
      </c>
      <c r="G11" s="46"/>
      <c r="H11" s="46"/>
      <c r="I11" s="46"/>
      <c r="J11" s="46"/>
      <c r="K11" s="46"/>
    </row>
    <row r="12" spans="1:11">
      <c r="B12" t="s">
        <v>128</v>
      </c>
      <c r="G12" s="52" t="s">
        <v>133</v>
      </c>
      <c r="H12" s="45"/>
      <c r="I12" s="45"/>
      <c r="J12" s="45"/>
    </row>
    <row r="13" spans="1:11">
      <c r="B13" t="s">
        <v>129</v>
      </c>
      <c r="F13" s="3"/>
      <c r="G13" s="45"/>
      <c r="H13" s="45"/>
      <c r="I13" s="45"/>
      <c r="J13" s="45"/>
      <c r="K13" s="3"/>
    </row>
    <row r="14" spans="1:11">
      <c r="B14" t="s">
        <v>130</v>
      </c>
      <c r="F14" s="3"/>
      <c r="G14" s="45"/>
      <c r="H14" s="45"/>
      <c r="I14" s="45"/>
      <c r="J14" s="45"/>
      <c r="K14" s="3"/>
    </row>
    <row r="15" spans="1:11">
      <c r="B15" t="s">
        <v>131</v>
      </c>
      <c r="F15" s="3"/>
      <c r="G15" s="45"/>
      <c r="H15" s="45"/>
      <c r="I15" s="45"/>
      <c r="J15" s="45"/>
      <c r="K15" s="3"/>
    </row>
    <row r="16" spans="1:11">
      <c r="F16" s="3"/>
      <c r="G16" s="45"/>
      <c r="H16" s="45"/>
      <c r="I16" s="45"/>
      <c r="J16" s="45"/>
      <c r="K16" s="3"/>
    </row>
    <row r="17" spans="6:11">
      <c r="F17" s="3"/>
      <c r="G17" s="45"/>
      <c r="H17" s="45"/>
      <c r="I17" s="45"/>
      <c r="J17" s="45"/>
      <c r="K17" s="3"/>
    </row>
    <row r="18" spans="6:11">
      <c r="G18" s="45"/>
      <c r="H18" s="45"/>
      <c r="I18" s="45"/>
      <c r="J18" s="45"/>
    </row>
  </sheetData>
  <mergeCells count="4">
    <mergeCell ref="A1:I1"/>
    <mergeCell ref="F6:J7"/>
    <mergeCell ref="F11:K11"/>
    <mergeCell ref="G12:J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codeName="Sheet11"/>
  <dimension ref="A1:I16"/>
  <sheetViews>
    <sheetView workbookViewId="0">
      <selection activeCell="I12" sqref="I12"/>
    </sheetView>
  </sheetViews>
  <sheetFormatPr defaultRowHeight="15"/>
  <sheetData>
    <row r="1" spans="1:9">
      <c r="A1" s="46" t="s">
        <v>134</v>
      </c>
      <c r="B1" s="46"/>
      <c r="C1" s="46"/>
      <c r="D1" s="46"/>
      <c r="E1" s="46"/>
      <c r="F1" s="46"/>
    </row>
    <row r="4" spans="1:9">
      <c r="E4" t="s">
        <v>135</v>
      </c>
      <c r="F4" t="s">
        <v>136</v>
      </c>
      <c r="G4" t="s">
        <v>137</v>
      </c>
    </row>
    <row r="5" spans="1:9">
      <c r="E5" t="s">
        <v>138</v>
      </c>
      <c r="F5">
        <v>50</v>
      </c>
      <c r="G5" t="s">
        <v>139</v>
      </c>
    </row>
    <row r="6" spans="1:9">
      <c r="E6" t="s">
        <v>140</v>
      </c>
      <c r="F6">
        <v>60</v>
      </c>
      <c r="G6" t="s">
        <v>144</v>
      </c>
    </row>
    <row r="7" spans="1:9">
      <c r="E7" t="s">
        <v>141</v>
      </c>
      <c r="F7">
        <v>30</v>
      </c>
      <c r="G7" t="s">
        <v>145</v>
      </c>
    </row>
    <row r="8" spans="1:9">
      <c r="E8" t="s">
        <v>142</v>
      </c>
      <c r="F8">
        <v>40</v>
      </c>
      <c r="G8" t="s">
        <v>139</v>
      </c>
    </row>
    <row r="9" spans="1:9">
      <c r="E9" t="s">
        <v>143</v>
      </c>
      <c r="F9">
        <v>30</v>
      </c>
      <c r="G9" t="s">
        <v>145</v>
      </c>
    </row>
    <row r="11" spans="1:9">
      <c r="C11" s="52" t="s">
        <v>146</v>
      </c>
      <c r="D11" s="45"/>
    </row>
    <row r="12" spans="1:9">
      <c r="C12" s="45"/>
      <c r="D12" s="45"/>
      <c r="E12" s="45" t="s">
        <v>147</v>
      </c>
      <c r="F12" s="45"/>
      <c r="G12" s="45"/>
      <c r="H12" s="45"/>
      <c r="I12">
        <f>SUMIF(F5:F9,"&lt;40")</f>
        <v>60</v>
      </c>
    </row>
    <row r="13" spans="1:9">
      <c r="E13" s="52" t="s">
        <v>148</v>
      </c>
      <c r="F13" s="45"/>
      <c r="G13" s="45"/>
      <c r="H13" s="45"/>
      <c r="I13" s="3">
        <f>SUMIF(G5:G9,"computer",F5:F9)</f>
        <v>90</v>
      </c>
    </row>
    <row r="14" spans="1:9">
      <c r="E14" s="45"/>
      <c r="F14" s="45"/>
      <c r="G14" s="45"/>
      <c r="H14" s="45"/>
      <c r="I14" s="3"/>
    </row>
    <row r="15" spans="1:9">
      <c r="E15" s="45" t="s">
        <v>149</v>
      </c>
      <c r="F15" s="45"/>
      <c r="G15" s="45"/>
      <c r="H15" s="45"/>
      <c r="I15">
        <f>COUNTIF(F5:F9,"&gt;35")</f>
        <v>3</v>
      </c>
    </row>
    <row r="16" spans="1:9">
      <c r="E16" s="45" t="s">
        <v>150</v>
      </c>
      <c r="F16" s="45"/>
      <c r="G16" s="45"/>
      <c r="H16" s="45"/>
      <c r="I16">
        <f>AVERAGEIF(F5:F9,"&lt;45")</f>
        <v>33.333333333333336</v>
      </c>
    </row>
  </sheetData>
  <mergeCells count="6">
    <mergeCell ref="E16:H16"/>
    <mergeCell ref="A1:F1"/>
    <mergeCell ref="C11:D12"/>
    <mergeCell ref="E12:H12"/>
    <mergeCell ref="E13:H14"/>
    <mergeCell ref="E15:H15"/>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codeName="Sheet13"/>
  <dimension ref="A1:E14"/>
  <sheetViews>
    <sheetView workbookViewId="0">
      <selection activeCell="C21" sqref="C21"/>
    </sheetView>
  </sheetViews>
  <sheetFormatPr defaultRowHeight="15"/>
  <cols>
    <col min="1" max="4" width="20.7109375" customWidth="1"/>
  </cols>
  <sheetData>
    <row r="1" spans="1:5">
      <c r="A1" s="38" t="s">
        <v>151</v>
      </c>
      <c r="B1" s="38"/>
      <c r="C1" s="38"/>
      <c r="D1" s="38"/>
      <c r="E1" s="38"/>
    </row>
    <row r="3" spans="1:5">
      <c r="A3" t="s">
        <v>152</v>
      </c>
      <c r="B3" t="s">
        <v>151</v>
      </c>
    </row>
    <row r="4" spans="1:5">
      <c r="A4" t="s">
        <v>153</v>
      </c>
      <c r="B4" s="6">
        <f>VLOOKUP(A4,A9:D14,3,0)</f>
        <v>23132213</v>
      </c>
    </row>
    <row r="5" spans="1:5">
      <c r="A5" t="s">
        <v>142</v>
      </c>
      <c r="B5" t="str">
        <f>VLOOKUP(A5,A9:D14,4,0)</f>
        <v>deorali</v>
      </c>
    </row>
    <row r="6" spans="1:5">
      <c r="A6" t="s">
        <v>138</v>
      </c>
      <c r="B6" t="str">
        <f>VLOOKUP(A6,A9:D14,2,0)</f>
        <v>eg@gmail.com</v>
      </c>
    </row>
    <row r="7" spans="1:5">
      <c r="A7" t="s">
        <v>153</v>
      </c>
      <c r="B7" t="str">
        <f>VLOOKUP(A7,A9:D14,4,FALSE)</f>
        <v>vajra</v>
      </c>
    </row>
    <row r="9" spans="1:5">
      <c r="A9" s="6" t="s">
        <v>154</v>
      </c>
      <c r="B9" s="16" t="s">
        <v>156</v>
      </c>
      <c r="C9" s="6" t="s">
        <v>157</v>
      </c>
      <c r="D9" s="6" t="s">
        <v>158</v>
      </c>
    </row>
    <row r="10" spans="1:5">
      <c r="A10" t="s">
        <v>138</v>
      </c>
      <c r="B10" s="15" t="s">
        <v>155</v>
      </c>
      <c r="C10">
        <v>1234567890</v>
      </c>
      <c r="D10" t="s">
        <v>163</v>
      </c>
    </row>
    <row r="11" spans="1:5">
      <c r="A11" t="s">
        <v>140</v>
      </c>
      <c r="B11" s="15" t="s">
        <v>159</v>
      </c>
      <c r="C11">
        <v>987654321</v>
      </c>
      <c r="D11" t="s">
        <v>164</v>
      </c>
    </row>
    <row r="12" spans="1:5">
      <c r="A12" t="s">
        <v>141</v>
      </c>
      <c r="B12" s="15" t="s">
        <v>160</v>
      </c>
      <c r="C12">
        <v>7865432178</v>
      </c>
      <c r="D12" t="s">
        <v>165</v>
      </c>
    </row>
    <row r="13" spans="1:5">
      <c r="A13" t="s">
        <v>142</v>
      </c>
      <c r="B13" s="15" t="s">
        <v>161</v>
      </c>
      <c r="C13">
        <v>3555678909</v>
      </c>
      <c r="D13" t="s">
        <v>166</v>
      </c>
    </row>
    <row r="14" spans="1:5">
      <c r="A14" t="s">
        <v>153</v>
      </c>
      <c r="B14" s="15" t="s">
        <v>162</v>
      </c>
      <c r="C14">
        <v>23132213</v>
      </c>
      <c r="D14" t="s">
        <v>167</v>
      </c>
    </row>
  </sheetData>
  <mergeCells count="1">
    <mergeCell ref="A1:E1"/>
  </mergeCells>
  <hyperlinks>
    <hyperlink ref="B9" r:id="rId1" display="eg@gmail.com"/>
    <hyperlink ref="B10" r:id="rId2"/>
    <hyperlink ref="B11" r:id="rId3"/>
    <hyperlink ref="B12" r:id="rId4"/>
    <hyperlink ref="B13" r:id="rId5"/>
    <hyperlink ref="B14" r:id="rId6"/>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Sheet14"/>
  <dimension ref="A1:F6"/>
  <sheetViews>
    <sheetView workbookViewId="0">
      <selection activeCell="C6" sqref="C6:E6"/>
    </sheetView>
  </sheetViews>
  <sheetFormatPr defaultRowHeight="15"/>
  <sheetData>
    <row r="1" spans="1:6">
      <c r="A1" s="38" t="s">
        <v>168</v>
      </c>
      <c r="B1" s="38"/>
      <c r="C1" s="38"/>
      <c r="D1" s="38"/>
      <c r="E1" s="38"/>
      <c r="F1" s="38"/>
    </row>
    <row r="6" spans="1:6">
      <c r="C6" s="80" t="s">
        <v>169</v>
      </c>
      <c r="D6" s="80"/>
      <c r="E6" s="80"/>
    </row>
  </sheetData>
  <mergeCells count="2">
    <mergeCell ref="A1:F1"/>
    <mergeCell ref="C6:E6"/>
  </mergeCells>
  <hyperlinks>
    <hyperlink ref="C6:E6" location="'DATE FUNCTIONS'!A1" display="GO TO DATE FUNCTIONS"/>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15"/>
  <dimension ref="A1:H10"/>
  <sheetViews>
    <sheetView topLeftCell="E1" workbookViewId="0">
      <selection activeCell="I4" sqref="I4"/>
    </sheetView>
  </sheetViews>
  <sheetFormatPr defaultRowHeight="15"/>
  <cols>
    <col min="5" max="6" width="15.7109375" customWidth="1"/>
  </cols>
  <sheetData>
    <row r="1" spans="1:8">
      <c r="A1" s="38" t="s">
        <v>170</v>
      </c>
      <c r="B1" s="38"/>
      <c r="C1" s="38"/>
      <c r="D1" s="38"/>
      <c r="E1" s="38"/>
    </row>
    <row r="2" spans="1:8">
      <c r="B2" s="45" t="s">
        <v>171</v>
      </c>
      <c r="C2" s="45"/>
      <c r="D2" s="45"/>
    </row>
    <row r="6" spans="1:8">
      <c r="C6" s="45" t="s">
        <v>172</v>
      </c>
      <c r="D6" s="45"/>
      <c r="E6" s="45"/>
      <c r="F6" s="45"/>
      <c r="G6" s="45"/>
      <c r="H6" s="45"/>
    </row>
    <row r="7" spans="1:8">
      <c r="E7" t="s">
        <v>173</v>
      </c>
      <c r="F7" t="s">
        <v>174</v>
      </c>
    </row>
    <row r="8" spans="1:8">
      <c r="D8" t="s">
        <v>175</v>
      </c>
      <c r="E8">
        <v>4000</v>
      </c>
      <c r="F8">
        <v>25000</v>
      </c>
    </row>
    <row r="9" spans="1:8">
      <c r="D9" t="s">
        <v>176</v>
      </c>
      <c r="E9">
        <v>300000</v>
      </c>
      <c r="F9">
        <v>200000</v>
      </c>
    </row>
    <row r="10" spans="1:8">
      <c r="D10" t="s">
        <v>177</v>
      </c>
      <c r="E10">
        <v>300000</v>
      </c>
      <c r="F10">
        <v>150000</v>
      </c>
    </row>
  </sheetData>
  <mergeCells count="3">
    <mergeCell ref="A1:E1"/>
    <mergeCell ref="B2:D2"/>
    <mergeCell ref="C6:H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sheetPr codeName="Sheet16"/>
  <dimension ref="A1:N9"/>
  <sheetViews>
    <sheetView topLeftCell="C1" workbookViewId="0">
      <selection activeCell="N7" sqref="N7"/>
    </sheetView>
  </sheetViews>
  <sheetFormatPr defaultRowHeight="15"/>
  <cols>
    <col min="13" max="14" width="20.7109375" customWidth="1"/>
  </cols>
  <sheetData>
    <row r="1" spans="1:14">
      <c r="A1" s="38" t="s">
        <v>178</v>
      </c>
      <c r="B1" s="38"/>
      <c r="C1" s="38"/>
      <c r="D1" s="38"/>
      <c r="E1" s="38"/>
      <c r="F1" s="38"/>
    </row>
    <row r="3" spans="1:14">
      <c r="L3" s="2" t="s">
        <v>179</v>
      </c>
      <c r="M3" t="s">
        <v>182</v>
      </c>
      <c r="N3" t="s">
        <v>188</v>
      </c>
    </row>
    <row r="4" spans="1:14">
      <c r="L4" s="2" t="s">
        <v>180</v>
      </c>
      <c r="M4" t="s">
        <v>183</v>
      </c>
      <c r="N4" s="17">
        <v>0.05</v>
      </c>
    </row>
    <row r="5" spans="1:14">
      <c r="L5" s="2" t="s">
        <v>181</v>
      </c>
      <c r="M5" t="s">
        <v>184</v>
      </c>
      <c r="N5">
        <v>30</v>
      </c>
    </row>
    <row r="7" spans="1:14">
      <c r="L7" s="2" t="s">
        <v>185</v>
      </c>
      <c r="M7" t="s">
        <v>186</v>
      </c>
      <c r="N7" s="18" t="e">
        <f>PMT(N4/12,N5*INTRODUCTION!E212,N3)</f>
        <v>#VALUE!</v>
      </c>
    </row>
    <row r="9" spans="1:14">
      <c r="L9" s="45" t="s">
        <v>187</v>
      </c>
      <c r="M9" s="45"/>
      <c r="N9" s="18" t="e">
        <f>N7*30*12</f>
        <v>#VALUE!</v>
      </c>
    </row>
  </sheetData>
  <mergeCells count="2">
    <mergeCell ref="A1:F1"/>
    <mergeCell ref="L9:M9"/>
  </mergeCells>
  <pageMargins left="0.7" right="0.7" top="0.75" bottom="0.75" header="0.3" footer="0.3"/>
</worksheet>
</file>

<file path=xl/worksheets/sheet17.xml><?xml version="1.0" encoding="utf-8"?>
<worksheet xmlns="http://schemas.openxmlformats.org/spreadsheetml/2006/main" xmlns:r="http://schemas.openxmlformats.org/officeDocument/2006/relationships">
  <sheetPr codeName="Sheet17"/>
  <dimension ref="A1:P11"/>
  <sheetViews>
    <sheetView topLeftCell="E1" workbookViewId="0">
      <selection activeCell="M2" sqref="M2"/>
    </sheetView>
  </sheetViews>
  <sheetFormatPr defaultRowHeight="15"/>
  <cols>
    <col min="3" max="3" width="13.7109375" customWidth="1"/>
    <col min="4" max="4" width="12.42578125" customWidth="1"/>
    <col min="7" max="7" width="11.5703125" customWidth="1"/>
    <col min="8" max="8" width="16.42578125" customWidth="1"/>
    <col min="9" max="9" width="11.42578125" customWidth="1"/>
    <col min="16" max="16" width="23.7109375" customWidth="1"/>
  </cols>
  <sheetData>
    <row r="1" spans="1:16">
      <c r="A1" s="38" t="s">
        <v>189</v>
      </c>
      <c r="B1" s="38"/>
      <c r="C1" s="38"/>
      <c r="D1" s="38"/>
      <c r="E1" s="38"/>
      <c r="F1" s="38"/>
    </row>
    <row r="2" spans="1:16">
      <c r="P2" s="2" t="s">
        <v>191</v>
      </c>
    </row>
    <row r="3" spans="1:16">
      <c r="B3" s="30"/>
      <c r="C3" s="31" t="s">
        <v>341</v>
      </c>
      <c r="D3" s="31" t="s">
        <v>342</v>
      </c>
      <c r="E3" s="31" t="s">
        <v>343</v>
      </c>
      <c r="G3" s="35" t="s">
        <v>206</v>
      </c>
      <c r="H3" s="35" t="s">
        <v>48</v>
      </c>
      <c r="I3" s="35" t="s">
        <v>352</v>
      </c>
      <c r="P3" t="s">
        <v>192</v>
      </c>
    </row>
    <row r="4" spans="1:16">
      <c r="C4" s="32" t="s">
        <v>339</v>
      </c>
      <c r="D4" s="32" t="s">
        <v>345</v>
      </c>
      <c r="E4" s="32" t="s">
        <v>346</v>
      </c>
      <c r="G4" s="32" t="s">
        <v>341</v>
      </c>
      <c r="H4" s="32" t="s">
        <v>339</v>
      </c>
      <c r="I4" s="32" t="s">
        <v>349</v>
      </c>
      <c r="P4" t="s">
        <v>193</v>
      </c>
    </row>
    <row r="5" spans="1:16">
      <c r="B5" s="7"/>
      <c r="C5" s="33" t="s">
        <v>344</v>
      </c>
      <c r="D5" s="32" t="s">
        <v>347</v>
      </c>
      <c r="E5" s="34" t="s">
        <v>348</v>
      </c>
      <c r="F5" s="3"/>
      <c r="G5" s="32" t="s">
        <v>342</v>
      </c>
      <c r="H5" s="32" t="s">
        <v>345</v>
      </c>
      <c r="I5" s="32" t="s">
        <v>350</v>
      </c>
      <c r="P5" t="s">
        <v>194</v>
      </c>
    </row>
    <row r="6" spans="1:16">
      <c r="C6" s="33" t="s">
        <v>349</v>
      </c>
      <c r="D6" s="32" t="s">
        <v>350</v>
      </c>
      <c r="E6" s="34" t="s">
        <v>351</v>
      </c>
      <c r="F6" s="3"/>
      <c r="G6" s="32" t="s">
        <v>343</v>
      </c>
      <c r="H6" s="32" t="s">
        <v>346</v>
      </c>
      <c r="I6" s="32" t="s">
        <v>351</v>
      </c>
      <c r="P6" t="s">
        <v>195</v>
      </c>
    </row>
    <row r="7" spans="1:16">
      <c r="G7" s="32" t="s">
        <v>343</v>
      </c>
      <c r="H7" s="32" t="s">
        <v>346</v>
      </c>
      <c r="I7" s="32" t="s">
        <v>349</v>
      </c>
      <c r="P7" t="s">
        <v>196</v>
      </c>
    </row>
    <row r="8" spans="1:16">
      <c r="P8" t="s">
        <v>192</v>
      </c>
    </row>
    <row r="9" spans="1:16">
      <c r="P9" t="s">
        <v>197</v>
      </c>
    </row>
    <row r="10" spans="1:16">
      <c r="P10" t="s">
        <v>198</v>
      </c>
    </row>
    <row r="11" spans="1:16">
      <c r="F11" s="21"/>
    </row>
  </sheetData>
  <mergeCells count="1">
    <mergeCell ref="A1:F1"/>
  </mergeCells>
  <dataValidations count="3">
    <dataValidation type="list" allowBlank="1" showInputMessage="1" showErrorMessage="1" sqref="G4:G7">
      <formula1>$C$3:$E$3</formula1>
    </dataValidation>
    <dataValidation type="list" allowBlank="1" showInputMessage="1" showErrorMessage="1" sqref="H4:H7">
      <formula1>$C$4:$E$4</formula1>
    </dataValidation>
    <dataValidation type="list" allowBlank="1" showInputMessage="1" showErrorMessage="1" sqref="I4:I7">
      <formula1>$C$6:$E$6</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codeName="Sheet18"/>
  <dimension ref="A2:U16"/>
  <sheetViews>
    <sheetView workbookViewId="0">
      <selection activeCell="D3" sqref="D3"/>
    </sheetView>
  </sheetViews>
  <sheetFormatPr defaultRowHeight="15"/>
  <cols>
    <col min="1" max="1" width="12.28515625" customWidth="1"/>
    <col min="2" max="2" width="11.85546875" customWidth="1"/>
  </cols>
  <sheetData>
    <row r="2" spans="1:21">
      <c r="A2" s="26" t="s">
        <v>48</v>
      </c>
      <c r="B2" s="2" t="s">
        <v>213</v>
      </c>
    </row>
    <row r="3" spans="1:21" ht="15.75">
      <c r="A3" s="6" t="s">
        <v>339</v>
      </c>
      <c r="B3" s="6" t="s">
        <v>340</v>
      </c>
      <c r="D3" s="29"/>
    </row>
    <row r="4" spans="1:21">
      <c r="A4" s="6" t="s">
        <v>335</v>
      </c>
      <c r="B4" s="6" t="s">
        <v>331</v>
      </c>
    </row>
    <row r="8" spans="1:21">
      <c r="B8" s="19" t="s">
        <v>200</v>
      </c>
      <c r="C8" s="73" t="s">
        <v>201</v>
      </c>
      <c r="D8" s="73"/>
      <c r="E8" s="73"/>
      <c r="F8" s="73"/>
      <c r="G8" s="73"/>
      <c r="H8" s="73"/>
      <c r="I8" s="73"/>
      <c r="J8" s="73"/>
      <c r="K8" s="73"/>
      <c r="L8" s="73"/>
      <c r="M8" s="73"/>
      <c r="N8" s="73"/>
      <c r="O8" s="73"/>
      <c r="P8" s="73"/>
      <c r="Q8" s="73"/>
      <c r="R8" s="73"/>
      <c r="S8" s="73"/>
      <c r="T8" s="73"/>
      <c r="U8" s="73"/>
    </row>
    <row r="10" spans="1:21">
      <c r="B10" s="19" t="s">
        <v>202</v>
      </c>
      <c r="C10" s="73" t="s">
        <v>203</v>
      </c>
      <c r="D10" s="73"/>
      <c r="E10" s="73"/>
      <c r="F10" s="73"/>
      <c r="G10" s="73"/>
      <c r="H10" s="73"/>
      <c r="I10" s="73"/>
      <c r="J10" s="73"/>
      <c r="K10" s="73"/>
      <c r="L10" s="73"/>
      <c r="M10" s="73"/>
      <c r="N10" s="73"/>
      <c r="O10" s="73"/>
      <c r="P10" s="73"/>
      <c r="Q10" s="73"/>
      <c r="R10" s="73"/>
      <c r="S10" s="73"/>
      <c r="T10" s="73"/>
      <c r="U10" s="73"/>
    </row>
    <row r="13" spans="1:21">
      <c r="B13" s="19" t="s">
        <v>204</v>
      </c>
      <c r="C13" s="73" t="s">
        <v>205</v>
      </c>
      <c r="D13" s="73"/>
      <c r="E13" s="73"/>
      <c r="F13" s="73"/>
      <c r="G13" s="73"/>
      <c r="H13" s="73"/>
      <c r="I13" s="73"/>
      <c r="J13" s="73"/>
      <c r="K13" s="73"/>
      <c r="L13" s="73"/>
      <c r="M13" s="73"/>
      <c r="N13" s="73"/>
      <c r="O13" s="73"/>
      <c r="P13" s="73"/>
      <c r="Q13" s="73"/>
      <c r="R13" s="73"/>
      <c r="S13" s="73"/>
      <c r="T13" s="73"/>
      <c r="U13" s="73"/>
    </row>
    <row r="16" spans="1:21">
      <c r="D16" s="38" t="s">
        <v>199</v>
      </c>
      <c r="E16" s="38"/>
      <c r="F16" s="38"/>
      <c r="G16" s="38"/>
      <c r="H16" s="38"/>
    </row>
  </sheetData>
  <mergeCells count="4">
    <mergeCell ref="D16:H16"/>
    <mergeCell ref="C8:U8"/>
    <mergeCell ref="C10:U10"/>
    <mergeCell ref="C13:U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sheetPr codeName="Sheet19"/>
  <dimension ref="A1"/>
  <sheetViews>
    <sheetView workbookViewId="0">
      <selection activeCell="C20" sqref="C20"/>
    </sheetView>
  </sheetViews>
  <sheetFormatPr defaultRowHeight="15"/>
  <sheetData>
    <row r="1" spans="1:1">
      <c r="A1" t="s">
        <v>206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codeName="Sheet20"/>
  <dimension ref="A1:F8"/>
  <sheetViews>
    <sheetView tabSelected="1" workbookViewId="0">
      <selection activeCell="B5" sqref="B5:E8"/>
    </sheetView>
  </sheetViews>
  <sheetFormatPr defaultRowHeight="15"/>
  <cols>
    <col min="2" max="2" width="13.7109375" customWidth="1"/>
    <col min="4" max="4" width="13.7109375" customWidth="1"/>
    <col min="5" max="5" width="23.7109375" customWidth="1"/>
  </cols>
  <sheetData>
    <row r="1" spans="1:6">
      <c r="A1" s="38" t="s">
        <v>207</v>
      </c>
      <c r="B1" s="38"/>
      <c r="C1" s="38"/>
      <c r="D1" s="38"/>
      <c r="E1" s="38"/>
      <c r="F1" s="38"/>
    </row>
    <row r="4" spans="1:6">
      <c r="B4" t="s">
        <v>208</v>
      </c>
      <c r="C4" t="s">
        <v>213</v>
      </c>
      <c r="D4" t="s">
        <v>218</v>
      </c>
      <c r="E4" t="s">
        <v>156</v>
      </c>
    </row>
    <row r="5" spans="1:6">
      <c r="B5" t="s">
        <v>209</v>
      </c>
      <c r="C5" t="s">
        <v>214</v>
      </c>
      <c r="D5" s="13">
        <v>43880</v>
      </c>
      <c r="E5" s="15" t="s">
        <v>219</v>
      </c>
    </row>
    <row r="6" spans="1:6">
      <c r="B6" t="s">
        <v>210</v>
      </c>
      <c r="C6" t="s">
        <v>215</v>
      </c>
      <c r="D6" s="13">
        <v>43936</v>
      </c>
      <c r="E6" s="15" t="s">
        <v>220</v>
      </c>
    </row>
    <row r="7" spans="1:6">
      <c r="B7" t="s">
        <v>211</v>
      </c>
      <c r="C7" t="s">
        <v>216</v>
      </c>
      <c r="D7" s="13">
        <v>43880</v>
      </c>
      <c r="E7" s="15" t="s">
        <v>221</v>
      </c>
    </row>
    <row r="8" spans="1:6">
      <c r="B8" t="s">
        <v>212</v>
      </c>
      <c r="C8" t="s">
        <v>217</v>
      </c>
      <c r="D8" s="13">
        <v>43862</v>
      </c>
      <c r="E8" s="15" t="s">
        <v>222</v>
      </c>
    </row>
  </sheetData>
  <mergeCells count="1">
    <mergeCell ref="A1:F1"/>
  </mergeCells>
  <hyperlinks>
    <hyperlink ref="E5" r:id="rId1"/>
    <hyperlink ref="E6" r:id="rId2"/>
    <hyperlink ref="E7" r:id="rId3"/>
    <hyperlink ref="E8" r:id="rId4"/>
  </hyperlinks>
  <pageMargins left="0.7" right="0.7" top="0.75" bottom="0.75" header="0.3" footer="0.3"/>
</worksheet>
</file>

<file path=xl/worksheets/sheet21.xml><?xml version="1.0" encoding="utf-8"?>
<worksheet xmlns="http://schemas.openxmlformats.org/spreadsheetml/2006/main" xmlns:r="http://schemas.openxmlformats.org/officeDocument/2006/relationships">
  <sheetPr codeName="Sheet21"/>
  <dimension ref="A1:Q17"/>
  <sheetViews>
    <sheetView topLeftCell="L4" workbookViewId="0">
      <selection activeCell="P11" sqref="P11"/>
    </sheetView>
  </sheetViews>
  <sheetFormatPr defaultRowHeight="15"/>
  <cols>
    <col min="2" max="5" width="18.7109375" customWidth="1"/>
    <col min="6" max="6" width="19.7109375" customWidth="1"/>
    <col min="7" max="14" width="18.7109375" customWidth="1"/>
    <col min="15" max="15" width="21.7109375" customWidth="1"/>
    <col min="16" max="17" width="18.7109375" customWidth="1"/>
  </cols>
  <sheetData>
    <row r="1" spans="1:17">
      <c r="A1" s="74" t="s">
        <v>223</v>
      </c>
      <c r="B1" s="75"/>
      <c r="C1" s="75"/>
      <c r="D1" s="75"/>
      <c r="E1" s="75"/>
      <c r="F1" s="75"/>
      <c r="G1" s="75"/>
      <c r="H1" s="75"/>
      <c r="I1" s="75"/>
      <c r="J1" s="75"/>
      <c r="K1" s="75"/>
      <c r="L1" s="75"/>
      <c r="M1" s="75"/>
      <c r="N1" s="75"/>
      <c r="O1" s="75"/>
      <c r="P1" s="75"/>
      <c r="Q1" s="75"/>
    </row>
    <row r="2" spans="1:17">
      <c r="A2" s="75"/>
      <c r="B2" s="75"/>
      <c r="C2" s="75"/>
      <c r="D2" s="75"/>
      <c r="E2" s="75"/>
      <c r="F2" s="75"/>
      <c r="G2" s="75"/>
      <c r="H2" s="75"/>
      <c r="I2" s="75"/>
      <c r="J2" s="75"/>
      <c r="K2" s="75"/>
      <c r="L2" s="75"/>
      <c r="M2" s="75"/>
      <c r="N2" s="75"/>
      <c r="O2" s="75"/>
      <c r="P2" s="75"/>
      <c r="Q2" s="75"/>
    </row>
    <row r="3" spans="1:17">
      <c r="A3" s="75"/>
      <c r="B3" s="75"/>
      <c r="C3" s="75"/>
      <c r="D3" s="75"/>
      <c r="E3" s="75"/>
      <c r="F3" s="75"/>
      <c r="G3" s="75"/>
      <c r="H3" s="75"/>
      <c r="I3" s="75"/>
      <c r="J3" s="75"/>
      <c r="K3" s="75"/>
      <c r="L3" s="75"/>
      <c r="M3" s="75"/>
      <c r="N3" s="75"/>
      <c r="O3" s="75"/>
      <c r="P3" s="75"/>
      <c r="Q3" s="75"/>
    </row>
    <row r="4" spans="1:17">
      <c r="A4" s="75"/>
      <c r="B4" s="75"/>
      <c r="C4" s="75"/>
      <c r="D4" s="75"/>
      <c r="E4" s="75"/>
      <c r="F4" s="75"/>
      <c r="G4" s="75"/>
      <c r="H4" s="75"/>
      <c r="I4" s="75"/>
      <c r="J4" s="75"/>
      <c r="K4" s="75"/>
      <c r="L4" s="75"/>
      <c r="M4" s="75"/>
      <c r="N4" s="75"/>
      <c r="O4" s="75"/>
      <c r="P4" s="75"/>
      <c r="Q4" s="75"/>
    </row>
    <row r="5" spans="1:17">
      <c r="A5" s="75"/>
      <c r="B5" s="75"/>
      <c r="C5" s="75"/>
      <c r="D5" s="75"/>
      <c r="E5" s="75"/>
      <c r="F5" s="75"/>
      <c r="G5" s="75"/>
      <c r="H5" s="75"/>
      <c r="I5" s="75"/>
      <c r="J5" s="75"/>
      <c r="K5" s="75"/>
      <c r="L5" s="75"/>
      <c r="M5" s="75"/>
      <c r="N5" s="75"/>
      <c r="O5" s="75"/>
      <c r="P5" s="75"/>
      <c r="Q5" s="75"/>
    </row>
    <row r="6" spans="1:17">
      <c r="A6" s="75"/>
      <c r="B6" s="75"/>
      <c r="C6" s="75"/>
      <c r="D6" s="75"/>
      <c r="E6" s="75"/>
      <c r="F6" s="75"/>
      <c r="G6" s="75"/>
      <c r="H6" s="75"/>
      <c r="I6" s="75"/>
      <c r="J6" s="75"/>
      <c r="K6" s="75"/>
      <c r="L6" s="75"/>
      <c r="M6" s="75"/>
      <c r="N6" s="75"/>
      <c r="O6" s="75"/>
      <c r="P6" s="75"/>
      <c r="Q6" s="75"/>
    </row>
    <row r="7" spans="1:17">
      <c r="A7" s="75"/>
      <c r="B7" s="75"/>
      <c r="C7" s="75"/>
      <c r="D7" s="75"/>
      <c r="E7" s="75"/>
      <c r="F7" s="75"/>
      <c r="G7" s="75"/>
      <c r="H7" s="75"/>
      <c r="I7" s="75"/>
      <c r="J7" s="75"/>
      <c r="K7" s="75"/>
      <c r="L7" s="75"/>
      <c r="M7" s="75"/>
      <c r="N7" s="75"/>
      <c r="O7" s="75"/>
      <c r="P7" s="75"/>
      <c r="Q7" s="75"/>
    </row>
    <row r="9" spans="1:17">
      <c r="A9" t="s">
        <v>224</v>
      </c>
      <c r="B9" t="s">
        <v>208</v>
      </c>
      <c r="C9" t="s">
        <v>240</v>
      </c>
      <c r="D9" t="s">
        <v>241</v>
      </c>
      <c r="E9" t="s">
        <v>242</v>
      </c>
      <c r="F9" t="s">
        <v>243</v>
      </c>
      <c r="G9" t="s">
        <v>244</v>
      </c>
      <c r="H9" t="s">
        <v>245</v>
      </c>
      <c r="I9" t="s">
        <v>246</v>
      </c>
      <c r="J9" t="s">
        <v>247</v>
      </c>
      <c r="K9" t="s">
        <v>248</v>
      </c>
      <c r="L9" t="s">
        <v>249</v>
      </c>
      <c r="M9" t="s">
        <v>250</v>
      </c>
      <c r="N9" t="s">
        <v>251</v>
      </c>
      <c r="O9" t="s">
        <v>252</v>
      </c>
      <c r="P9" t="s">
        <v>253</v>
      </c>
      <c r="Q9" t="s">
        <v>254</v>
      </c>
    </row>
    <row r="10" spans="1:17">
      <c r="A10" t="s">
        <v>231</v>
      </c>
      <c r="B10" t="s">
        <v>227</v>
      </c>
      <c r="C10" t="s">
        <v>255</v>
      </c>
      <c r="D10" t="s">
        <v>262</v>
      </c>
      <c r="E10" t="str">
        <f t="shared" ref="E10:E17" si="0">UPPER(D10)</f>
        <v>RASNA LEPCHA</v>
      </c>
      <c r="F10">
        <v>20</v>
      </c>
      <c r="G10">
        <v>90</v>
      </c>
      <c r="H10">
        <v>67</v>
      </c>
      <c r="I10">
        <v>90</v>
      </c>
      <c r="J10">
        <v>50</v>
      </c>
      <c r="K10">
        <v>60</v>
      </c>
      <c r="L10">
        <v>90</v>
      </c>
      <c r="M10">
        <v>67</v>
      </c>
      <c r="N10">
        <f t="shared" ref="N10:N17" si="1">SUM(F10:M10)</f>
        <v>534</v>
      </c>
      <c r="O10" s="20">
        <f t="shared" ref="O10:O17" si="2">N10/800</f>
        <v>0.66749999999999998</v>
      </c>
      <c r="P10" t="str">
        <f>IF(O10&lt;40%,"E",IF(O10&lt;50%,"D",IF(O10&lt;60%,"C",IF(O10&lt;80%,"A"))))</f>
        <v>A</v>
      </c>
    </row>
    <row r="11" spans="1:17">
      <c r="A11" t="s">
        <v>225</v>
      </c>
      <c r="B11" t="s">
        <v>228</v>
      </c>
      <c r="C11" t="s">
        <v>256</v>
      </c>
      <c r="D11" t="s">
        <v>263</v>
      </c>
      <c r="E11" t="str">
        <f t="shared" si="0"/>
        <v>NAM KARKI</v>
      </c>
      <c r="F11">
        <v>30</v>
      </c>
      <c r="G11">
        <v>80</v>
      </c>
      <c r="H11">
        <v>77</v>
      </c>
      <c r="I11">
        <v>78</v>
      </c>
      <c r="J11">
        <v>78</v>
      </c>
      <c r="K11">
        <v>50</v>
      </c>
      <c r="L11">
        <v>60</v>
      </c>
      <c r="M11">
        <v>78</v>
      </c>
      <c r="N11">
        <f t="shared" si="1"/>
        <v>531</v>
      </c>
      <c r="O11" s="20">
        <f t="shared" si="2"/>
        <v>0.66374999999999995</v>
      </c>
    </row>
    <row r="12" spans="1:17">
      <c r="A12" t="s">
        <v>226</v>
      </c>
      <c r="B12" t="s">
        <v>229</v>
      </c>
      <c r="C12" t="s">
        <v>255</v>
      </c>
      <c r="D12" t="s">
        <v>264</v>
      </c>
      <c r="E12" t="str">
        <f t="shared" si="0"/>
        <v>PRENSS LEPCHA</v>
      </c>
      <c r="F12">
        <v>40</v>
      </c>
      <c r="G12">
        <v>70</v>
      </c>
      <c r="H12">
        <v>57</v>
      </c>
      <c r="I12">
        <v>90</v>
      </c>
      <c r="J12">
        <v>90</v>
      </c>
      <c r="K12">
        <v>90</v>
      </c>
      <c r="L12">
        <v>67</v>
      </c>
      <c r="M12">
        <v>56</v>
      </c>
      <c r="N12">
        <f t="shared" si="1"/>
        <v>560</v>
      </c>
      <c r="O12" s="20">
        <f t="shared" si="2"/>
        <v>0.7</v>
      </c>
    </row>
    <row r="13" spans="1:17">
      <c r="A13" t="s">
        <v>232</v>
      </c>
      <c r="B13" t="s">
        <v>230</v>
      </c>
      <c r="C13" t="s">
        <v>257</v>
      </c>
      <c r="D13" t="s">
        <v>265</v>
      </c>
      <c r="E13" t="str">
        <f t="shared" si="0"/>
        <v xml:space="preserve">NO NAME </v>
      </c>
      <c r="F13">
        <v>50</v>
      </c>
      <c r="G13">
        <v>60</v>
      </c>
      <c r="H13">
        <v>78</v>
      </c>
      <c r="I13">
        <v>98</v>
      </c>
      <c r="J13">
        <v>78</v>
      </c>
      <c r="K13">
        <v>56</v>
      </c>
      <c r="L13">
        <v>56</v>
      </c>
      <c r="M13">
        <v>45</v>
      </c>
      <c r="N13">
        <f t="shared" si="1"/>
        <v>521</v>
      </c>
      <c r="O13" s="20">
        <f t="shared" si="2"/>
        <v>0.65125</v>
      </c>
    </row>
    <row r="14" spans="1:17">
      <c r="A14" t="s">
        <v>233</v>
      </c>
      <c r="B14" t="s">
        <v>190</v>
      </c>
      <c r="C14" t="s">
        <v>258</v>
      </c>
      <c r="D14" t="s">
        <v>266</v>
      </c>
      <c r="E14" t="str">
        <f t="shared" si="0"/>
        <v>YES PINS</v>
      </c>
      <c r="F14">
        <v>60</v>
      </c>
      <c r="G14">
        <v>50</v>
      </c>
      <c r="H14">
        <v>89</v>
      </c>
      <c r="I14">
        <v>76</v>
      </c>
      <c r="J14">
        <v>67</v>
      </c>
      <c r="K14">
        <v>78</v>
      </c>
      <c r="L14">
        <v>57</v>
      </c>
      <c r="M14">
        <v>34</v>
      </c>
      <c r="N14">
        <f t="shared" si="1"/>
        <v>511</v>
      </c>
      <c r="O14" s="20">
        <f t="shared" si="2"/>
        <v>0.63875000000000004</v>
      </c>
    </row>
    <row r="15" spans="1:17">
      <c r="A15" t="s">
        <v>234</v>
      </c>
      <c r="B15" t="s">
        <v>237</v>
      </c>
      <c r="C15" t="s">
        <v>259</v>
      </c>
      <c r="D15" t="s">
        <v>267</v>
      </c>
      <c r="E15" t="str">
        <f t="shared" si="0"/>
        <v>POM PUM</v>
      </c>
      <c r="F15">
        <v>70</v>
      </c>
      <c r="G15">
        <v>40</v>
      </c>
      <c r="H15">
        <v>89</v>
      </c>
      <c r="I15">
        <v>43</v>
      </c>
      <c r="J15">
        <v>56</v>
      </c>
      <c r="K15">
        <v>89</v>
      </c>
      <c r="L15">
        <v>45</v>
      </c>
      <c r="M15">
        <v>100</v>
      </c>
      <c r="N15">
        <f t="shared" si="1"/>
        <v>532</v>
      </c>
      <c r="O15" s="20">
        <f t="shared" si="2"/>
        <v>0.66500000000000004</v>
      </c>
    </row>
    <row r="16" spans="1:17">
      <c r="A16" t="s">
        <v>235</v>
      </c>
      <c r="B16" t="s">
        <v>238</v>
      </c>
      <c r="C16" t="s">
        <v>260</v>
      </c>
      <c r="D16" t="s">
        <v>268</v>
      </c>
      <c r="E16" t="str">
        <f t="shared" si="0"/>
        <v>RUM KUM</v>
      </c>
      <c r="F16">
        <v>80</v>
      </c>
      <c r="G16">
        <v>30</v>
      </c>
      <c r="H16">
        <v>45</v>
      </c>
      <c r="I16">
        <v>32</v>
      </c>
      <c r="J16">
        <v>45</v>
      </c>
      <c r="K16">
        <v>98</v>
      </c>
      <c r="L16">
        <v>34</v>
      </c>
      <c r="M16">
        <v>67</v>
      </c>
      <c r="N16">
        <f t="shared" si="1"/>
        <v>431</v>
      </c>
      <c r="O16" s="20">
        <f t="shared" si="2"/>
        <v>0.53874999999999995</v>
      </c>
    </row>
    <row r="17" spans="1:15">
      <c r="A17" t="s">
        <v>236</v>
      </c>
      <c r="B17" t="s">
        <v>239</v>
      </c>
      <c r="C17" t="s">
        <v>261</v>
      </c>
      <c r="D17" t="s">
        <v>269</v>
      </c>
      <c r="E17" t="str">
        <f t="shared" si="0"/>
        <v>SUM LUM</v>
      </c>
      <c r="F17">
        <v>90</v>
      </c>
      <c r="G17">
        <v>20</v>
      </c>
      <c r="H17">
        <v>35</v>
      </c>
      <c r="I17">
        <v>45</v>
      </c>
      <c r="J17">
        <v>54</v>
      </c>
      <c r="K17">
        <v>90</v>
      </c>
      <c r="L17">
        <v>23</v>
      </c>
      <c r="M17">
        <v>89</v>
      </c>
      <c r="N17">
        <f t="shared" si="1"/>
        <v>446</v>
      </c>
      <c r="O17" s="20">
        <f t="shared" si="2"/>
        <v>0.5575</v>
      </c>
    </row>
  </sheetData>
  <mergeCells count="1">
    <mergeCell ref="A1:Q7"/>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sheetPr codeName="Sheet22"/>
  <dimension ref="A3:S23"/>
  <sheetViews>
    <sheetView workbookViewId="0">
      <selection activeCell="G22" sqref="G22:G25"/>
    </sheetView>
  </sheetViews>
  <sheetFormatPr defaultRowHeight="15"/>
  <cols>
    <col min="3" max="4" width="18.7109375" customWidth="1"/>
    <col min="5" max="5" width="31.85546875" customWidth="1"/>
    <col min="6" max="6" width="24.7109375" customWidth="1"/>
    <col min="7" max="7" width="17.7109375" customWidth="1"/>
    <col min="8" max="8" width="18.7109375" customWidth="1"/>
    <col min="9" max="9" width="20.7109375" customWidth="1"/>
    <col min="10" max="10" width="18.7109375" customWidth="1"/>
    <col min="11" max="11" width="14.7109375" customWidth="1"/>
    <col min="12" max="12" width="13.85546875" customWidth="1"/>
    <col min="13" max="13" width="14.5703125" customWidth="1"/>
    <col min="14" max="14" width="13.5703125" customWidth="1"/>
    <col min="15" max="15" width="16.28515625" customWidth="1"/>
    <col min="16" max="16" width="18.85546875" customWidth="1"/>
    <col min="17" max="17" width="15.28515625" customWidth="1"/>
    <col min="18" max="18" width="23" customWidth="1"/>
    <col min="19" max="19" width="19.7109375" customWidth="1"/>
  </cols>
  <sheetData>
    <row r="3" spans="1:19">
      <c r="A3" s="77" t="s">
        <v>270</v>
      </c>
      <c r="B3" s="38"/>
      <c r="C3" s="38"/>
      <c r="D3" s="38"/>
      <c r="E3" s="38"/>
      <c r="F3" s="38"/>
      <c r="G3" s="38"/>
      <c r="H3" s="38"/>
      <c r="I3" s="38"/>
      <c r="J3" s="38"/>
      <c r="K3" s="38"/>
      <c r="L3" s="38"/>
      <c r="M3" s="38"/>
      <c r="N3" s="38"/>
      <c r="R3" s="76" t="s">
        <v>304</v>
      </c>
      <c r="S3" s="76" t="s">
        <v>305</v>
      </c>
    </row>
    <row r="4" spans="1:19" ht="15" customHeight="1">
      <c r="A4" s="38"/>
      <c r="B4" s="38"/>
      <c r="C4" s="38"/>
      <c r="D4" s="38"/>
      <c r="E4" s="38"/>
      <c r="F4" s="38"/>
      <c r="G4" s="38"/>
      <c r="H4" s="38"/>
      <c r="I4" s="38"/>
      <c r="J4" s="38"/>
      <c r="K4" s="38"/>
      <c r="L4" s="38"/>
      <c r="M4" s="38"/>
      <c r="N4" s="38"/>
      <c r="R4" s="76"/>
      <c r="S4" s="45"/>
    </row>
    <row r="5" spans="1:19" ht="15" customHeight="1">
      <c r="A5" s="24" t="s">
        <v>271</v>
      </c>
      <c r="B5" s="24" t="s">
        <v>48</v>
      </c>
      <c r="C5" s="24" t="s">
        <v>272</v>
      </c>
      <c r="D5" s="24" t="s">
        <v>273</v>
      </c>
      <c r="E5" s="24" t="s">
        <v>275</v>
      </c>
      <c r="F5" s="24" t="s">
        <v>274</v>
      </c>
      <c r="G5" s="3"/>
      <c r="H5" s="78" t="s">
        <v>277</v>
      </c>
      <c r="I5" s="52"/>
      <c r="J5" s="52"/>
      <c r="K5" s="52"/>
      <c r="L5" s="52"/>
      <c r="M5" s="52"/>
      <c r="N5" s="52"/>
      <c r="R5" s="76"/>
      <c r="S5" s="45"/>
    </row>
    <row r="6" spans="1:19">
      <c r="A6" s="24"/>
      <c r="B6" s="24"/>
      <c r="C6" s="26"/>
      <c r="D6" s="24"/>
      <c r="E6" s="24" t="s">
        <v>276</v>
      </c>
      <c r="F6" s="24"/>
      <c r="G6" s="25" t="s">
        <v>296</v>
      </c>
      <c r="H6" s="79" t="s">
        <v>297</v>
      </c>
      <c r="I6" s="79"/>
      <c r="J6" s="79"/>
      <c r="K6" s="79" t="s">
        <v>300</v>
      </c>
      <c r="L6" s="45"/>
      <c r="M6" s="45"/>
      <c r="N6" s="79" t="s">
        <v>301</v>
      </c>
      <c r="O6" s="45"/>
      <c r="P6" s="45"/>
      <c r="Q6" s="22" t="s">
        <v>303</v>
      </c>
      <c r="R6" s="76"/>
      <c r="S6" s="45"/>
    </row>
    <row r="7" spans="1:19">
      <c r="G7" s="3"/>
      <c r="H7" s="22" t="s">
        <v>298</v>
      </c>
      <c r="I7" s="22" t="s">
        <v>299</v>
      </c>
      <c r="J7" s="22" t="s">
        <v>274</v>
      </c>
      <c r="K7" s="22" t="s">
        <v>298</v>
      </c>
      <c r="L7" s="22" t="s">
        <v>299</v>
      </c>
      <c r="M7" s="22" t="s">
        <v>274</v>
      </c>
      <c r="N7" s="22" t="s">
        <v>302</v>
      </c>
      <c r="O7" s="22" t="s">
        <v>299</v>
      </c>
      <c r="P7" s="22" t="s">
        <v>274</v>
      </c>
    </row>
    <row r="8" spans="1:19">
      <c r="A8" s="3" t="s">
        <v>278</v>
      </c>
      <c r="B8" s="3" t="s">
        <v>287</v>
      </c>
      <c r="C8" s="3" t="s">
        <v>255</v>
      </c>
      <c r="D8" s="23">
        <v>44228</v>
      </c>
      <c r="E8" s="23">
        <v>44349</v>
      </c>
      <c r="F8" s="3">
        <v>15000</v>
      </c>
      <c r="G8" s="3" t="s">
        <v>306</v>
      </c>
      <c r="H8" s="3">
        <v>24</v>
      </c>
      <c r="I8" s="3">
        <v>20</v>
      </c>
      <c r="J8">
        <f>F8-(500*(H8-I8))</f>
        <v>13000</v>
      </c>
      <c r="K8">
        <v>24</v>
      </c>
      <c r="L8">
        <v>21</v>
      </c>
      <c r="M8">
        <f>F8-(500*(K8-L8))</f>
        <v>13500</v>
      </c>
      <c r="N8">
        <v>23</v>
      </c>
      <c r="O8">
        <v>21</v>
      </c>
      <c r="P8">
        <f>F8-(500*(N8-O8))</f>
        <v>14000</v>
      </c>
      <c r="Q8">
        <f>SUM(I8,L8,O8)</f>
        <v>62</v>
      </c>
      <c r="R8">
        <f>IF(Q8&gt;=130,F8+10000,F8)</f>
        <v>15000</v>
      </c>
      <c r="S8" t="str">
        <f>IF(F8&lt;R8,"REVISED","DIDN'T REVISED")</f>
        <v>DIDN'T REVISED</v>
      </c>
    </row>
    <row r="9" spans="1:19">
      <c r="A9" s="3" t="s">
        <v>279</v>
      </c>
      <c r="B9" s="3" t="s">
        <v>288</v>
      </c>
      <c r="C9" s="3" t="s">
        <v>255</v>
      </c>
      <c r="D9" s="23">
        <v>44229</v>
      </c>
      <c r="E9" s="23">
        <v>44350</v>
      </c>
      <c r="F9" s="3">
        <v>15000</v>
      </c>
      <c r="G9" s="3" t="s">
        <v>307</v>
      </c>
      <c r="H9" s="3">
        <v>24</v>
      </c>
      <c r="I9" s="3">
        <v>21</v>
      </c>
      <c r="J9">
        <f t="shared" ref="J9:J16" si="0">F9-(500*(H9-I9))</f>
        <v>13500</v>
      </c>
      <c r="K9" s="3">
        <v>24</v>
      </c>
      <c r="L9" s="3">
        <v>22</v>
      </c>
      <c r="M9">
        <f t="shared" ref="M9:M16" si="1">F9-(500*(K9-L9))</f>
        <v>14000</v>
      </c>
      <c r="N9">
        <v>23</v>
      </c>
      <c r="O9">
        <v>20</v>
      </c>
      <c r="P9">
        <f t="shared" ref="P9:P16" si="2">F9-(500*(N9-O9))</f>
        <v>13500</v>
      </c>
      <c r="Q9">
        <f t="shared" ref="Q9:Q16" si="3">SUM(I9,L9,O9)</f>
        <v>63</v>
      </c>
      <c r="R9">
        <f t="shared" ref="R9:R16" si="4">IF(Q9&gt;=130,F9+10000,F9)</f>
        <v>15000</v>
      </c>
      <c r="S9" t="str">
        <f t="shared" ref="S9:S16" si="5">IF(F9&lt;R9,"REVISED","DIDN'T REVISED")</f>
        <v>DIDN'T REVISED</v>
      </c>
    </row>
    <row r="10" spans="1:19">
      <c r="A10" s="3" t="s">
        <v>280</v>
      </c>
      <c r="B10" s="3" t="s">
        <v>289</v>
      </c>
      <c r="C10" s="3" t="s">
        <v>255</v>
      </c>
      <c r="D10" s="23">
        <v>44230</v>
      </c>
      <c r="E10" s="23">
        <v>44351</v>
      </c>
      <c r="F10" s="3">
        <v>13000</v>
      </c>
      <c r="G10" s="3" t="s">
        <v>306</v>
      </c>
      <c r="H10" s="3">
        <v>24</v>
      </c>
      <c r="I10" s="3">
        <v>18</v>
      </c>
      <c r="J10">
        <f t="shared" si="0"/>
        <v>10000</v>
      </c>
      <c r="K10" s="3">
        <v>24</v>
      </c>
      <c r="L10" s="3">
        <v>23</v>
      </c>
      <c r="M10">
        <f t="shared" si="1"/>
        <v>12500</v>
      </c>
      <c r="N10">
        <v>23</v>
      </c>
      <c r="O10">
        <v>23</v>
      </c>
      <c r="P10">
        <f t="shared" si="2"/>
        <v>13000</v>
      </c>
      <c r="Q10">
        <f t="shared" si="3"/>
        <v>64</v>
      </c>
      <c r="R10">
        <f t="shared" si="4"/>
        <v>13000</v>
      </c>
      <c r="S10" t="str">
        <f t="shared" si="5"/>
        <v>DIDN'T REVISED</v>
      </c>
    </row>
    <row r="11" spans="1:19">
      <c r="A11" s="3" t="s">
        <v>281</v>
      </c>
      <c r="B11" s="3" t="s">
        <v>290</v>
      </c>
      <c r="C11" s="3" t="s">
        <v>255</v>
      </c>
      <c r="D11" s="23">
        <v>44231</v>
      </c>
      <c r="E11" s="23">
        <v>44352</v>
      </c>
      <c r="F11" s="3">
        <v>12000</v>
      </c>
      <c r="G11" s="3" t="s">
        <v>307</v>
      </c>
      <c r="H11" s="3">
        <v>24</v>
      </c>
      <c r="I11" s="3">
        <v>19</v>
      </c>
      <c r="J11">
        <f t="shared" si="0"/>
        <v>9500</v>
      </c>
      <c r="K11">
        <v>24</v>
      </c>
      <c r="L11" s="3">
        <v>18</v>
      </c>
      <c r="M11">
        <f t="shared" si="1"/>
        <v>9000</v>
      </c>
      <c r="N11">
        <v>23</v>
      </c>
      <c r="O11">
        <v>18</v>
      </c>
      <c r="P11">
        <f t="shared" si="2"/>
        <v>9500</v>
      </c>
      <c r="Q11">
        <f t="shared" si="3"/>
        <v>55</v>
      </c>
      <c r="R11">
        <f t="shared" si="4"/>
        <v>12000</v>
      </c>
      <c r="S11" t="str">
        <f t="shared" si="5"/>
        <v>DIDN'T REVISED</v>
      </c>
    </row>
    <row r="12" spans="1:19">
      <c r="A12" s="3" t="s">
        <v>282</v>
      </c>
      <c r="B12" s="3" t="s">
        <v>291</v>
      </c>
      <c r="C12" s="3" t="s">
        <v>255</v>
      </c>
      <c r="D12" s="23">
        <v>44232</v>
      </c>
      <c r="E12" s="23">
        <v>44353</v>
      </c>
      <c r="F12" s="3">
        <v>15000</v>
      </c>
      <c r="G12" s="3" t="s">
        <v>306</v>
      </c>
      <c r="H12" s="3">
        <v>24</v>
      </c>
      <c r="I12" s="3">
        <v>23</v>
      </c>
      <c r="J12">
        <f t="shared" si="0"/>
        <v>14500</v>
      </c>
      <c r="K12" s="3">
        <v>24</v>
      </c>
      <c r="L12" s="3">
        <v>19</v>
      </c>
      <c r="M12">
        <f t="shared" si="1"/>
        <v>12500</v>
      </c>
      <c r="N12">
        <v>23</v>
      </c>
      <c r="O12">
        <v>19</v>
      </c>
      <c r="P12">
        <f t="shared" si="2"/>
        <v>13000</v>
      </c>
      <c r="Q12">
        <f t="shared" si="3"/>
        <v>61</v>
      </c>
      <c r="R12">
        <f t="shared" si="4"/>
        <v>15000</v>
      </c>
      <c r="S12" t="str">
        <f t="shared" si="5"/>
        <v>DIDN'T REVISED</v>
      </c>
    </row>
    <row r="13" spans="1:19">
      <c r="A13" s="3" t="s">
        <v>283</v>
      </c>
      <c r="B13" s="3" t="s">
        <v>292</v>
      </c>
      <c r="C13" s="3" t="s">
        <v>255</v>
      </c>
      <c r="D13" s="23">
        <v>44233</v>
      </c>
      <c r="E13" s="23">
        <v>44354</v>
      </c>
      <c r="F13" s="3">
        <v>16000</v>
      </c>
      <c r="G13" s="3" t="s">
        <v>307</v>
      </c>
      <c r="H13" s="3">
        <v>24</v>
      </c>
      <c r="I13" s="3">
        <v>24</v>
      </c>
      <c r="J13">
        <f t="shared" si="0"/>
        <v>16000</v>
      </c>
      <c r="K13" s="3">
        <v>24</v>
      </c>
      <c r="L13" s="3">
        <v>20</v>
      </c>
      <c r="M13">
        <f t="shared" si="1"/>
        <v>14000</v>
      </c>
      <c r="N13">
        <v>23</v>
      </c>
      <c r="O13">
        <v>20</v>
      </c>
      <c r="P13">
        <f t="shared" si="2"/>
        <v>14500</v>
      </c>
      <c r="Q13">
        <f t="shared" si="3"/>
        <v>64</v>
      </c>
      <c r="R13">
        <f t="shared" si="4"/>
        <v>16000</v>
      </c>
      <c r="S13" t="str">
        <f t="shared" si="5"/>
        <v>DIDN'T REVISED</v>
      </c>
    </row>
    <row r="14" spans="1:19">
      <c r="A14" s="3" t="s">
        <v>284</v>
      </c>
      <c r="B14" s="3" t="s">
        <v>293</v>
      </c>
      <c r="C14" s="3" t="s">
        <v>255</v>
      </c>
      <c r="D14" s="23">
        <v>44234</v>
      </c>
      <c r="E14" s="23">
        <v>44355</v>
      </c>
      <c r="F14" s="3">
        <v>14000</v>
      </c>
      <c r="G14" s="3" t="s">
        <v>306</v>
      </c>
      <c r="H14" s="3">
        <v>24</v>
      </c>
      <c r="I14" s="3">
        <v>20</v>
      </c>
      <c r="J14">
        <f t="shared" si="0"/>
        <v>12000</v>
      </c>
      <c r="K14">
        <v>24</v>
      </c>
      <c r="L14" s="3">
        <v>21</v>
      </c>
      <c r="M14">
        <f t="shared" si="1"/>
        <v>12500</v>
      </c>
      <c r="N14">
        <v>23</v>
      </c>
      <c r="O14">
        <v>21</v>
      </c>
      <c r="P14">
        <f t="shared" si="2"/>
        <v>13000</v>
      </c>
      <c r="Q14">
        <f t="shared" si="3"/>
        <v>62</v>
      </c>
      <c r="R14">
        <f t="shared" si="4"/>
        <v>14000</v>
      </c>
      <c r="S14" t="str">
        <f t="shared" si="5"/>
        <v>DIDN'T REVISED</v>
      </c>
    </row>
    <row r="15" spans="1:19">
      <c r="A15" s="3" t="s">
        <v>285</v>
      </c>
      <c r="B15" s="3" t="s">
        <v>294</v>
      </c>
      <c r="C15" s="3" t="s">
        <v>255</v>
      </c>
      <c r="D15" s="23">
        <v>44235</v>
      </c>
      <c r="E15" s="23">
        <v>44356</v>
      </c>
      <c r="F15" s="3">
        <v>13000</v>
      </c>
      <c r="G15" s="3" t="s">
        <v>307</v>
      </c>
      <c r="H15" s="3">
        <v>24</v>
      </c>
      <c r="I15" s="3">
        <v>24</v>
      </c>
      <c r="J15">
        <f t="shared" si="0"/>
        <v>13000</v>
      </c>
      <c r="K15" s="3">
        <v>24</v>
      </c>
      <c r="L15" s="3">
        <v>22</v>
      </c>
      <c r="M15">
        <f t="shared" si="1"/>
        <v>12000</v>
      </c>
      <c r="N15">
        <v>23</v>
      </c>
      <c r="O15">
        <v>22</v>
      </c>
      <c r="P15">
        <f t="shared" si="2"/>
        <v>12500</v>
      </c>
      <c r="Q15">
        <f t="shared" si="3"/>
        <v>68</v>
      </c>
      <c r="R15">
        <f t="shared" si="4"/>
        <v>13000</v>
      </c>
      <c r="S15" t="str">
        <f t="shared" si="5"/>
        <v>DIDN'T REVISED</v>
      </c>
    </row>
    <row r="16" spans="1:19">
      <c r="A16" s="3" t="s">
        <v>286</v>
      </c>
      <c r="B16" s="3" t="s">
        <v>295</v>
      </c>
      <c r="C16" s="3" t="s">
        <v>255</v>
      </c>
      <c r="D16" s="23">
        <v>44236</v>
      </c>
      <c r="E16" s="23">
        <v>44357</v>
      </c>
      <c r="F16" s="3">
        <v>12000</v>
      </c>
      <c r="G16" s="3" t="s">
        <v>306</v>
      </c>
      <c r="H16" s="3">
        <v>24</v>
      </c>
      <c r="I16" s="3">
        <v>20</v>
      </c>
      <c r="J16">
        <f t="shared" si="0"/>
        <v>10000</v>
      </c>
      <c r="K16" s="3">
        <v>24</v>
      </c>
      <c r="L16" s="3">
        <v>23</v>
      </c>
      <c r="M16">
        <f t="shared" si="1"/>
        <v>11500</v>
      </c>
      <c r="N16">
        <v>23</v>
      </c>
      <c r="O16">
        <v>23</v>
      </c>
      <c r="P16">
        <f t="shared" si="2"/>
        <v>12000</v>
      </c>
      <c r="Q16">
        <f t="shared" si="3"/>
        <v>66</v>
      </c>
      <c r="R16">
        <f t="shared" si="4"/>
        <v>12000</v>
      </c>
      <c r="S16" t="str">
        <f t="shared" si="5"/>
        <v>DIDN'T REVISED</v>
      </c>
    </row>
    <row r="17" spans="5:6">
      <c r="F17" s="3"/>
    </row>
    <row r="18" spans="5:6">
      <c r="E18" s="45" t="s">
        <v>308</v>
      </c>
      <c r="F18" s="45" t="s">
        <v>309</v>
      </c>
    </row>
    <row r="19" spans="5:6">
      <c r="E19" s="45"/>
      <c r="F19" s="45"/>
    </row>
    <row r="20" spans="5:6">
      <c r="E20" s="22" t="s">
        <v>310</v>
      </c>
      <c r="F20" t="str">
        <f>INDEX(B8:B16,MATCH(MAX(R8:R16),R8:R16))</f>
        <v>stephen</v>
      </c>
    </row>
    <row r="21" spans="5:6">
      <c r="E21" s="22" t="s">
        <v>311</v>
      </c>
      <c r="F21" t="str">
        <f>INDEX(B8:B16,MATCH(MIN(R8:R16),R8:R16,0))</f>
        <v>anita</v>
      </c>
    </row>
    <row r="22" spans="5:6">
      <c r="E22" s="22" t="s">
        <v>312</v>
      </c>
      <c r="F22">
        <f>AVERAGE(R8:R16)</f>
        <v>13888.888888888889</v>
      </c>
    </row>
    <row r="23" spans="5:6">
      <c r="E23" s="22" t="s">
        <v>313</v>
      </c>
      <c r="F23">
        <f>SUM(R8:R16)</f>
        <v>125000</v>
      </c>
    </row>
  </sheetData>
  <mergeCells count="9">
    <mergeCell ref="R3:R6"/>
    <mergeCell ref="S3:S6"/>
    <mergeCell ref="E18:E19"/>
    <mergeCell ref="F18:F19"/>
    <mergeCell ref="A3:N4"/>
    <mergeCell ref="H5:N5"/>
    <mergeCell ref="H6:J6"/>
    <mergeCell ref="K6:M6"/>
    <mergeCell ref="N6:P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sheetPr codeName="Sheet23"/>
  <dimension ref="A1:C7"/>
  <sheetViews>
    <sheetView workbookViewId="0">
      <selection activeCell="G4" sqref="G4"/>
    </sheetView>
  </sheetViews>
  <sheetFormatPr defaultRowHeight="15"/>
  <cols>
    <col min="1" max="1" width="13.28515625" customWidth="1"/>
    <col min="2" max="2" width="15.28515625" customWidth="1"/>
  </cols>
  <sheetData>
    <row r="1" spans="1:3">
      <c r="A1" t="s">
        <v>314</v>
      </c>
      <c r="B1" t="s">
        <v>315</v>
      </c>
    </row>
    <row r="2" spans="1:3" ht="65.25">
      <c r="A2" t="s">
        <v>316</v>
      </c>
      <c r="B2" t="s">
        <v>322</v>
      </c>
      <c r="C2" s="27" t="str">
        <f>"*"&amp;A2&amp;"*"</f>
        <v>*GJOO12889*</v>
      </c>
    </row>
    <row r="3" spans="1:3" ht="65.25">
      <c r="A3" t="s">
        <v>317</v>
      </c>
      <c r="B3" t="s">
        <v>323</v>
      </c>
      <c r="C3" s="27" t="str">
        <f>"*"&amp;A3&amp;"*"</f>
        <v>*GJOO12890*</v>
      </c>
    </row>
    <row r="4" spans="1:3" ht="65.25">
      <c r="A4" t="s">
        <v>318</v>
      </c>
      <c r="B4" t="s">
        <v>324</v>
      </c>
      <c r="C4" s="27" t="str">
        <f t="shared" ref="C4:C7" si="0">"*"&amp;A4&amp;"*"</f>
        <v>*GJOO12891*</v>
      </c>
    </row>
    <row r="5" spans="1:3" ht="65.25">
      <c r="A5" t="s">
        <v>319</v>
      </c>
      <c r="B5" t="s">
        <v>325</v>
      </c>
      <c r="C5" s="27" t="str">
        <f t="shared" si="0"/>
        <v>*GJOO12892*</v>
      </c>
    </row>
    <row r="6" spans="1:3" ht="65.25">
      <c r="A6" t="s">
        <v>320</v>
      </c>
      <c r="B6" t="s">
        <v>326</v>
      </c>
      <c r="C6" s="27" t="str">
        <f t="shared" si="0"/>
        <v>*GJOO12893*</v>
      </c>
    </row>
    <row r="7" spans="1:3" ht="65.25">
      <c r="A7" t="s">
        <v>321</v>
      </c>
      <c r="B7" t="s">
        <v>327</v>
      </c>
      <c r="C7" s="27" t="str">
        <f t="shared" si="0"/>
        <v>*GJOO12894*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sheetPr codeName="Sheet24"/>
  <dimension ref="A2:D6"/>
  <sheetViews>
    <sheetView workbookViewId="0">
      <selection activeCell="A4" sqref="A4"/>
    </sheetView>
  </sheetViews>
  <sheetFormatPr defaultRowHeight="15"/>
  <cols>
    <col min="1" max="1" width="14.85546875" customWidth="1"/>
    <col min="2" max="2" width="13.140625" customWidth="1"/>
    <col min="3" max="3" width="18.42578125" customWidth="1"/>
    <col min="4" max="4" width="18.28515625" customWidth="1"/>
  </cols>
  <sheetData>
    <row r="2" spans="1:4">
      <c r="A2" t="s">
        <v>152</v>
      </c>
      <c r="B2" t="s">
        <v>137</v>
      </c>
      <c r="C2" t="s">
        <v>328</v>
      </c>
      <c r="D2" t="s">
        <v>329</v>
      </c>
    </row>
    <row r="3" spans="1:4">
      <c r="A3" t="s">
        <v>330</v>
      </c>
      <c r="B3" t="s">
        <v>331</v>
      </c>
      <c r="C3" s="13">
        <v>44228</v>
      </c>
      <c r="D3" s="28">
        <v>0.3125</v>
      </c>
    </row>
    <row r="4" spans="1:4">
      <c r="A4" t="s">
        <v>332</v>
      </c>
      <c r="B4" t="s">
        <v>331</v>
      </c>
      <c r="C4" s="13">
        <v>44595</v>
      </c>
      <c r="D4" s="28" t="s">
        <v>334</v>
      </c>
    </row>
    <row r="5" spans="1:4">
      <c r="A5" t="s">
        <v>335</v>
      </c>
      <c r="B5" t="s">
        <v>331</v>
      </c>
      <c r="C5" s="13">
        <v>44594</v>
      </c>
      <c r="D5" s="28" t="s">
        <v>333</v>
      </c>
    </row>
    <row r="6" spans="1:4">
      <c r="A6" t="s">
        <v>336</v>
      </c>
      <c r="B6" t="s">
        <v>337</v>
      </c>
      <c r="C6" s="13">
        <v>44719</v>
      </c>
      <c r="D6" s="28">
        <v>0.75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codeName="Sheet25"/>
  <dimension ref="A1"/>
  <sheetViews>
    <sheetView workbookViewId="0">
      <selection activeCell="A5" sqref="A5"/>
    </sheetView>
  </sheetViews>
  <sheetFormatPr defaultRowHeight="15"/>
  <cols>
    <col min="1" max="1" width="25.85546875" customWidth="1"/>
  </cols>
  <sheetData>
    <row r="1" spans="1:1">
      <c r="A1" t="s">
        <v>338</v>
      </c>
    </row>
  </sheetData>
  <sheetProtection password="EEE0" sheet="1" objects="1" scenarios="1"/>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3"/>
  <sheetViews>
    <sheetView workbookViewId="0">
      <selection activeCell="C14" sqref="C14"/>
    </sheetView>
  </sheetViews>
  <sheetFormatPr defaultRowHeight="15"/>
  <cols>
    <col min="1" max="1" width="20.7109375" customWidth="1"/>
    <col min="2" max="2" width="19.140625" customWidth="1"/>
  </cols>
  <sheetData>
    <row r="1" spans="1:3" ht="15.75">
      <c r="A1" s="81" t="s">
        <v>353</v>
      </c>
      <c r="B1" s="26"/>
    </row>
    <row r="2" spans="1:3" ht="15.75">
      <c r="A2" s="82" t="s">
        <v>354</v>
      </c>
      <c r="B2" s="83"/>
    </row>
    <row r="3" spans="1:3">
      <c r="A3" s="22" t="s">
        <v>355</v>
      </c>
      <c r="B3" t="s">
        <v>356</v>
      </c>
      <c r="C3" t="s">
        <v>180</v>
      </c>
    </row>
    <row r="4" spans="1:3">
      <c r="A4" t="s">
        <v>357</v>
      </c>
      <c r="B4" s="22" t="s">
        <v>364</v>
      </c>
      <c r="C4">
        <v>1000</v>
      </c>
    </row>
    <row r="5" spans="1:3">
      <c r="A5" t="s">
        <v>358</v>
      </c>
      <c r="B5" t="s">
        <v>365</v>
      </c>
      <c r="C5">
        <v>900</v>
      </c>
    </row>
    <row r="6" spans="1:3">
      <c r="A6" t="s">
        <v>359</v>
      </c>
      <c r="B6" t="s">
        <v>366</v>
      </c>
      <c r="C6">
        <v>700</v>
      </c>
    </row>
    <row r="7" spans="1:3">
      <c r="A7" t="s">
        <v>360</v>
      </c>
      <c r="B7" t="s">
        <v>367</v>
      </c>
      <c r="C7">
        <v>1000</v>
      </c>
    </row>
    <row r="8" spans="1:3">
      <c r="A8" t="s">
        <v>361</v>
      </c>
      <c r="B8" t="s">
        <v>368</v>
      </c>
      <c r="C8">
        <v>800</v>
      </c>
    </row>
    <row r="9" spans="1:3">
      <c r="A9" t="s">
        <v>362</v>
      </c>
      <c r="B9" t="s">
        <v>369</v>
      </c>
      <c r="C9">
        <v>850</v>
      </c>
    </row>
    <row r="10" spans="1:3">
      <c r="A10" t="s">
        <v>363</v>
      </c>
      <c r="B10" t="s">
        <v>370</v>
      </c>
      <c r="C10">
        <v>750</v>
      </c>
    </row>
    <row r="11" spans="1:3">
      <c r="B11" s="19" t="s">
        <v>371</v>
      </c>
      <c r="C11">
        <f>SUM(C4:C10)</f>
        <v>6000</v>
      </c>
    </row>
    <row r="12" spans="1:3">
      <c r="B12" s="84" t="s">
        <v>372</v>
      </c>
      <c r="C12">
        <f>C11*13/100</f>
        <v>780</v>
      </c>
    </row>
    <row r="13" spans="1:3">
      <c r="B13" s="85" t="s">
        <v>373</v>
      </c>
      <c r="C13">
        <f>C11+C12</f>
        <v>6780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E47"/>
  <sheetViews>
    <sheetView workbookViewId="0">
      <selection activeCell="B48" sqref="B48"/>
    </sheetView>
  </sheetViews>
  <sheetFormatPr defaultRowHeight="15"/>
  <cols>
    <col min="1" max="1" width="33" customWidth="1"/>
    <col min="2" max="2" width="12" customWidth="1"/>
  </cols>
  <sheetData>
    <row r="1" spans="1:5" ht="21">
      <c r="A1" s="88" t="s">
        <v>374</v>
      </c>
    </row>
    <row r="2" spans="1:5">
      <c r="A2" s="89" t="s">
        <v>375</v>
      </c>
      <c r="B2" s="89"/>
      <c r="C2" s="89"/>
    </row>
    <row r="4" spans="1:5">
      <c r="A4" t="s">
        <v>376</v>
      </c>
      <c r="B4">
        <v>2018</v>
      </c>
      <c r="C4">
        <v>2019</v>
      </c>
      <c r="D4">
        <v>2020</v>
      </c>
      <c r="E4">
        <v>2021</v>
      </c>
    </row>
    <row r="6" spans="1:5" ht="15.75">
      <c r="A6" s="86" t="s">
        <v>377</v>
      </c>
    </row>
    <row r="7" spans="1:5">
      <c r="A7" s="22" t="s">
        <v>378</v>
      </c>
      <c r="B7">
        <v>50000</v>
      </c>
    </row>
    <row r="8" spans="1:5">
      <c r="A8" t="s">
        <v>379</v>
      </c>
      <c r="B8">
        <v>150000</v>
      </c>
    </row>
    <row r="9" spans="1:5">
      <c r="A9" s="22" t="s">
        <v>380</v>
      </c>
      <c r="B9">
        <v>20000</v>
      </c>
    </row>
    <row r="10" spans="1:5">
      <c r="A10" s="22" t="s">
        <v>381</v>
      </c>
      <c r="B10">
        <v>60000</v>
      </c>
    </row>
    <row r="11" spans="1:5">
      <c r="A11" s="22" t="s">
        <v>382</v>
      </c>
      <c r="B11">
        <v>100000</v>
      </c>
    </row>
    <row r="12" spans="1:5">
      <c r="B12" s="87">
        <f>SUM(B7:B11)</f>
        <v>380000</v>
      </c>
    </row>
    <row r="14" spans="1:5" ht="18.75">
      <c r="A14" s="90" t="s">
        <v>383</v>
      </c>
    </row>
    <row r="15" spans="1:5">
      <c r="A15" s="22" t="s">
        <v>378</v>
      </c>
      <c r="B15">
        <v>30000</v>
      </c>
    </row>
    <row r="16" spans="1:5">
      <c r="A16" s="22" t="s">
        <v>379</v>
      </c>
      <c r="B16">
        <v>120000</v>
      </c>
    </row>
    <row r="17" spans="1:2">
      <c r="A17" t="s">
        <v>380</v>
      </c>
      <c r="B17">
        <v>10000</v>
      </c>
    </row>
    <row r="18" spans="1:2">
      <c r="A18" t="s">
        <v>381</v>
      </c>
      <c r="B18">
        <v>30000</v>
      </c>
    </row>
    <row r="19" spans="1:2">
      <c r="A19" t="s">
        <v>382</v>
      </c>
      <c r="B19">
        <v>95000</v>
      </c>
    </row>
    <row r="20" spans="1:2">
      <c r="B20" s="87">
        <f>SUM(B15:B19)</f>
        <v>285000</v>
      </c>
    </row>
    <row r="23" spans="1:2" ht="15.75">
      <c r="A23" s="86" t="s">
        <v>384</v>
      </c>
    </row>
    <row r="24" spans="1:2">
      <c r="A24" t="s">
        <v>385</v>
      </c>
    </row>
    <row r="26" spans="1:2" ht="15.75">
      <c r="A26" s="86" t="s">
        <v>386</v>
      </c>
      <c r="B26" s="91" t="s">
        <v>387</v>
      </c>
    </row>
    <row r="27" spans="1:2">
      <c r="A27" t="s">
        <v>388</v>
      </c>
      <c r="B27">
        <v>50000</v>
      </c>
    </row>
    <row r="28" spans="1:2">
      <c r="A28" t="s">
        <v>389</v>
      </c>
      <c r="B28">
        <v>50000</v>
      </c>
    </row>
    <row r="29" spans="1:2">
      <c r="A29" t="s">
        <v>390</v>
      </c>
      <c r="B29">
        <v>20000</v>
      </c>
    </row>
    <row r="30" spans="1:2">
      <c r="A30" t="s">
        <v>391</v>
      </c>
      <c r="B30">
        <v>5000</v>
      </c>
    </row>
    <row r="31" spans="1:2">
      <c r="A31" t="s">
        <v>392</v>
      </c>
      <c r="B31">
        <v>10000</v>
      </c>
    </row>
    <row r="32" spans="1:2">
      <c r="B32" s="87">
        <f>SUM(B27:B31)</f>
        <v>135000</v>
      </c>
    </row>
    <row r="34" spans="1:2" ht="15.75">
      <c r="A34" s="86" t="s">
        <v>393</v>
      </c>
    </row>
    <row r="35" spans="1:2">
      <c r="A35" t="s">
        <v>394</v>
      </c>
      <c r="B35">
        <v>10000</v>
      </c>
    </row>
    <row r="36" spans="1:2">
      <c r="A36" t="s">
        <v>395</v>
      </c>
      <c r="B36">
        <v>10000</v>
      </c>
    </row>
    <row r="37" spans="1:2">
      <c r="A37" t="s">
        <v>396</v>
      </c>
      <c r="B37">
        <v>10000</v>
      </c>
    </row>
    <row r="38" spans="1:2">
      <c r="B38" s="87">
        <f>SUM(B35:B37)</f>
        <v>30000</v>
      </c>
    </row>
    <row r="40" spans="1:2" ht="15.75">
      <c r="A40" s="86" t="s">
        <v>397</v>
      </c>
      <c r="B40">
        <v>-10000</v>
      </c>
    </row>
    <row r="41" spans="1:2">
      <c r="A41" t="s">
        <v>398</v>
      </c>
    </row>
    <row r="43" spans="1:2" ht="15.75">
      <c r="A43" s="86" t="s">
        <v>399</v>
      </c>
      <c r="B43">
        <v>3000</v>
      </c>
    </row>
    <row r="46" spans="1:2" ht="15.75">
      <c r="A46" s="86" t="s">
        <v>400</v>
      </c>
    </row>
    <row r="47" spans="1:2">
      <c r="A47" t="s">
        <v>401</v>
      </c>
      <c r="B47">
        <f>B40-B43</f>
        <v>-13000</v>
      </c>
    </row>
  </sheetData>
  <mergeCells count="1">
    <mergeCell ref="A2:C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D1:J19"/>
  <sheetViews>
    <sheetView topLeftCell="A13" workbookViewId="0">
      <selection activeCell="F19" sqref="F19:G19"/>
    </sheetView>
  </sheetViews>
  <sheetFormatPr defaultRowHeight="15"/>
  <sheetData>
    <row r="1" spans="4:10">
      <c r="D1" s="92" t="s">
        <v>402</v>
      </c>
      <c r="E1" s="93"/>
      <c r="F1" s="93"/>
      <c r="G1" s="93"/>
      <c r="H1" s="93"/>
      <c r="I1" s="93"/>
      <c r="J1" s="93"/>
    </row>
    <row r="2" spans="4:10">
      <c r="D2" s="93"/>
      <c r="E2" s="93"/>
      <c r="F2" s="93"/>
      <c r="G2" s="93"/>
      <c r="H2" s="93"/>
      <c r="I2" s="93"/>
      <c r="J2" s="93"/>
    </row>
    <row r="19" spans="6:7">
      <c r="F19" s="94" t="s">
        <v>403</v>
      </c>
      <c r="G19" s="94"/>
    </row>
  </sheetData>
  <mergeCells count="2">
    <mergeCell ref="D1:J2"/>
    <mergeCell ref="F19:G19"/>
  </mergeCells>
  <hyperlinks>
    <hyperlink ref="F19:G19" location="'PAYROLL MANAGEMENT'!A1" display="EMPLOYEE PAYROLL"/>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Sheet1</vt:lpstr>
      <vt:lpstr>INTRODUCTION</vt:lpstr>
      <vt:lpstr>BASIC</vt:lpstr>
      <vt:lpstr>TIPS AND TRICKS</vt:lpstr>
      <vt:lpstr>TEXT TO COLUMN</vt:lpstr>
      <vt:lpstr>LOGICAL OPERATOR</vt:lpstr>
      <vt:lpstr>LOGICAL OPERATORS</vt:lpstr>
      <vt:lpstr>LOGICAL FUNCTION</vt:lpstr>
      <vt:lpstr>DATE FUNCTIONS</vt:lpstr>
      <vt:lpstr>NAME RANGE WITH FUNCTIONS</vt:lpstr>
      <vt:lpstr>COUNT IF</vt:lpstr>
      <vt:lpstr>STATISTICAL FUNCTION</vt:lpstr>
      <vt:lpstr>V-LOOKUP</vt:lpstr>
      <vt:lpstr>HYPERLINK</vt:lpstr>
      <vt:lpstr>CHARTS</vt:lpstr>
      <vt:lpstr>FINANCE FUNCTION</vt:lpstr>
      <vt:lpstr>DROPDOWN AND BARCODE</vt:lpstr>
      <vt:lpstr>MACROS</vt:lpstr>
      <vt:lpstr>DATA TYPES</vt:lpstr>
      <vt:lpstr>MAILMERGE</vt:lpstr>
      <vt:lpstr>STUDENTS MARKSHEET</vt:lpstr>
      <vt:lpstr>PAYROLL MANAGEMENT</vt:lpstr>
      <vt:lpstr>BARCODE</vt:lpstr>
      <vt:lpstr>FORMS</vt:lpstr>
      <vt:lpstr>DOCUMENT PROTECTION</vt:lpstr>
      <vt:lpstr>BILL ENTRY</vt:lpstr>
      <vt:lpstr>PROFIT LOSS</vt:lpstr>
      <vt:lpstr>PROJECTS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gyanjyoti</dc:creator>
  <cp:lastModifiedBy>gyanjyoti</cp:lastModifiedBy>
  <dcterms:created xsi:type="dcterms:W3CDTF">2022-05-03T11:19:54Z</dcterms:created>
  <dcterms:modified xsi:type="dcterms:W3CDTF">2022-06-27T12:48:06Z</dcterms:modified>
</cp:coreProperties>
</file>