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3"/>
  <workbookPr/>
  <mc:AlternateContent xmlns:mc="http://schemas.openxmlformats.org/markup-compatibility/2006">
    <mc:Choice Requires="x15">
      <x15ac:absPath xmlns:x15ac="http://schemas.microsoft.com/office/spreadsheetml/2010/11/ac" url="https://chrfbd-my.sharepoint.com/personal/genomics_chrfbd_org/Documents/SARS-CoV-2_Sequencing/Protocol/ARTIC_protocol_illumina/ARTIC Batch 26 (Consortium 3rd set and Study samples)/"/>
    </mc:Choice>
  </mc:AlternateContent>
  <xr:revisionPtr revIDLastSave="293" documentId="8_{55F50556-C828-4357-A26F-546E3AAEFE31}" xr6:coauthVersionLast="47" xr6:coauthVersionMax="47" xr10:uidLastSave="{8D16ACA1-766C-4AEB-9952-F827ED7D5D37}"/>
  <bookViews>
    <workbookView xWindow="-108" yWindow="-108" windowWidth="23256" windowHeight="12576" firstSheet="4" activeTab="2" xr2:uid="{00000000-000D-0000-FFFF-FFFF00000000}"/>
  </bookViews>
  <sheets>
    <sheet name="Reagent Calc" sheetId="2" r:id="rId1"/>
    <sheet name="Normalization" sheetId="3" r:id="rId2"/>
    <sheet name="Barcode Lay out " sheetId="4" r:id="rId3"/>
    <sheet name="Equi-Conc" sheetId="7" r:id="rId4"/>
    <sheet name="pool pcr" sheetId="6" r:id="rId5"/>
  </sheets>
  <definedNames>
    <definedName name="_xlnm._FilterDatabase" localSheetId="1" hidden="1">Normalization!$A$1:$J$1</definedName>
    <definedName name="_xlnm._FilterDatabase" localSheetId="2" hidden="1">'Barcode Lay out '!$A$1:$F$1</definedName>
    <definedName name="_xlnm._FilterDatabase" localSheetId="4" hidden="1">'pool pcr'!$A$1:$G$1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7" i="7"/>
  <c r="H10" i="7"/>
  <c r="G3" i="7"/>
  <c r="G4" i="7"/>
  <c r="G5" i="7"/>
  <c r="G6" i="7"/>
  <c r="G7" i="7"/>
  <c r="G8" i="7"/>
  <c r="G9" i="7"/>
  <c r="G10" i="7"/>
  <c r="G2" i="7"/>
  <c r="F3" i="7"/>
  <c r="F4" i="7"/>
  <c r="F5" i="7"/>
  <c r="F6" i="7"/>
  <c r="F7" i="7"/>
  <c r="F8" i="7"/>
  <c r="F9" i="7"/>
  <c r="F2" i="7"/>
  <c r="B47" i="2"/>
  <c r="C43" i="2"/>
  <c r="C42" i="2"/>
  <c r="J14" i="3"/>
  <c r="B37" i="2"/>
  <c r="C32" i="2"/>
  <c r="C31" i="2"/>
  <c r="C24" i="2"/>
  <c r="C23" i="2"/>
  <c r="K14" i="3"/>
  <c r="K12" i="3"/>
  <c r="K10" i="3"/>
  <c r="K9" i="3"/>
  <c r="K7" i="3"/>
  <c r="K5" i="3"/>
  <c r="K4" i="3"/>
  <c r="K3" i="3"/>
  <c r="J12" i="3"/>
  <c r="J10" i="3"/>
  <c r="J9" i="3"/>
  <c r="J7" i="3"/>
  <c r="J5" i="3"/>
  <c r="J4" i="3"/>
  <c r="J3" i="3"/>
  <c r="F14" i="3"/>
  <c r="F12" i="3"/>
  <c r="F10" i="3"/>
  <c r="F9" i="3"/>
  <c r="F7" i="3"/>
  <c r="F5" i="3"/>
  <c r="F4" i="3"/>
  <c r="F3" i="3"/>
  <c r="G14" i="3"/>
  <c r="H14" i="3" s="1"/>
  <c r="I14" i="3" s="1"/>
  <c r="G12" i="3"/>
  <c r="H12" i="3" s="1"/>
  <c r="I12" i="3" s="1"/>
  <c r="G10" i="3"/>
  <c r="H10" i="3" s="1"/>
  <c r="I10" i="3" s="1"/>
  <c r="G9" i="3"/>
  <c r="H9" i="3" s="1"/>
  <c r="I9" i="3" s="1"/>
  <c r="G7" i="3"/>
  <c r="H7" i="3" s="1"/>
  <c r="I7" i="3" s="1"/>
  <c r="G5" i="3"/>
  <c r="H5" i="3" s="1"/>
  <c r="I5" i="3" s="1"/>
  <c r="G4" i="3"/>
  <c r="H4" i="3" s="1"/>
  <c r="I4" i="3" s="1"/>
  <c r="G3" i="3"/>
  <c r="H3" i="3" s="1"/>
  <c r="I3" i="3" s="1"/>
  <c r="D6" i="2"/>
  <c r="D4" i="2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2" i="6"/>
  <c r="H16" i="3" l="1"/>
  <c r="I16" i="3" s="1"/>
</calcChain>
</file>

<file path=xl/sharedStrings.xml><?xml version="1.0" encoding="utf-8"?>
<sst xmlns="http://schemas.openxmlformats.org/spreadsheetml/2006/main" count="158" uniqueCount="96">
  <si>
    <t>Pool PCR with Hotstart Master Mix</t>
  </si>
  <si>
    <t>Component</t>
  </si>
  <si>
    <t>Pool 1</t>
  </si>
  <si>
    <t>Pool 2</t>
  </si>
  <si>
    <t>Hot star (2x)</t>
  </si>
  <si>
    <t>Primer pool</t>
  </si>
  <si>
    <t>Water</t>
  </si>
  <si>
    <t>Template</t>
  </si>
  <si>
    <t>Total</t>
  </si>
  <si>
    <t>12.5uL</t>
  </si>
  <si>
    <t>Profile</t>
  </si>
  <si>
    <t>Step</t>
  </si>
  <si>
    <t>Temp</t>
  </si>
  <si>
    <t>Time</t>
  </si>
  <si>
    <t>Cycles</t>
  </si>
  <si>
    <t>Heat Activation</t>
  </si>
  <si>
    <t>98 °C</t>
  </si>
  <si>
    <t>30s</t>
  </si>
  <si>
    <t>Denaturation</t>
  </si>
  <si>
    <t>15s</t>
  </si>
  <si>
    <t>Annealing</t>
  </si>
  <si>
    <t>64 °C</t>
  </si>
  <si>
    <t>05 min</t>
  </si>
  <si>
    <t>Hold</t>
  </si>
  <si>
    <t>4 °C</t>
  </si>
  <si>
    <t>indefinite</t>
  </si>
  <si>
    <t>Fragmentation</t>
  </si>
  <si>
    <t>Reagent</t>
  </si>
  <si>
    <t>0.5x rxn</t>
  </si>
  <si>
    <t>Normalized DNA (10-100ng)</t>
  </si>
  <si>
    <t>(Yellow) NEBNext Ultra II FS Reaction Buffer</t>
  </si>
  <si>
    <t>(Yellow) NEBNext Ultra II FS Enzyme mix</t>
  </si>
  <si>
    <t>Total volume</t>
  </si>
  <si>
    <t>Aliquote per tube</t>
  </si>
  <si>
    <t>4.5uL</t>
  </si>
  <si>
    <t>Adaptor Ligation:</t>
  </si>
  <si>
    <t>Remark</t>
  </si>
  <si>
    <t>FS Reaction Mixture</t>
  </si>
  <si>
    <t xml:space="preserve"> </t>
  </si>
  <si>
    <t>(Red) NEBNext Ultra II Ligation Master Mix*</t>
  </si>
  <si>
    <t>(Red) NEBNext Ligation Enhancer*</t>
  </si>
  <si>
    <t>(Red) NEBNext Adaptor for Illumina (1:100 dilution)</t>
  </si>
  <si>
    <t>Add seperately</t>
  </si>
  <si>
    <t>Bead Volume</t>
  </si>
  <si>
    <t>Barcode</t>
  </si>
  <si>
    <t>Purified, adaptor-ligated cDNA</t>
  </si>
  <si>
    <t>(white) USER Enzyme (Cat no. M5505L, 250uL)</t>
  </si>
  <si>
    <t>(blue) NEBNext Ultra II Q5 master mix</t>
  </si>
  <si>
    <t>5uM i7 barcoded primer (NEB index primer/TruSeq/or similar)</t>
  </si>
  <si>
    <t>5uM i5 barcoded primer (NEB Universal primer/TruSeq/or similar)</t>
  </si>
  <si>
    <t>Set no</t>
  </si>
  <si>
    <t xml:space="preserve">Batch Sl </t>
  </si>
  <si>
    <t>Specimen ID ID</t>
  </si>
  <si>
    <t>Raw</t>
  </si>
  <si>
    <t>DNA (100-fold) quantification with Qubit</t>
  </si>
  <si>
    <t>DNA (10-fold) quantification with Qubit</t>
  </si>
  <si>
    <t>Calculated DNA conc (neat) ul</t>
  </si>
  <si>
    <t>Need for normalization (8ng/ul; 13 ul; total 104ng DNA)</t>
  </si>
  <si>
    <t>Water (to make 13 ul)</t>
  </si>
  <si>
    <r>
      <rPr>
        <b/>
        <sz val="11"/>
        <color rgb="FF000000"/>
        <rFont val="Calibri"/>
      </rPr>
      <t>Need for normalization (8ng/ul; 13 ul; total 104ng DNA)_</t>
    </r>
    <r>
      <rPr>
        <b/>
        <sz val="11"/>
        <color rgb="FFFF0000"/>
        <rFont val="Calibri"/>
      </rPr>
      <t>10F</t>
    </r>
  </si>
  <si>
    <t>too low</t>
  </si>
  <si>
    <t>EC</t>
  </si>
  <si>
    <t>water</t>
  </si>
  <si>
    <t>Specimen_ID</t>
  </si>
  <si>
    <t>CSF_Tetra_Seq ID</t>
  </si>
  <si>
    <t>Barcode layout</t>
  </si>
  <si>
    <t>Barcode plate</t>
  </si>
  <si>
    <t>CSF_0036_TP4</t>
  </si>
  <si>
    <t>B03</t>
  </si>
  <si>
    <t>IDT-1446944+945</t>
  </si>
  <si>
    <t>CSF_0037_TP4</t>
  </si>
  <si>
    <t>C03</t>
  </si>
  <si>
    <t>CSF_0038_TP4</t>
  </si>
  <si>
    <t>D03</t>
  </si>
  <si>
    <t>CSF_0039_TP4</t>
  </si>
  <si>
    <t>F03</t>
  </si>
  <si>
    <t>CSF_0040_TP4</t>
  </si>
  <si>
    <t>G03</t>
  </si>
  <si>
    <t>CSF_0041_TP4</t>
  </si>
  <si>
    <t>G01</t>
  </si>
  <si>
    <t>CSF_0042_TP4</t>
  </si>
  <si>
    <t>H01</t>
  </si>
  <si>
    <t>CSF_0043_TP4</t>
  </si>
  <si>
    <t>G02</t>
  </si>
  <si>
    <t>EC_tetra_NS2k_B14</t>
  </si>
  <si>
    <t>H02</t>
  </si>
  <si>
    <t>Qubit (ng/uL) after 40-fold dilution</t>
  </si>
  <si>
    <t>Qubit (ng/uL) after 20-fold dilution</t>
  </si>
  <si>
    <t>Qubit (ng/uL) after 10-fold dilution</t>
  </si>
  <si>
    <t>Original Conc</t>
  </si>
  <si>
    <t>Volume picked (Desired DNA input 7ng) from Raw_Qubit</t>
  </si>
  <si>
    <t>Volume picked (Desired DNA input 7ng) from 10 fold_Qubit</t>
  </si>
  <si>
    <t>Decision for Pick</t>
  </si>
  <si>
    <t>Equi-Tubes</t>
  </si>
  <si>
    <t>10F</t>
  </si>
  <si>
    <t>DNA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</si>
</sst>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charset val="134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&quot;Times New Roman&quot;"/>
      <charset val="134"/>
    </font>
    <font>
      <b/>
      <sz val="14"/>
      <color indexed="8"/>
      <name val="&quot;Times New Roman&quot;"/>
      <charset val="134"/>
    </font>
    <font>
      <b/>
      <sz val="14"/>
      <color rgb="FF000000"/>
      <name val="&quot;Times New Roman&quot;"/>
      <charset val="134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charset val="134"/>
      <scheme val="minor"/>
    </font>
    <font>
      <sz val="11"/>
      <color rgb="FFFF0000"/>
      <name val="Calibri"/>
      <family val="2"/>
      <charset val="1"/>
    </font>
    <font>
      <b/>
      <sz val="12"/>
      <color rgb="FF000000"/>
      <name val="&quot;Times New Roman&quot;"/>
      <charset val="134"/>
    </font>
    <font>
      <sz val="12"/>
      <color rgb="FF000000"/>
      <name val="&quot;Times New Roman&quot;"/>
      <charset val="134"/>
    </font>
    <font>
      <b/>
      <sz val="11"/>
      <color rgb="FF000000"/>
      <name val="Calibri"/>
    </font>
    <font>
      <b/>
      <sz val="11"/>
      <color rgb="FFFF0000"/>
      <name val="Calibri"/>
    </font>
    <font>
      <b/>
      <sz val="11"/>
      <name val="Calibri"/>
    </font>
    <font>
      <sz val="14"/>
      <color indexed="8"/>
      <name val="Calibri"/>
      <family val="2"/>
    </font>
    <font>
      <sz val="11"/>
      <color indexed="8"/>
      <name val="Calibri"/>
      <family val="2"/>
    </font>
    <font>
      <b/>
      <sz val="14"/>
      <color indexed="8"/>
      <name val="&quot;Times New Roman&quot;"/>
    </font>
    <font>
      <b/>
      <sz val="11"/>
      <color indexed="8"/>
      <name val="&quot;Times New Roman&quot;"/>
      <charset val="134"/>
    </font>
    <font>
      <b/>
      <sz val="10"/>
      <color indexed="8"/>
      <name val="Arial"/>
      <family val="2"/>
    </font>
    <font>
      <b/>
      <sz val="11"/>
      <color rgb="FF000000"/>
      <name val="Times New Roman"/>
      <family val="1"/>
    </font>
    <font>
      <b/>
      <sz val="10"/>
      <color rgb="FF000000"/>
      <name val="Arial"/>
      <family val="2"/>
    </font>
    <font>
      <sz val="11"/>
      <color rgb="FF000000"/>
      <name val="Times New Roman"/>
      <family val="1"/>
    </font>
    <font>
      <b/>
      <sz val="16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CCCCCC"/>
      </bottom>
      <diagonal/>
    </border>
  </borders>
  <cellStyleXfs count="2">
    <xf numFmtId="0" fontId="0" fillId="0" borderId="0"/>
    <xf numFmtId="0" fontId="7" fillId="0" borderId="0"/>
  </cellStyleXfs>
  <cellXfs count="9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2" fontId="16" fillId="0" borderId="3" xfId="0" applyNumberFormat="1" applyFont="1" applyBorder="1" applyAlignment="1">
      <alignment horizontal="center" vertical="center" wrapText="1"/>
    </xf>
    <xf numFmtId="0" fontId="19" fillId="0" borderId="2" xfId="0" applyFont="1" applyBorder="1"/>
    <xf numFmtId="2" fontId="2" fillId="0" borderId="2" xfId="0" applyNumberFormat="1" applyFont="1" applyBorder="1" applyAlignment="1">
      <alignment horizontal="center" vertical="center" wrapText="1"/>
    </xf>
    <xf numFmtId="0" fontId="17" fillId="0" borderId="0" xfId="0" applyFont="1"/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21" fillId="0" borderId="2" xfId="0" applyFont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22" fillId="3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/>
    </xf>
    <xf numFmtId="2" fontId="25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16" fillId="2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10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wrapText="1" readingOrder="1"/>
    </xf>
    <xf numFmtId="0" fontId="31" fillId="0" borderId="8" xfId="0" applyFont="1" applyBorder="1" applyAlignment="1">
      <alignment horizontal="center" vertical="center" wrapText="1" readingOrder="1"/>
    </xf>
    <xf numFmtId="0" fontId="31" fillId="0" borderId="9" xfId="0" applyFont="1" applyBorder="1" applyAlignment="1">
      <alignment horizontal="center" vertical="center" wrapText="1" readingOrder="1"/>
    </xf>
    <xf numFmtId="0" fontId="32" fillId="0" borderId="9" xfId="0" applyFont="1" applyBorder="1" applyAlignment="1">
      <alignment horizontal="center" vertical="center" wrapText="1" readingOrder="1"/>
    </xf>
    <xf numFmtId="0" fontId="33" fillId="2" borderId="8" xfId="0" applyFont="1" applyFill="1" applyBorder="1" applyAlignment="1">
      <alignment horizontal="center" vertical="center" wrapText="1" readingOrder="1"/>
    </xf>
    <xf numFmtId="0" fontId="33" fillId="2" borderId="9" xfId="0" applyFont="1" applyFill="1" applyBorder="1" applyAlignment="1">
      <alignment horizontal="center" vertical="center" wrapText="1" readingOrder="1"/>
    </xf>
    <xf numFmtId="0" fontId="7" fillId="0" borderId="9" xfId="0" applyFont="1" applyBorder="1" applyAlignment="1">
      <alignment horizontal="center" vertical="center" wrapText="1" readingOrder="1"/>
    </xf>
    <xf numFmtId="0" fontId="33" fillId="0" borderId="8" xfId="0" applyFont="1" applyBorder="1" applyAlignment="1">
      <alignment horizontal="center" vertical="center" wrapText="1" readingOrder="1"/>
    </xf>
    <xf numFmtId="0" fontId="33" fillId="0" borderId="9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0" xfId="0" applyFont="1" applyBorder="1" applyAlignment="1">
      <alignment horizontal="center" vertical="center" wrapText="1" readingOrder="1"/>
    </xf>
    <xf numFmtId="0" fontId="0" fillId="5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" fontId="35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1" fontId="35" fillId="0" borderId="2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/>
    </xf>
    <xf numFmtId="0" fontId="36" fillId="0" borderId="2" xfId="0" applyFont="1" applyBorder="1"/>
    <xf numFmtId="0" fontId="18" fillId="0" borderId="2" xfId="0" applyFont="1" applyBorder="1" applyAlignment="1">
      <alignment horizontal="center" vertical="center" wrapText="1"/>
    </xf>
    <xf numFmtId="2" fontId="36" fillId="0" borderId="2" xfId="0" applyNumberFormat="1" applyFont="1" applyBorder="1"/>
    <xf numFmtId="0" fontId="0" fillId="0" borderId="2" xfId="0" applyBorder="1"/>
    <xf numFmtId="0" fontId="0" fillId="5" borderId="2" xfId="0" applyFill="1" applyBorder="1" applyAlignment="1">
      <alignment horizontal="center"/>
    </xf>
    <xf numFmtId="0" fontId="28" fillId="0" borderId="5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13" fillId="4" borderId="2" xfId="0" applyFont="1" applyFill="1" applyBorder="1" applyAlignment="1">
      <alignment horizontal="center"/>
    </xf>
    <xf numFmtId="0" fontId="2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26" fillId="0" borderId="2" xfId="0" applyFont="1" applyBorder="1" applyAlignment="1">
      <alignment horizontal="center"/>
    </xf>
    <xf numFmtId="0" fontId="33" fillId="0" borderId="11" xfId="0" applyFont="1" applyBorder="1" applyAlignment="1">
      <alignment horizontal="center" vertical="center" wrapText="1" readingOrder="1"/>
    </xf>
    <xf numFmtId="0" fontId="33" fillId="0" borderId="12" xfId="0" applyFont="1" applyBorder="1" applyAlignment="1">
      <alignment horizontal="center" vertical="center" wrapText="1" readingOrder="1"/>
    </xf>
    <xf numFmtId="0" fontId="7" fillId="0" borderId="11" xfId="0" applyFont="1" applyBorder="1" applyAlignment="1">
      <alignment horizontal="center" vertical="center" wrapText="1" readingOrder="1"/>
    </xf>
    <xf numFmtId="0" fontId="7" fillId="0" borderId="12" xfId="0" applyFont="1" applyBorder="1" applyAlignment="1">
      <alignment horizontal="center" vertical="center" wrapText="1" readingOrder="1"/>
    </xf>
    <xf numFmtId="0" fontId="34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2" xfId="0" applyFont="1" applyBorder="1" applyAlignment="1"/>
  </cellXfs>
  <cellStyles count="2">
    <cellStyle name="Normal" xfId="0" builtinId="0"/>
    <cellStyle name="Normal 2" xfId="1" xr:uid="{DA7FC0B9-4573-479C-B207-B462FD85A5F2}"/>
  </cellStyles>
  <dxfs count="0"/>
  <tableStyles count="0" defaultTableStyle="TableStyleMedium2" defaultPivotStyle="PivotStyleMedium9"/>
  <colors>
    <mruColors>
      <color rgb="FF81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7"/>
  <sheetViews>
    <sheetView topLeftCell="A33" workbookViewId="0">
      <selection activeCell="E21" sqref="E21"/>
    </sheetView>
  </sheetViews>
  <sheetFormatPr defaultColWidth="9" defaultRowHeight="13.5"/>
  <cols>
    <col min="1" max="1" width="46.75" customWidth="1"/>
    <col min="2" max="2" width="17.875" customWidth="1"/>
    <col min="3" max="3" width="12.375" customWidth="1"/>
    <col min="4" max="4" width="14.875" customWidth="1"/>
    <col min="6" max="6" width="38.625" customWidth="1"/>
    <col min="7" max="7" width="11.875" customWidth="1"/>
    <col min="8" max="8" width="13.5" customWidth="1"/>
  </cols>
  <sheetData>
    <row r="1" spans="1:6" ht="18" customHeight="1">
      <c r="A1" s="80" t="s">
        <v>0</v>
      </c>
      <c r="B1" s="90"/>
      <c r="C1" s="90"/>
      <c r="D1" s="90"/>
      <c r="E1" s="5"/>
      <c r="F1" s="5"/>
    </row>
    <row r="2" spans="1:6" ht="14.45" customHeight="1">
      <c r="A2" s="9"/>
      <c r="B2" s="9"/>
      <c r="C2" s="9"/>
      <c r="D2" s="9"/>
      <c r="E2" s="6"/>
      <c r="F2" s="6"/>
    </row>
    <row r="3" spans="1:6" ht="14.45" customHeight="1">
      <c r="A3" s="29" t="s">
        <v>1</v>
      </c>
      <c r="B3" s="29" t="s">
        <v>2</v>
      </c>
      <c r="C3" s="29" t="s">
        <v>3</v>
      </c>
      <c r="D3" s="29">
        <v>10</v>
      </c>
      <c r="E3" s="6"/>
      <c r="F3" s="6"/>
    </row>
    <row r="4" spans="1:6" ht="14.45" customHeight="1">
      <c r="A4" s="30" t="s">
        <v>4</v>
      </c>
      <c r="B4" s="30">
        <v>6.25</v>
      </c>
      <c r="C4" s="30">
        <v>6.25</v>
      </c>
      <c r="D4" s="30">
        <f>C4*D3</f>
        <v>62.5</v>
      </c>
      <c r="E4" s="6"/>
      <c r="F4" s="6"/>
    </row>
    <row r="5" spans="1:6" ht="14.45" customHeight="1">
      <c r="A5" s="30" t="s">
        <v>5</v>
      </c>
      <c r="B5" s="30">
        <v>2</v>
      </c>
      <c r="C5" s="30">
        <v>2</v>
      </c>
      <c r="D5" s="30">
        <v>20</v>
      </c>
      <c r="E5" s="6"/>
      <c r="F5" s="6"/>
    </row>
    <row r="6" spans="1:6" ht="14.45" customHeight="1">
      <c r="A6" s="30" t="s">
        <v>6</v>
      </c>
      <c r="B6" s="30">
        <v>0</v>
      </c>
      <c r="C6" s="30">
        <v>0</v>
      </c>
      <c r="D6" s="30">
        <f t="shared" ref="D5:D7" si="0">C6*D5</f>
        <v>0</v>
      </c>
      <c r="E6" s="6"/>
      <c r="F6" s="6"/>
    </row>
    <row r="7" spans="1:6" ht="14.45" customHeight="1">
      <c r="A7" s="31" t="s">
        <v>7</v>
      </c>
      <c r="B7" s="31">
        <v>4.25</v>
      </c>
      <c r="C7" s="31">
        <v>4.25</v>
      </c>
      <c r="D7" s="30"/>
      <c r="E7" s="6"/>
      <c r="F7" s="6"/>
    </row>
    <row r="8" spans="1:6" ht="14.45" customHeight="1">
      <c r="A8" s="30" t="s">
        <v>8</v>
      </c>
      <c r="B8" s="30" t="s">
        <v>9</v>
      </c>
      <c r="C8" s="30" t="s">
        <v>9</v>
      </c>
      <c r="D8" s="30"/>
      <c r="E8" s="6"/>
      <c r="F8" s="6"/>
    </row>
    <row r="9" spans="1:6" ht="14.45" customHeight="1">
      <c r="A9" s="9"/>
      <c r="B9" s="9"/>
      <c r="C9" s="9"/>
      <c r="D9" s="9"/>
      <c r="E9" s="6"/>
      <c r="F9" s="6"/>
    </row>
    <row r="10" spans="1:6" ht="18" customHeight="1">
      <c r="A10" s="32" t="s">
        <v>10</v>
      </c>
      <c r="B10" s="33"/>
      <c r="C10" s="33"/>
      <c r="D10" s="33"/>
      <c r="E10" s="7"/>
      <c r="F10" s="7"/>
    </row>
    <row r="11" spans="1:6" ht="17.45" customHeight="1">
      <c r="A11" s="32" t="s">
        <v>11</v>
      </c>
      <c r="B11" s="32" t="s">
        <v>12</v>
      </c>
      <c r="C11" s="32" t="s">
        <v>13</v>
      </c>
      <c r="D11" s="32" t="s">
        <v>14</v>
      </c>
      <c r="E11" s="6"/>
      <c r="F11" s="6"/>
    </row>
    <row r="12" spans="1:6" ht="14.45" customHeight="1">
      <c r="A12" s="34" t="s">
        <v>15</v>
      </c>
      <c r="B12" s="34" t="s">
        <v>16</v>
      </c>
      <c r="C12" s="34" t="s">
        <v>17</v>
      </c>
      <c r="D12" s="34">
        <v>1</v>
      </c>
      <c r="E12" s="6"/>
      <c r="F12" s="6"/>
    </row>
    <row r="13" spans="1:6" ht="14.45" customHeight="1">
      <c r="A13" s="34" t="s">
        <v>18</v>
      </c>
      <c r="B13" s="34" t="s">
        <v>16</v>
      </c>
      <c r="C13" s="34" t="s">
        <v>19</v>
      </c>
      <c r="D13" s="81">
        <v>30</v>
      </c>
      <c r="E13" s="6"/>
      <c r="F13" s="6"/>
    </row>
    <row r="14" spans="1:6" ht="14.45" customHeight="1">
      <c r="A14" s="34" t="s">
        <v>20</v>
      </c>
      <c r="B14" s="34" t="s">
        <v>21</v>
      </c>
      <c r="C14" s="34" t="s">
        <v>22</v>
      </c>
      <c r="D14" s="82"/>
      <c r="E14" s="6"/>
      <c r="F14" s="6"/>
    </row>
    <row r="15" spans="1:6" ht="14.45" customHeight="1">
      <c r="A15" s="34" t="s">
        <v>23</v>
      </c>
      <c r="B15" s="34" t="s">
        <v>24</v>
      </c>
      <c r="C15" s="34" t="s">
        <v>25</v>
      </c>
      <c r="D15" s="34">
        <v>1</v>
      </c>
      <c r="E15" s="6"/>
      <c r="F15" s="6"/>
    </row>
    <row r="16" spans="1:6" ht="14.25">
      <c r="A16" s="6"/>
      <c r="B16" s="40"/>
      <c r="C16" s="40"/>
      <c r="D16" s="41"/>
      <c r="E16" s="6"/>
      <c r="F16" s="6"/>
    </row>
    <row r="17" spans="1:6" ht="14.25">
      <c r="A17" s="6"/>
      <c r="B17" s="41"/>
      <c r="C17" s="41"/>
      <c r="D17" s="41"/>
      <c r="E17" s="6"/>
      <c r="F17" s="6"/>
    </row>
    <row r="18" spans="1:6" ht="14.25">
      <c r="A18" s="6"/>
      <c r="B18" s="41"/>
      <c r="C18" s="41"/>
      <c r="D18" s="41"/>
      <c r="E18" s="6"/>
      <c r="F18" s="6"/>
    </row>
    <row r="19" spans="1:6" ht="14.25">
      <c r="A19" s="4"/>
      <c r="B19" s="42"/>
      <c r="C19" s="42"/>
      <c r="D19" s="4"/>
      <c r="E19" s="4"/>
      <c r="F19" s="4"/>
    </row>
    <row r="20" spans="1:6" ht="18.75">
      <c r="A20" s="83" t="s">
        <v>26</v>
      </c>
      <c r="B20" s="83"/>
      <c r="C20" s="83"/>
      <c r="D20" s="4"/>
      <c r="E20" s="4"/>
      <c r="F20" s="4"/>
    </row>
    <row r="21" spans="1:6" ht="15">
      <c r="A21" s="48" t="s">
        <v>27</v>
      </c>
      <c r="B21" s="48" t="s">
        <v>28</v>
      </c>
      <c r="C21" s="49">
        <v>9</v>
      </c>
      <c r="D21" s="4"/>
      <c r="E21" s="4"/>
      <c r="F21" s="4"/>
    </row>
    <row r="22" spans="1:6" ht="13.5" customHeight="1">
      <c r="A22" s="48" t="s">
        <v>29</v>
      </c>
      <c r="B22" s="48">
        <v>13</v>
      </c>
      <c r="C22" s="52"/>
    </row>
    <row r="23" spans="1:6" ht="15">
      <c r="A23" s="48" t="s">
        <v>30</v>
      </c>
      <c r="B23" s="48">
        <v>3.5</v>
      </c>
      <c r="C23" s="53">
        <f>B23*C21</f>
        <v>31.5</v>
      </c>
    </row>
    <row r="24" spans="1:6" ht="15">
      <c r="A24" s="48" t="s">
        <v>31</v>
      </c>
      <c r="B24" s="48">
        <v>1</v>
      </c>
      <c r="C24" s="53">
        <f>B24*C21</f>
        <v>9</v>
      </c>
      <c r="D24" s="8"/>
      <c r="E24" s="8"/>
      <c r="F24" s="8"/>
    </row>
    <row r="25" spans="1:6" ht="14.25">
      <c r="A25" s="48" t="s">
        <v>32</v>
      </c>
      <c r="B25" s="48">
        <v>17.5</v>
      </c>
      <c r="C25" s="52"/>
      <c r="D25" s="51"/>
      <c r="E25" s="8"/>
      <c r="F25" s="8"/>
    </row>
    <row r="26" spans="1:6" ht="14.25">
      <c r="A26" s="50" t="s">
        <v>33</v>
      </c>
      <c r="B26" s="50" t="s">
        <v>34</v>
      </c>
      <c r="C26" s="52"/>
      <c r="D26" s="8"/>
      <c r="E26" s="8"/>
      <c r="F26" s="8"/>
    </row>
    <row r="28" spans="1:6" ht="18">
      <c r="A28" s="77" t="s">
        <v>35</v>
      </c>
      <c r="B28" s="78"/>
      <c r="C28" s="78"/>
      <c r="D28" s="79"/>
    </row>
    <row r="29" spans="1:6">
      <c r="A29" s="45" t="s">
        <v>27</v>
      </c>
      <c r="B29" s="45" t="s">
        <v>28</v>
      </c>
      <c r="C29" s="46">
        <v>9</v>
      </c>
      <c r="D29" s="46" t="s">
        <v>36</v>
      </c>
    </row>
    <row r="30" spans="1:6">
      <c r="A30" s="43" t="s">
        <v>37</v>
      </c>
      <c r="B30" s="43">
        <v>17.5</v>
      </c>
      <c r="C30" s="44" t="s">
        <v>38</v>
      </c>
      <c r="D30" s="44"/>
    </row>
    <row r="31" spans="1:6">
      <c r="A31" s="43" t="s">
        <v>39</v>
      </c>
      <c r="B31" s="43">
        <v>15</v>
      </c>
      <c r="C31" s="44">
        <f>B31*C29</f>
        <v>135</v>
      </c>
      <c r="D31" s="44"/>
    </row>
    <row r="32" spans="1:6">
      <c r="A32" s="43" t="s">
        <v>40</v>
      </c>
      <c r="B32" s="43">
        <v>0.5</v>
      </c>
      <c r="C32" s="44">
        <f>B32*C29</f>
        <v>4.5</v>
      </c>
      <c r="D32" s="44"/>
    </row>
    <row r="33" spans="1:4">
      <c r="A33" s="43" t="s">
        <v>41</v>
      </c>
      <c r="B33" s="43">
        <v>1.25</v>
      </c>
      <c r="C33" s="44"/>
      <c r="D33" s="44" t="s">
        <v>42</v>
      </c>
    </row>
    <row r="34" spans="1:4">
      <c r="A34" s="44" t="s">
        <v>32</v>
      </c>
      <c r="B34" s="44">
        <v>34.25</v>
      </c>
      <c r="C34" s="44"/>
      <c r="D34" s="44"/>
    </row>
    <row r="35" spans="1:4">
      <c r="A35" s="44" t="s">
        <v>33</v>
      </c>
      <c r="B35" s="44">
        <v>15.5</v>
      </c>
      <c r="C35" s="44"/>
      <c r="D35" s="44"/>
    </row>
    <row r="36" spans="1:4" ht="14.25">
      <c r="A36" s="42"/>
      <c r="B36" s="42"/>
      <c r="C36" s="4"/>
      <c r="D36" s="47"/>
    </row>
    <row r="37" spans="1:4" ht="14.25">
      <c r="A37" s="42" t="s">
        <v>43</v>
      </c>
      <c r="B37" s="41">
        <f>B34*0.9</f>
        <v>30.824999999999999</v>
      </c>
      <c r="C37" s="4"/>
      <c r="D37" s="47"/>
    </row>
    <row r="39" spans="1:4" ht="21">
      <c r="A39" s="88" t="s">
        <v>44</v>
      </c>
      <c r="B39" s="89"/>
    </row>
    <row r="40" spans="1:4" ht="14.25">
      <c r="A40" s="55" t="s">
        <v>27</v>
      </c>
      <c r="B40" s="56" t="s">
        <v>28</v>
      </c>
      <c r="C40" s="57">
        <v>9</v>
      </c>
      <c r="D40" s="54"/>
    </row>
    <row r="41" spans="1:4" ht="15">
      <c r="A41" s="58" t="s">
        <v>45</v>
      </c>
      <c r="B41" s="59">
        <v>7.5</v>
      </c>
      <c r="C41" s="60"/>
      <c r="D41" s="54"/>
    </row>
    <row r="42" spans="1:4" ht="15">
      <c r="A42" s="61" t="s">
        <v>46</v>
      </c>
      <c r="B42" s="62">
        <v>1.5</v>
      </c>
      <c r="C42" s="60">
        <f>B42*C40</f>
        <v>13.5</v>
      </c>
      <c r="D42" s="54"/>
    </row>
    <row r="43" spans="1:4" ht="15">
      <c r="A43" s="61" t="s">
        <v>47</v>
      </c>
      <c r="B43" s="62">
        <v>12.5</v>
      </c>
      <c r="C43" s="60">
        <f>B43*C40</f>
        <v>112.5</v>
      </c>
      <c r="D43" s="54"/>
    </row>
    <row r="44" spans="1:4" ht="30">
      <c r="A44" s="61" t="s">
        <v>48</v>
      </c>
      <c r="B44" s="84">
        <v>5</v>
      </c>
      <c r="C44" s="86"/>
      <c r="D44" s="54"/>
    </row>
    <row r="45" spans="1:4" ht="30">
      <c r="A45" s="61" t="s">
        <v>49</v>
      </c>
      <c r="B45" s="85"/>
      <c r="C45" s="87"/>
      <c r="D45" s="54"/>
    </row>
    <row r="46" spans="1:4" ht="15">
      <c r="A46" s="61" t="s">
        <v>32</v>
      </c>
      <c r="B46" s="56">
        <v>26.5</v>
      </c>
      <c r="C46" s="60"/>
      <c r="D46" s="54"/>
    </row>
    <row r="47" spans="1:4" ht="14.25">
      <c r="A47" s="63"/>
      <c r="B47" s="64">
        <f>B46*0.8</f>
        <v>21.200000000000003</v>
      </c>
      <c r="C47" s="64"/>
      <c r="D47" s="54"/>
    </row>
  </sheetData>
  <mergeCells count="7">
    <mergeCell ref="A28:D28"/>
    <mergeCell ref="A1:D1"/>
    <mergeCell ref="D13:D14"/>
    <mergeCell ref="A20:C20"/>
    <mergeCell ref="B44:B45"/>
    <mergeCell ref="C44:C45"/>
    <mergeCell ref="A39:B39"/>
  </mergeCells>
  <pageMargins left="0.7" right="0.7" top="0.75" bottom="0.75" header="0.3" footer="0.3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>
      <selection activeCell="C15" sqref="C15"/>
    </sheetView>
  </sheetViews>
  <sheetFormatPr defaultColWidth="9" defaultRowHeight="13.5"/>
  <cols>
    <col min="3" max="3" width="13.625" customWidth="1"/>
    <col min="4" max="4" width="12" style="2" customWidth="1"/>
    <col min="5" max="5" width="12" customWidth="1"/>
    <col min="6" max="6" width="12.75" style="2" customWidth="1"/>
    <col min="7" max="7" width="10.125" customWidth="1"/>
    <col min="8" max="8" width="12.625" hidden="1" customWidth="1"/>
    <col min="9" max="9" width="10.375" hidden="1" customWidth="1"/>
    <col min="10" max="10" width="15.5" customWidth="1"/>
    <col min="11" max="11" width="10.375" customWidth="1"/>
  </cols>
  <sheetData>
    <row r="1" spans="1:11" s="25" customFormat="1" ht="76.5">
      <c r="A1" s="11" t="s">
        <v>50</v>
      </c>
      <c r="B1" s="11" t="s">
        <v>51</v>
      </c>
      <c r="C1" s="12" t="s">
        <v>52</v>
      </c>
      <c r="D1" s="12" t="s">
        <v>53</v>
      </c>
      <c r="E1" s="12" t="s">
        <v>54</v>
      </c>
      <c r="F1" s="12" t="s">
        <v>55</v>
      </c>
      <c r="G1" s="12" t="s">
        <v>56</v>
      </c>
      <c r="H1" s="24" t="s">
        <v>57</v>
      </c>
      <c r="I1" s="24" t="s">
        <v>58</v>
      </c>
      <c r="J1" s="37" t="s">
        <v>59</v>
      </c>
      <c r="K1" s="38" t="s">
        <v>58</v>
      </c>
    </row>
    <row r="2" spans="1:11" ht="15.6" customHeight="1">
      <c r="A2" s="26"/>
      <c r="B2" s="14">
        <v>1</v>
      </c>
      <c r="C2" s="65">
        <v>11905005291</v>
      </c>
      <c r="D2" s="14" t="s">
        <v>60</v>
      </c>
      <c r="E2" s="14"/>
      <c r="F2" s="14"/>
      <c r="G2" s="14"/>
      <c r="H2" s="16"/>
      <c r="I2" s="16"/>
      <c r="J2" s="15"/>
      <c r="K2" s="16"/>
    </row>
    <row r="3" spans="1:11" ht="15.6" customHeight="1">
      <c r="A3" s="26"/>
      <c r="B3" s="18">
        <v>2</v>
      </c>
      <c r="C3" s="65">
        <v>11905022241</v>
      </c>
      <c r="D3" s="14">
        <v>0.38200000000000001</v>
      </c>
      <c r="E3" s="17">
        <v>1.1499999999999999</v>
      </c>
      <c r="F3" s="14">
        <f>G3/10</f>
        <v>11.499999999999998</v>
      </c>
      <c r="G3" s="14">
        <f>E3*100</f>
        <v>114.99999999999999</v>
      </c>
      <c r="H3" s="16">
        <f>104/G3</f>
        <v>0.90434782608695663</v>
      </c>
      <c r="I3" s="16">
        <f>13-H3</f>
        <v>12.095652173913043</v>
      </c>
      <c r="J3" s="39">
        <f>104/F3</f>
        <v>9.0434782608695663</v>
      </c>
      <c r="K3" s="39">
        <f>13-J3</f>
        <v>3.9565217391304337</v>
      </c>
    </row>
    <row r="4" spans="1:11" ht="15.6" customHeight="1">
      <c r="A4" s="26"/>
      <c r="B4" s="18">
        <v>3</v>
      </c>
      <c r="C4" s="65">
        <v>11906003412</v>
      </c>
      <c r="D4" s="19">
        <v>0.17599999999999999</v>
      </c>
      <c r="E4" s="17">
        <v>1.23</v>
      </c>
      <c r="F4" s="14">
        <f t="shared" ref="F4:F5" si="0">G4/10</f>
        <v>12.3</v>
      </c>
      <c r="G4" s="14">
        <f t="shared" ref="G4:G5" si="1">E4*100</f>
        <v>123</v>
      </c>
      <c r="H4" s="16">
        <f t="shared" ref="H4:H5" si="2">104/G4</f>
        <v>0.84552845528455289</v>
      </c>
      <c r="I4" s="16">
        <f t="shared" ref="I4:K5" si="3">13-H4</f>
        <v>12.154471544715447</v>
      </c>
      <c r="J4" s="39">
        <f t="shared" ref="J4:J5" si="4">104/F4</f>
        <v>8.4552845528455283</v>
      </c>
      <c r="K4" s="39">
        <f t="shared" ref="K4:K5" si="5">13-J4</f>
        <v>4.5447154471544717</v>
      </c>
    </row>
    <row r="5" spans="1:11" ht="15.6" customHeight="1">
      <c r="A5" s="26"/>
      <c r="B5" s="18">
        <v>4</v>
      </c>
      <c r="C5" s="65">
        <v>11804021521</v>
      </c>
      <c r="D5" s="14">
        <v>0.26200000000000001</v>
      </c>
      <c r="E5" s="17">
        <v>1.1200000000000001</v>
      </c>
      <c r="F5" s="14">
        <f t="shared" si="0"/>
        <v>11.200000000000001</v>
      </c>
      <c r="G5" s="14">
        <f t="shared" si="1"/>
        <v>112.00000000000001</v>
      </c>
      <c r="H5" s="16">
        <f t="shared" si="2"/>
        <v>0.92857142857142849</v>
      </c>
      <c r="I5" s="16">
        <f t="shared" si="3"/>
        <v>12.071428571428571</v>
      </c>
      <c r="J5" s="39">
        <f t="shared" si="4"/>
        <v>9.2857142857142847</v>
      </c>
      <c r="K5" s="39">
        <f t="shared" si="5"/>
        <v>3.7142857142857153</v>
      </c>
    </row>
    <row r="6" spans="1:11" ht="15.6" customHeight="1">
      <c r="A6" s="26"/>
      <c r="B6" s="14">
        <v>5</v>
      </c>
      <c r="C6" s="65">
        <v>11806002031</v>
      </c>
      <c r="D6" s="14" t="s">
        <v>60</v>
      </c>
      <c r="E6" s="17"/>
      <c r="F6" s="14"/>
      <c r="G6" s="14"/>
      <c r="H6" s="16"/>
      <c r="I6" s="16"/>
      <c r="J6" s="14"/>
      <c r="K6" s="16"/>
    </row>
    <row r="7" spans="1:11" ht="15.6" customHeight="1">
      <c r="A7" s="27"/>
      <c r="B7" s="21">
        <v>6</v>
      </c>
      <c r="C7" s="65">
        <v>11806007711</v>
      </c>
      <c r="D7" s="21">
        <v>162</v>
      </c>
      <c r="E7" s="21">
        <v>1.27</v>
      </c>
      <c r="F7" s="14">
        <f>G7/10</f>
        <v>12.7</v>
      </c>
      <c r="G7" s="14">
        <f>E7*100</f>
        <v>127</v>
      </c>
      <c r="H7" s="16">
        <f>104/G7</f>
        <v>0.81889763779527558</v>
      </c>
      <c r="I7" s="16">
        <f>13-H7</f>
        <v>12.181102362204724</v>
      </c>
      <c r="J7" s="39">
        <f>104/F7</f>
        <v>8.1889763779527556</v>
      </c>
      <c r="K7" s="39">
        <f>13-J7</f>
        <v>4.8110236220472444</v>
      </c>
    </row>
    <row r="8" spans="1:11" ht="15" customHeight="1">
      <c r="A8" s="28"/>
      <c r="B8" s="14">
        <v>7</v>
      </c>
      <c r="C8" s="65">
        <v>12004001351</v>
      </c>
      <c r="D8" s="20" t="s">
        <v>60</v>
      </c>
      <c r="E8" s="23"/>
      <c r="F8" s="18"/>
      <c r="G8" s="18"/>
      <c r="H8" s="16"/>
      <c r="I8" s="22"/>
      <c r="J8" s="18"/>
      <c r="K8" s="22"/>
    </row>
    <row r="9" spans="1:11" ht="15">
      <c r="A9" s="28"/>
      <c r="B9" s="14">
        <v>8</v>
      </c>
      <c r="C9" s="65">
        <v>12009027051</v>
      </c>
      <c r="D9" s="20">
        <v>118</v>
      </c>
      <c r="E9" s="20">
        <v>1.1399999999999999</v>
      </c>
      <c r="F9" s="14">
        <f t="shared" ref="F9:F10" si="6">G9/10</f>
        <v>11.399999999999999</v>
      </c>
      <c r="G9" s="14">
        <f t="shared" ref="G9:G10" si="7">E9*100</f>
        <v>113.99999999999999</v>
      </c>
      <c r="H9" s="16">
        <f t="shared" ref="H9:H10" si="8">104/G9</f>
        <v>0.91228070175438603</v>
      </c>
      <c r="I9" s="16">
        <f t="shared" ref="I9:K10" si="9">13-H9</f>
        <v>12.087719298245615</v>
      </c>
      <c r="J9" s="39">
        <f t="shared" ref="J9:J10" si="10">104/F9</f>
        <v>9.1228070175438614</v>
      </c>
      <c r="K9" s="39">
        <f t="shared" ref="K9:K10" si="11">13-J9</f>
        <v>3.8771929824561386</v>
      </c>
    </row>
    <row r="10" spans="1:11" ht="15">
      <c r="A10" s="28"/>
      <c r="B10" s="14">
        <v>9</v>
      </c>
      <c r="C10" s="65">
        <v>12102005521</v>
      </c>
      <c r="D10" s="20">
        <v>0.432</v>
      </c>
      <c r="E10" s="20">
        <v>0.88600000000000001</v>
      </c>
      <c r="F10" s="14">
        <f t="shared" si="6"/>
        <v>8.86</v>
      </c>
      <c r="G10" s="14">
        <f t="shared" si="7"/>
        <v>88.6</v>
      </c>
      <c r="H10" s="16">
        <f t="shared" si="8"/>
        <v>1.1738148984198646</v>
      </c>
      <c r="I10" s="16">
        <f t="shared" si="9"/>
        <v>11.826185101580135</v>
      </c>
      <c r="J10" s="39">
        <f t="shared" si="10"/>
        <v>11.738148984198647</v>
      </c>
      <c r="K10" s="39">
        <f t="shared" si="11"/>
        <v>1.2618510158013532</v>
      </c>
    </row>
    <row r="11" spans="1:11" ht="15" customHeight="1">
      <c r="A11" s="28"/>
      <c r="B11" s="21">
        <v>10</v>
      </c>
      <c r="C11" s="65">
        <v>12103018103</v>
      </c>
      <c r="D11" s="20" t="s">
        <v>60</v>
      </c>
      <c r="E11" s="23"/>
      <c r="F11" s="18"/>
      <c r="G11" s="18"/>
      <c r="H11" s="16"/>
      <c r="I11" s="22"/>
      <c r="J11" s="18"/>
      <c r="K11" s="22"/>
    </row>
    <row r="12" spans="1:11" ht="15">
      <c r="A12" s="28"/>
      <c r="B12" s="14">
        <v>11</v>
      </c>
      <c r="C12" s="65">
        <v>12104023562</v>
      </c>
      <c r="D12" s="20">
        <v>11.3</v>
      </c>
      <c r="E12" s="20">
        <v>1.71</v>
      </c>
      <c r="F12" s="14">
        <f>G12/10</f>
        <v>17.100000000000001</v>
      </c>
      <c r="G12" s="14">
        <f>E12*100</f>
        <v>171</v>
      </c>
      <c r="H12" s="16">
        <f>104/G12</f>
        <v>0.60818713450292394</v>
      </c>
      <c r="I12" s="16">
        <f>13-H12</f>
        <v>12.391812865497077</v>
      </c>
      <c r="J12" s="39">
        <f>104/F12</f>
        <v>6.0818713450292394</v>
      </c>
      <c r="K12" s="39">
        <f>13-J12</f>
        <v>6.9181286549707606</v>
      </c>
    </row>
    <row r="13" spans="1:11" ht="15" customHeight="1">
      <c r="A13" s="28"/>
      <c r="B13" s="14">
        <v>12</v>
      </c>
      <c r="C13" s="65">
        <v>12202020101</v>
      </c>
      <c r="D13" s="20" t="s">
        <v>60</v>
      </c>
      <c r="E13" s="23"/>
      <c r="F13" s="18"/>
      <c r="G13" s="18"/>
      <c r="H13" s="16"/>
      <c r="I13" s="22"/>
      <c r="J13" s="18"/>
      <c r="K13" s="22"/>
    </row>
    <row r="14" spans="1:11" ht="15">
      <c r="A14" s="28"/>
      <c r="B14" s="14">
        <v>13</v>
      </c>
      <c r="C14" s="65">
        <v>12203004511</v>
      </c>
      <c r="D14" s="20">
        <v>0.57999999999999996</v>
      </c>
      <c r="E14" s="20">
        <v>1.07</v>
      </c>
      <c r="F14" s="14">
        <f>G14/10</f>
        <v>10.7</v>
      </c>
      <c r="G14" s="14">
        <f>E14*100</f>
        <v>107</v>
      </c>
      <c r="H14" s="16">
        <f>104/G14</f>
        <v>0.9719626168224299</v>
      </c>
      <c r="I14" s="16">
        <f>13-H14</f>
        <v>12.028037383177571</v>
      </c>
      <c r="J14" s="39">
        <f>104/F14</f>
        <v>9.7196261682243001</v>
      </c>
      <c r="K14" s="39">
        <f>13-J14</f>
        <v>3.2803738317756999</v>
      </c>
    </row>
    <row r="15" spans="1:11" ht="15" customHeight="1">
      <c r="A15" s="28"/>
      <c r="B15" s="21">
        <v>14</v>
      </c>
      <c r="C15" s="65">
        <v>12204018741</v>
      </c>
      <c r="D15" s="20" t="s">
        <v>60</v>
      </c>
      <c r="E15" s="23"/>
      <c r="F15" s="18"/>
      <c r="G15" s="18"/>
      <c r="H15" s="16"/>
      <c r="I15" s="22"/>
      <c r="J15" s="18"/>
      <c r="K15" s="22"/>
    </row>
    <row r="16" spans="1:11" ht="15">
      <c r="A16" s="28"/>
      <c r="B16" s="14" t="s">
        <v>61</v>
      </c>
      <c r="C16" s="18" t="s">
        <v>62</v>
      </c>
      <c r="D16" s="20">
        <v>0</v>
      </c>
      <c r="E16" s="20">
        <v>0</v>
      </c>
      <c r="F16" s="14">
        <v>0</v>
      </c>
      <c r="G16" s="14">
        <v>13</v>
      </c>
      <c r="H16" s="16">
        <f>104/G16</f>
        <v>8</v>
      </c>
      <c r="I16" s="16">
        <f>13-H16</f>
        <v>5</v>
      </c>
      <c r="J16" s="39">
        <v>0</v>
      </c>
      <c r="K16" s="39"/>
    </row>
  </sheetData>
  <autoFilter ref="A1:J16" xr:uid="{00000000-0001-0000-0200-000000000000}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tabSelected="1" workbookViewId="0">
      <selection activeCell="D10" sqref="D10"/>
    </sheetView>
  </sheetViews>
  <sheetFormatPr defaultColWidth="9" defaultRowHeight="13.5"/>
  <cols>
    <col min="3" max="3" width="21.625" style="3" customWidth="1"/>
    <col min="4" max="4" width="21" bestFit="1" customWidth="1"/>
    <col min="5" max="5" width="11" bestFit="1" customWidth="1"/>
    <col min="6" max="6" width="27.125" bestFit="1" customWidth="1"/>
  </cols>
  <sheetData>
    <row r="1" spans="1:6" s="1" customFormat="1" ht="30.75">
      <c r="A1" s="10" t="s">
        <v>50</v>
      </c>
      <c r="B1" s="11" t="s">
        <v>51</v>
      </c>
      <c r="C1" s="12" t="s">
        <v>63</v>
      </c>
      <c r="D1" s="10" t="s">
        <v>64</v>
      </c>
      <c r="E1" s="10" t="s">
        <v>65</v>
      </c>
      <c r="F1" s="10" t="s">
        <v>66</v>
      </c>
    </row>
    <row r="2" spans="1:6" ht="13.5" customHeight="1">
      <c r="A2" s="13">
        <v>1</v>
      </c>
      <c r="B2" s="18">
        <v>2</v>
      </c>
      <c r="C2" s="65">
        <v>11905022241</v>
      </c>
      <c r="D2" s="13" t="s">
        <v>67</v>
      </c>
      <c r="E2" s="13" t="s">
        <v>68</v>
      </c>
      <c r="F2" s="66" t="s">
        <v>69</v>
      </c>
    </row>
    <row r="3" spans="1:6" ht="13.5" customHeight="1">
      <c r="A3" s="13">
        <v>1</v>
      </c>
      <c r="B3" s="18">
        <v>3</v>
      </c>
      <c r="C3" s="65">
        <v>11906003412</v>
      </c>
      <c r="D3" s="13" t="s">
        <v>70</v>
      </c>
      <c r="E3" s="13" t="s">
        <v>71</v>
      </c>
      <c r="F3" s="66" t="s">
        <v>69</v>
      </c>
    </row>
    <row r="4" spans="1:6" ht="13.5" customHeight="1">
      <c r="A4" s="13">
        <v>1</v>
      </c>
      <c r="B4" s="18">
        <v>4</v>
      </c>
      <c r="C4" s="65">
        <v>11804021521</v>
      </c>
      <c r="D4" s="13" t="s">
        <v>72</v>
      </c>
      <c r="E4" s="13" t="s">
        <v>73</v>
      </c>
      <c r="F4" s="66" t="s">
        <v>69</v>
      </c>
    </row>
    <row r="5" spans="1:6" ht="13.5" customHeight="1">
      <c r="A5" s="13">
        <v>1</v>
      </c>
      <c r="B5" s="21">
        <v>6</v>
      </c>
      <c r="C5" s="65">
        <v>11806007711</v>
      </c>
      <c r="D5" s="13" t="s">
        <v>74</v>
      </c>
      <c r="E5" s="13" t="s">
        <v>75</v>
      </c>
      <c r="F5" s="66" t="s">
        <v>69</v>
      </c>
    </row>
    <row r="6" spans="1:6" ht="13.5" customHeight="1">
      <c r="A6" s="13">
        <v>1</v>
      </c>
      <c r="B6" s="14">
        <v>8</v>
      </c>
      <c r="C6" s="65">
        <v>12009027051</v>
      </c>
      <c r="D6" s="13" t="s">
        <v>76</v>
      </c>
      <c r="E6" s="13" t="s">
        <v>77</v>
      </c>
      <c r="F6" s="66" t="s">
        <v>69</v>
      </c>
    </row>
    <row r="7" spans="1:6" ht="13.5" customHeight="1">
      <c r="A7" s="13">
        <v>1</v>
      </c>
      <c r="B7" s="14">
        <v>9</v>
      </c>
      <c r="C7" s="65">
        <v>12102005521</v>
      </c>
      <c r="D7" s="13" t="s">
        <v>78</v>
      </c>
      <c r="E7" s="13" t="s">
        <v>79</v>
      </c>
      <c r="F7" s="66" t="s">
        <v>69</v>
      </c>
    </row>
    <row r="8" spans="1:6" ht="13.5" customHeight="1">
      <c r="A8" s="13">
        <v>1</v>
      </c>
      <c r="B8" s="14">
        <v>11</v>
      </c>
      <c r="C8" s="65">
        <v>12104023562</v>
      </c>
      <c r="D8" s="13" t="s">
        <v>80</v>
      </c>
      <c r="E8" s="13" t="s">
        <v>81</v>
      </c>
      <c r="F8" s="66" t="s">
        <v>69</v>
      </c>
    </row>
    <row r="9" spans="1:6" ht="13.5" customHeight="1">
      <c r="A9" s="13">
        <v>1</v>
      </c>
      <c r="B9" s="14">
        <v>13</v>
      </c>
      <c r="C9" s="65">
        <v>12203004511</v>
      </c>
      <c r="D9" s="13" t="s">
        <v>82</v>
      </c>
      <c r="E9" s="13" t="s">
        <v>83</v>
      </c>
      <c r="F9" s="66" t="s">
        <v>69</v>
      </c>
    </row>
    <row r="10" spans="1:6" ht="13.5" customHeight="1">
      <c r="A10" s="13">
        <v>1</v>
      </c>
      <c r="B10" s="14" t="s">
        <v>61</v>
      </c>
      <c r="C10" s="18" t="s">
        <v>62</v>
      </c>
      <c r="D10" s="13" t="s">
        <v>84</v>
      </c>
      <c r="E10" s="13" t="s">
        <v>85</v>
      </c>
      <c r="F10" s="66" t="s">
        <v>69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E31F-E244-495A-A873-17B5573BC117}">
  <dimension ref="A1:J10"/>
  <sheetViews>
    <sheetView workbookViewId="0">
      <selection sqref="A1:XFD16"/>
    </sheetView>
  </sheetViews>
  <sheetFormatPr defaultRowHeight="13.5"/>
  <cols>
    <col min="3" max="3" width="15.125" customWidth="1"/>
    <col min="8" max="8" width="17" customWidth="1"/>
  </cols>
  <sheetData>
    <row r="1" spans="1:10" ht="99" customHeight="1">
      <c r="A1" s="67" t="s">
        <v>50</v>
      </c>
      <c r="B1" s="67" t="s">
        <v>51</v>
      </c>
      <c r="C1" s="68" t="s">
        <v>86</v>
      </c>
      <c r="D1" s="68" t="s">
        <v>87</v>
      </c>
      <c r="E1" s="68" t="s">
        <v>88</v>
      </c>
      <c r="F1" s="68" t="s">
        <v>89</v>
      </c>
      <c r="G1" s="68" t="s">
        <v>90</v>
      </c>
      <c r="H1" s="68" t="s">
        <v>91</v>
      </c>
      <c r="I1" s="68" t="s">
        <v>92</v>
      </c>
      <c r="J1" s="69" t="s">
        <v>93</v>
      </c>
    </row>
    <row r="2" spans="1:10">
      <c r="A2" s="70">
        <v>1</v>
      </c>
      <c r="B2" s="70">
        <v>2</v>
      </c>
      <c r="C2" s="71">
        <v>11905022241</v>
      </c>
      <c r="D2" s="72"/>
      <c r="E2" s="72">
        <v>0.39200000000000002</v>
      </c>
      <c r="F2" s="72">
        <f>E2*10</f>
        <v>3.92</v>
      </c>
      <c r="G2" s="74">
        <f>7/F2</f>
        <v>1.7857142857142858</v>
      </c>
      <c r="H2" s="72"/>
      <c r="I2" s="72" t="s">
        <v>53</v>
      </c>
      <c r="J2" s="72"/>
    </row>
    <row r="3" spans="1:10">
      <c r="A3" s="70">
        <v>1</v>
      </c>
      <c r="B3" s="70">
        <v>3</v>
      </c>
      <c r="C3" s="71">
        <v>11906003412</v>
      </c>
      <c r="D3" s="72"/>
      <c r="E3" s="72">
        <v>0.96599999999999997</v>
      </c>
      <c r="F3" s="72">
        <f t="shared" ref="F3:F9" si="0">E3*10</f>
        <v>9.66</v>
      </c>
      <c r="G3" s="74">
        <f t="shared" ref="G3:G10" si="1">7/F3</f>
        <v>0.72463768115942029</v>
      </c>
      <c r="H3" s="74">
        <f t="shared" ref="H3:H10" si="2">7/E3</f>
        <v>7.2463768115942031</v>
      </c>
      <c r="I3" s="72" t="s">
        <v>94</v>
      </c>
      <c r="J3" s="72"/>
    </row>
    <row r="4" spans="1:10">
      <c r="A4" s="70">
        <v>1</v>
      </c>
      <c r="B4" s="70">
        <v>4</v>
      </c>
      <c r="C4" s="71">
        <v>11804021521</v>
      </c>
      <c r="D4" s="72"/>
      <c r="E4" s="72">
        <v>0.80800000000000005</v>
      </c>
      <c r="F4" s="72">
        <f t="shared" si="0"/>
        <v>8.08</v>
      </c>
      <c r="G4" s="74">
        <f t="shared" si="1"/>
        <v>0.86633663366336633</v>
      </c>
      <c r="H4" s="74">
        <f t="shared" si="2"/>
        <v>8.6633663366336631</v>
      </c>
      <c r="I4" s="72" t="s">
        <v>94</v>
      </c>
      <c r="J4" s="72"/>
    </row>
    <row r="5" spans="1:10" ht="15">
      <c r="A5" s="70">
        <v>1</v>
      </c>
      <c r="B5" s="73">
        <v>6</v>
      </c>
      <c r="C5" s="71">
        <v>11806007711</v>
      </c>
      <c r="D5" s="72"/>
      <c r="E5" s="72">
        <v>0.56799999999999995</v>
      </c>
      <c r="F5" s="72">
        <f t="shared" si="0"/>
        <v>5.68</v>
      </c>
      <c r="G5" s="74">
        <f t="shared" si="1"/>
        <v>1.2323943661971832</v>
      </c>
      <c r="H5" s="72"/>
      <c r="I5" s="72" t="s">
        <v>53</v>
      </c>
      <c r="J5" s="72"/>
    </row>
    <row r="6" spans="1:10" ht="15">
      <c r="A6" s="70">
        <v>1</v>
      </c>
      <c r="B6" s="73">
        <v>8</v>
      </c>
      <c r="C6" s="71">
        <v>12009027051</v>
      </c>
      <c r="D6" s="72"/>
      <c r="E6" s="72">
        <v>0.29799999999999999</v>
      </c>
      <c r="F6" s="72">
        <f t="shared" si="0"/>
        <v>2.98</v>
      </c>
      <c r="G6" s="74">
        <f t="shared" si="1"/>
        <v>2.348993288590604</v>
      </c>
      <c r="H6" s="72"/>
      <c r="I6" s="72" t="s">
        <v>53</v>
      </c>
      <c r="J6" s="72"/>
    </row>
    <row r="7" spans="1:10" ht="15">
      <c r="A7" s="70">
        <v>1</v>
      </c>
      <c r="B7" s="73">
        <v>9</v>
      </c>
      <c r="C7" s="71">
        <v>12102005521</v>
      </c>
      <c r="D7" s="72"/>
      <c r="E7" s="72">
        <v>0.88800000000000001</v>
      </c>
      <c r="F7" s="72">
        <f t="shared" si="0"/>
        <v>8.8800000000000008</v>
      </c>
      <c r="G7" s="74">
        <f t="shared" si="1"/>
        <v>0.78828828828828823</v>
      </c>
      <c r="H7" s="74">
        <f t="shared" si="2"/>
        <v>7.8828828828828827</v>
      </c>
      <c r="I7" s="72" t="s">
        <v>94</v>
      </c>
      <c r="J7" s="72"/>
    </row>
    <row r="8" spans="1:10" ht="15">
      <c r="A8" s="70">
        <v>1</v>
      </c>
      <c r="B8" s="73">
        <v>11</v>
      </c>
      <c r="C8" s="71">
        <v>12104023562</v>
      </c>
      <c r="D8" s="72"/>
      <c r="E8" s="72">
        <v>0.64800000000000002</v>
      </c>
      <c r="F8" s="72">
        <f t="shared" si="0"/>
        <v>6.48</v>
      </c>
      <c r="G8" s="74">
        <f t="shared" si="1"/>
        <v>1.0802469135802468</v>
      </c>
      <c r="H8" s="72"/>
      <c r="I8" s="72" t="s">
        <v>53</v>
      </c>
      <c r="J8" s="72"/>
    </row>
    <row r="9" spans="1:10" ht="15">
      <c r="A9" s="70">
        <v>1</v>
      </c>
      <c r="B9" s="73">
        <v>13</v>
      </c>
      <c r="C9" s="71">
        <v>12203004511</v>
      </c>
      <c r="D9" s="72"/>
      <c r="E9" s="72">
        <v>0.33</v>
      </c>
      <c r="F9" s="72">
        <f t="shared" si="0"/>
        <v>3.3000000000000003</v>
      </c>
      <c r="G9" s="74">
        <f t="shared" si="1"/>
        <v>2.1212121212121211</v>
      </c>
      <c r="H9" s="72"/>
      <c r="I9" s="72" t="s">
        <v>53</v>
      </c>
      <c r="J9" s="72"/>
    </row>
    <row r="10" spans="1:10" ht="15">
      <c r="A10" s="70">
        <v>1</v>
      </c>
      <c r="B10" s="73" t="s">
        <v>61</v>
      </c>
      <c r="C10" s="70" t="s">
        <v>62</v>
      </c>
      <c r="D10" s="72"/>
      <c r="E10" s="72" t="s">
        <v>60</v>
      </c>
      <c r="F10" s="72" t="s">
        <v>60</v>
      </c>
      <c r="G10" s="74" t="e">
        <f t="shared" si="1"/>
        <v>#VALUE!</v>
      </c>
      <c r="H10" s="72" t="e">
        <f t="shared" si="2"/>
        <v>#VALUE!</v>
      </c>
      <c r="I10" s="72" t="s">
        <v>53</v>
      </c>
      <c r="J10" s="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D13B-B184-4691-B831-6F36B4D640F6}">
  <dimension ref="A1:H16"/>
  <sheetViews>
    <sheetView workbookViewId="0"/>
  </sheetViews>
  <sheetFormatPr defaultRowHeight="13.5"/>
  <cols>
    <col min="3" max="3" width="13.625" customWidth="1"/>
    <col min="4" max="4" width="6.75" style="2" bestFit="1" customWidth="1"/>
    <col min="8" max="8" width="12.25" bestFit="1" customWidth="1"/>
  </cols>
  <sheetData>
    <row r="1" spans="1:8" ht="15">
      <c r="A1" s="11" t="s">
        <v>50</v>
      </c>
      <c r="B1" s="11" t="s">
        <v>51</v>
      </c>
      <c r="C1" s="12" t="s">
        <v>52</v>
      </c>
      <c r="D1" s="12" t="s">
        <v>53</v>
      </c>
      <c r="E1" s="75" t="s">
        <v>95</v>
      </c>
      <c r="F1" s="75"/>
      <c r="G1" s="75"/>
      <c r="H1" s="75"/>
    </row>
    <row r="2" spans="1:8" ht="15">
      <c r="A2" s="26"/>
      <c r="B2" s="14">
        <v>1</v>
      </c>
      <c r="C2" s="15"/>
      <c r="D2" s="35" t="s">
        <v>60</v>
      </c>
      <c r="E2" s="75" t="e">
        <f>D2*4.25</f>
        <v>#VALUE!</v>
      </c>
      <c r="F2" s="76">
        <v>2019</v>
      </c>
      <c r="G2" s="76">
        <v>4</v>
      </c>
      <c r="H2" s="75"/>
    </row>
    <row r="3" spans="1:8" ht="15">
      <c r="A3" s="26"/>
      <c r="B3" s="18">
        <v>2</v>
      </c>
      <c r="C3" s="18"/>
      <c r="D3" s="14">
        <v>0.38200000000000001</v>
      </c>
      <c r="E3" s="75">
        <f t="shared" ref="E3:E16" si="0">D3*4.25</f>
        <v>1.6234999999999999</v>
      </c>
      <c r="F3" s="76">
        <v>2019</v>
      </c>
      <c r="G3" s="76">
        <v>5</v>
      </c>
      <c r="H3" s="13" t="s">
        <v>67</v>
      </c>
    </row>
    <row r="4" spans="1:8" ht="15">
      <c r="A4" s="26"/>
      <c r="B4" s="18">
        <v>3</v>
      </c>
      <c r="C4" s="18"/>
      <c r="D4" s="19">
        <v>0.17599999999999999</v>
      </c>
      <c r="E4" s="75">
        <f t="shared" si="0"/>
        <v>0.748</v>
      </c>
      <c r="F4" s="76">
        <v>2019</v>
      </c>
      <c r="G4" s="76">
        <v>6</v>
      </c>
      <c r="H4" s="13" t="s">
        <v>70</v>
      </c>
    </row>
    <row r="5" spans="1:8" ht="15">
      <c r="A5" s="26"/>
      <c r="B5" s="18">
        <v>4</v>
      </c>
      <c r="C5" s="18"/>
      <c r="D5" s="14">
        <v>0.26200000000000001</v>
      </c>
      <c r="E5" s="75">
        <f t="shared" si="0"/>
        <v>1.1135000000000002</v>
      </c>
      <c r="F5" s="76">
        <v>2018</v>
      </c>
      <c r="G5" s="76">
        <v>4</v>
      </c>
      <c r="H5" s="13" t="s">
        <v>72</v>
      </c>
    </row>
    <row r="6" spans="1:8" ht="15">
      <c r="A6" s="26"/>
      <c r="B6" s="14">
        <v>5</v>
      </c>
      <c r="C6" s="15"/>
      <c r="D6" s="35" t="s">
        <v>60</v>
      </c>
      <c r="E6" s="75" t="e">
        <f t="shared" si="0"/>
        <v>#VALUE!</v>
      </c>
      <c r="F6" s="76">
        <v>2018</v>
      </c>
      <c r="G6" s="76">
        <v>5</v>
      </c>
      <c r="H6" s="13" t="s">
        <v>74</v>
      </c>
    </row>
    <row r="7" spans="1:8" ht="15">
      <c r="A7" s="26"/>
      <c r="B7" s="14">
        <v>6</v>
      </c>
      <c r="C7" s="19"/>
      <c r="D7" s="14">
        <v>1.62</v>
      </c>
      <c r="E7" s="75">
        <f t="shared" si="0"/>
        <v>6.8850000000000007</v>
      </c>
      <c r="F7" s="76">
        <v>2018</v>
      </c>
      <c r="G7" s="76">
        <v>6</v>
      </c>
      <c r="H7" s="13" t="s">
        <v>74</v>
      </c>
    </row>
    <row r="8" spans="1:8" ht="15">
      <c r="A8" s="28"/>
      <c r="B8" s="14">
        <v>7</v>
      </c>
      <c r="C8" s="15"/>
      <c r="D8" s="36" t="s">
        <v>60</v>
      </c>
      <c r="E8" s="75" t="e">
        <f t="shared" si="0"/>
        <v>#VALUE!</v>
      </c>
      <c r="F8" s="76">
        <v>2020</v>
      </c>
      <c r="G8" s="76">
        <v>4</v>
      </c>
      <c r="H8" s="13" t="s">
        <v>78</v>
      </c>
    </row>
    <row r="9" spans="1:8" ht="15">
      <c r="A9" s="28"/>
      <c r="B9" s="14">
        <v>8</v>
      </c>
      <c r="C9" s="15"/>
      <c r="D9" s="20">
        <v>118</v>
      </c>
      <c r="E9" s="75">
        <f t="shared" si="0"/>
        <v>501.5</v>
      </c>
      <c r="F9" s="76">
        <v>2020</v>
      </c>
      <c r="G9" s="76">
        <v>8</v>
      </c>
      <c r="H9" s="13" t="s">
        <v>76</v>
      </c>
    </row>
    <row r="10" spans="1:8" ht="15">
      <c r="A10" s="28"/>
      <c r="B10" s="14">
        <v>9</v>
      </c>
      <c r="C10" s="15"/>
      <c r="D10" s="20">
        <v>0.432</v>
      </c>
      <c r="E10" s="75">
        <f t="shared" si="0"/>
        <v>1.8360000000000001</v>
      </c>
      <c r="F10" s="76">
        <v>2021</v>
      </c>
      <c r="G10" s="76">
        <v>2</v>
      </c>
      <c r="H10" s="13" t="s">
        <v>78</v>
      </c>
    </row>
    <row r="11" spans="1:8" ht="15">
      <c r="A11" s="28"/>
      <c r="B11" s="14">
        <v>10</v>
      </c>
      <c r="C11" s="18"/>
      <c r="D11" s="36" t="s">
        <v>60</v>
      </c>
      <c r="E11" s="75" t="e">
        <f t="shared" si="0"/>
        <v>#VALUE!</v>
      </c>
      <c r="F11" s="76">
        <v>2021</v>
      </c>
      <c r="G11" s="76">
        <v>3</v>
      </c>
      <c r="H11" s="75"/>
    </row>
    <row r="12" spans="1:8" ht="15">
      <c r="A12" s="28"/>
      <c r="B12" s="14">
        <v>11</v>
      </c>
      <c r="C12" s="18"/>
      <c r="D12" s="20">
        <v>11.3</v>
      </c>
      <c r="E12" s="75">
        <f t="shared" si="0"/>
        <v>48.025000000000006</v>
      </c>
      <c r="F12" s="76">
        <v>2021</v>
      </c>
      <c r="G12" s="76">
        <v>4</v>
      </c>
      <c r="H12" s="13" t="s">
        <v>80</v>
      </c>
    </row>
    <row r="13" spans="1:8" ht="15">
      <c r="A13" s="28"/>
      <c r="B13" s="14">
        <v>12</v>
      </c>
      <c r="C13" s="18"/>
      <c r="D13" s="36" t="s">
        <v>60</v>
      </c>
      <c r="E13" s="75" t="e">
        <f t="shared" si="0"/>
        <v>#VALUE!</v>
      </c>
      <c r="F13" s="76">
        <v>2022</v>
      </c>
      <c r="G13" s="76">
        <v>2</v>
      </c>
      <c r="H13" s="75"/>
    </row>
    <row r="14" spans="1:8" ht="15">
      <c r="A14" s="28"/>
      <c r="B14" s="14">
        <v>13</v>
      </c>
      <c r="C14" s="18"/>
      <c r="D14" s="20">
        <v>0.57999999999999996</v>
      </c>
      <c r="E14" s="75">
        <f t="shared" si="0"/>
        <v>2.4649999999999999</v>
      </c>
      <c r="F14" s="76">
        <v>2022</v>
      </c>
      <c r="G14" s="76">
        <v>3</v>
      </c>
      <c r="H14" s="13" t="s">
        <v>82</v>
      </c>
    </row>
    <row r="15" spans="1:8" ht="15">
      <c r="A15" s="28"/>
      <c r="B15" s="14">
        <v>14</v>
      </c>
      <c r="C15" s="18"/>
      <c r="D15" s="36" t="s">
        <v>60</v>
      </c>
      <c r="E15" s="75" t="e">
        <f t="shared" si="0"/>
        <v>#VALUE!</v>
      </c>
      <c r="F15" s="76">
        <v>2022</v>
      </c>
      <c r="G15" s="76">
        <v>4</v>
      </c>
      <c r="H15" s="75"/>
    </row>
    <row r="16" spans="1:8" ht="15">
      <c r="A16" s="28"/>
      <c r="B16" s="14">
        <v>15</v>
      </c>
      <c r="C16" s="18"/>
      <c r="D16" s="20" t="s">
        <v>60</v>
      </c>
      <c r="E16" s="75" t="e">
        <f t="shared" si="0"/>
        <v>#VALUE!</v>
      </c>
      <c r="F16" s="76">
        <v>2020</v>
      </c>
      <c r="G16" s="76">
        <v>3</v>
      </c>
      <c r="H16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Anisur Rahman</cp:lastModifiedBy>
  <cp:revision/>
  <dcterms:created xsi:type="dcterms:W3CDTF">2021-09-01T06:43:00Z</dcterms:created>
  <dcterms:modified xsi:type="dcterms:W3CDTF">2023-03-01T04:50:41Z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C373EA542FEB4AF691C0A54993CD0B67</vt:lpwstr>
  </property>
  <property fmtid="{D5CDD505-2E9C-101B-9397-08002B2CF9AE}" pid="3" name="KSOProductBuildVer">
    <vt:lpwstr>1033-11.2.0.10265</vt:lpwstr>
  </property>
</Properties>
</file>