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30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SARS-CoV-2_Sequencing/Protocol/ARTIC_protocol_illumina/ARTIC Batch 26 (Consortium 3rd set and Study samples)/"/>
    </mc:Choice>
  </mc:AlternateContent>
  <xr:revisionPtr revIDLastSave="2178" documentId="8_{55F50556-C828-4357-A26F-546E3AAEFE31}" xr6:coauthVersionLast="47" xr6:coauthVersionMax="47" xr10:uidLastSave="{9FBC3838-998D-4969-985B-020A42A2437B}"/>
  <bookViews>
    <workbookView xWindow="-108" yWindow="-108" windowWidth="23256" windowHeight="12576" activeTab="5" xr2:uid="{00000000-000D-0000-FFFF-FFFF00000000}"/>
  </bookViews>
  <sheets>
    <sheet name="Sample_info" sheetId="8" r:id="rId1"/>
    <sheet name="Reagent Calc" sheetId="2" r:id="rId2"/>
    <sheet name="pool pcr" sheetId="6" r:id="rId3"/>
    <sheet name="Normalization" sheetId="3" r:id="rId4"/>
    <sheet name="Barcode Layout " sheetId="4" r:id="rId5"/>
    <sheet name="Equi-Conc" sheetId="7" r:id="rId6"/>
  </sheets>
  <definedNames>
    <definedName name="_xlnm._FilterDatabase" localSheetId="4" hidden="1">'Barcode Layout '!$A$1:$F$1</definedName>
    <definedName name="_xlnm._FilterDatabase" localSheetId="2" hidden="1">'pool pcr'!$C$1:$L$1</definedName>
    <definedName name="_xlnm._FilterDatabase" localSheetId="3" hidden="1">Normalization!$A$1:$I$16</definedName>
    <definedName name="_xlnm._FilterDatabase" localSheetId="0" hidden="1">Sample_info!$B$2:$B$8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F2" i="3"/>
  <c r="E2" i="3"/>
  <c r="D4" i="2"/>
  <c r="B82" i="2"/>
  <c r="E16" i="3"/>
  <c r="B87" i="2"/>
  <c r="B56" i="2"/>
  <c r="C64" i="2"/>
  <c r="C63" i="2"/>
  <c r="C43" i="2"/>
  <c r="C42" i="2"/>
  <c r="C26" i="2"/>
  <c r="C25" i="2"/>
  <c r="D6" i="2"/>
</calcChain>
</file>

<file path=xl/sharedStrings.xml><?xml version="1.0" encoding="utf-8"?>
<sst xmlns="http://schemas.openxmlformats.org/spreadsheetml/2006/main" count="293" uniqueCount="164">
  <si>
    <t>UniqueID</t>
  </si>
  <si>
    <t>SampleType</t>
  </si>
  <si>
    <t>StudySite</t>
  </si>
  <si>
    <t>Sex</t>
  </si>
  <si>
    <t>year</t>
  </si>
  <si>
    <t>month</t>
  </si>
  <si>
    <t>day</t>
  </si>
  <si>
    <t>yr_mth</t>
  </si>
  <si>
    <t>Hprv4result</t>
  </si>
  <si>
    <t>Hprv4Ct</t>
  </si>
  <si>
    <t>CSF_Tetra_Seq ID</t>
  </si>
  <si>
    <t>CSF</t>
  </si>
  <si>
    <t>DSH</t>
  </si>
  <si>
    <t>Female</t>
  </si>
  <si>
    <t>2015m1</t>
  </si>
  <si>
    <t>Positive</t>
  </si>
  <si>
    <t>CSF_0090_TP4</t>
  </si>
  <si>
    <t>Male</t>
  </si>
  <si>
    <t>2015m2</t>
  </si>
  <si>
    <t>CSF_0091_TP4</t>
  </si>
  <si>
    <t>2015m5</t>
  </si>
  <si>
    <t>CSF_0092_TP4</t>
  </si>
  <si>
    <t>2015m6</t>
  </si>
  <si>
    <t>CSF_0093_TP4</t>
  </si>
  <si>
    <t>2015m7</t>
  </si>
  <si>
    <t>CSF_0094_TP4</t>
  </si>
  <si>
    <t>2016m1</t>
  </si>
  <si>
    <t>CSF_0095_TP4</t>
  </si>
  <si>
    <t>2016m2</t>
  </si>
  <si>
    <t>CSF_0096_TP4</t>
  </si>
  <si>
    <t>2016m5</t>
  </si>
  <si>
    <t>CSF_0097_TP4</t>
  </si>
  <si>
    <t>2016m6</t>
  </si>
  <si>
    <t>CSF_0098_TP4</t>
  </si>
  <si>
    <t>2016m7</t>
  </si>
  <si>
    <t>CSF_0099_TP4</t>
  </si>
  <si>
    <t>2016m10</t>
  </si>
  <si>
    <t>CSF_0100_TP4</t>
  </si>
  <si>
    <t>2016m11</t>
  </si>
  <si>
    <t>CSF_0101_TP4</t>
  </si>
  <si>
    <t>Multiplex PCR with Hotstart Master Mix</t>
  </si>
  <si>
    <t>Component</t>
  </si>
  <si>
    <t>Pool 1</t>
  </si>
  <si>
    <t>Pool 2</t>
  </si>
  <si>
    <t>Q5 | Hot star (2x)</t>
  </si>
  <si>
    <t>Primer pool</t>
  </si>
  <si>
    <t>Water</t>
  </si>
  <si>
    <t>Template</t>
  </si>
  <si>
    <t>Total</t>
  </si>
  <si>
    <t>12.5uL</t>
  </si>
  <si>
    <t>PCR Profile</t>
  </si>
  <si>
    <t>Step</t>
  </si>
  <si>
    <t>Temp</t>
  </si>
  <si>
    <t>Time</t>
  </si>
  <si>
    <t>Cycles</t>
  </si>
  <si>
    <t>Heat Activation</t>
  </si>
  <si>
    <t>98 °C</t>
  </si>
  <si>
    <t>30s</t>
  </si>
  <si>
    <t>Denaturation</t>
  </si>
  <si>
    <t>15s</t>
  </si>
  <si>
    <t>Annealing</t>
  </si>
  <si>
    <t>64 °C</t>
  </si>
  <si>
    <t>05 min</t>
  </si>
  <si>
    <t>Hold</t>
  </si>
  <si>
    <t>4 °C</t>
  </si>
  <si>
    <t>∞ </t>
  </si>
  <si>
    <t>Lid: 105°C </t>
  </si>
  <si>
    <t>Fragmentation/End Prep</t>
  </si>
  <si>
    <t>Reagent</t>
  </si>
  <si>
    <t>0.5x rxn</t>
  </si>
  <si>
    <t>Aliquot</t>
  </si>
  <si>
    <t>Normalized DNA (10-100ng)</t>
  </si>
  <si>
    <t>(Yellow) NEBNext Ultra II FS Reaction Buffer</t>
  </si>
  <si>
    <t>4.5ul</t>
  </si>
  <si>
    <t>(Yellow) NEBNext Ultra II FS Enzyme mix</t>
  </si>
  <si>
    <t>Total volume</t>
  </si>
  <si>
    <t>Fragmentation</t>
  </si>
  <si>
    <t>37°C</t>
  </si>
  <si>
    <t>5 min</t>
  </si>
  <si>
    <t>Enzyme Deactivate</t>
  </si>
  <si>
    <t>65°C</t>
  </si>
  <si>
    <t>30 min</t>
  </si>
  <si>
    <t>Lid: 75°C </t>
  </si>
  <si>
    <t>Adaptor Ligation:</t>
  </si>
  <si>
    <t>FS Reaction Mixture</t>
  </si>
  <si>
    <t xml:space="preserve"> </t>
  </si>
  <si>
    <t>(Red) NEBNext Ultra II Ligation Master Mix</t>
  </si>
  <si>
    <t>15.5ul</t>
  </si>
  <si>
    <t>NB: This Master Mix is very thick, taking all volume altogether results in loss of volume. So, take to total volume in small aliquots.</t>
  </si>
  <si>
    <t>(Red) NEBNext Ligation Enhancer</t>
  </si>
  <si>
    <t>(Red) NEBNext Adaptor for Illumina (1:100 dilution)*</t>
  </si>
  <si>
    <t>Add separately</t>
  </si>
  <si>
    <t>Steps</t>
  </si>
  <si>
    <t>Step 1</t>
  </si>
  <si>
    <t>20°C</t>
  </si>
  <si>
    <t>15 min</t>
  </si>
  <si>
    <t>Lid: Heat off</t>
  </si>
  <si>
    <t>0.9x Bead Wash</t>
  </si>
  <si>
    <t>Bead Volume</t>
  </si>
  <si>
    <t>Elution</t>
  </si>
  <si>
    <t>7.5ul from 9ul water</t>
  </si>
  <si>
    <t>Barcode</t>
  </si>
  <si>
    <t>Purified, adaptor-ligated cDNA</t>
  </si>
  <si>
    <t>(white) USER Enzyme (Cat no. M5505L, 250uL)</t>
  </si>
  <si>
    <t>(blue) NEBNext Ultra II Q5 master mix</t>
  </si>
  <si>
    <t>5uM i7 barcoded primer (NEB index primer/TruSeq/or similar)</t>
  </si>
  <si>
    <t>5uM i5 barcoded primer (NEB Universal primer/TruSeq/or similar)</t>
  </si>
  <si>
    <t>Cycle</t>
  </si>
  <si>
    <t>Step 2</t>
  </si>
  <si>
    <t>98°C</t>
  </si>
  <si>
    <t>30 sec</t>
  </si>
  <si>
    <t>Step 3</t>
  </si>
  <si>
    <t>75 sec</t>
  </si>
  <si>
    <t>Step 4</t>
  </si>
  <si>
    <t>0.8x Bead Wash</t>
  </si>
  <si>
    <t>25ul from 27ul water</t>
  </si>
  <si>
    <t>0.75x Bead Wash</t>
  </si>
  <si>
    <t>15ul from 17ul water</t>
  </si>
  <si>
    <t>Set No.</t>
  </si>
  <si>
    <t>Extraction_ID</t>
  </si>
  <si>
    <t>Batch Sl</t>
  </si>
  <si>
    <t>Set-TPRV</t>
  </si>
  <si>
    <t>23-10-23_AR_1</t>
  </si>
  <si>
    <t>23-10-23_AR_2</t>
  </si>
  <si>
    <t>23-10-23_AR_3</t>
  </si>
  <si>
    <t>23-10-23_AR_4</t>
  </si>
  <si>
    <t>23-10-23_AR_5</t>
  </si>
  <si>
    <t>23-10-23_AR_6</t>
  </si>
  <si>
    <t>23-10-23_AR_7</t>
  </si>
  <si>
    <t>23-10-23_AR_8</t>
  </si>
  <si>
    <t>23-10-23_AR_9</t>
  </si>
  <si>
    <t>23-10-23_AR_10</t>
  </si>
  <si>
    <t>23-10-23_AR_11</t>
  </si>
  <si>
    <t>23-10-23_AR_12</t>
  </si>
  <si>
    <t>Set no</t>
  </si>
  <si>
    <t xml:space="preserve">Batch Sl </t>
  </si>
  <si>
    <t>Specimen ID</t>
  </si>
  <si>
    <t>DNA (100-fold) quantification with Qubit</t>
  </si>
  <si>
    <t>DNA (10-fold) quantification with Qubit</t>
  </si>
  <si>
    <t>Calculated DNA conc (Raw)</t>
  </si>
  <si>
    <t>Need for normalization (7.69ng/ul; 13 ul; total 100ng DNA)</t>
  </si>
  <si>
    <t>Water (to make 13 ul)</t>
  </si>
  <si>
    <t>Pick from</t>
  </si>
  <si>
    <t>10f</t>
  </si>
  <si>
    <t>EC2</t>
  </si>
  <si>
    <t>too low</t>
  </si>
  <si>
    <t>EC3</t>
  </si>
  <si>
    <t>100F</t>
  </si>
  <si>
    <t>Specimen_ID</t>
  </si>
  <si>
    <t>Barcode layout</t>
  </si>
  <si>
    <t>Barcode plate</t>
  </si>
  <si>
    <t>A04</t>
  </si>
  <si>
    <t>IDT-15156265</t>
  </si>
  <si>
    <t>B04</t>
  </si>
  <si>
    <t>C04</t>
  </si>
  <si>
    <t>D04</t>
  </si>
  <si>
    <t>E04</t>
  </si>
  <si>
    <t>F04</t>
  </si>
  <si>
    <t>G04</t>
  </si>
  <si>
    <t>H04</t>
  </si>
  <si>
    <t>A06</t>
  </si>
  <si>
    <t>B06</t>
  </si>
  <si>
    <t>C06</t>
  </si>
  <si>
    <t>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</si>
</sst>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FF0000"/>
      <name val="Times New Roman"/>
    </font>
    <font>
      <b/>
      <sz val="12"/>
      <color indexed="8"/>
      <name val="Times New Roman"/>
    </font>
    <font>
      <sz val="12"/>
      <color theme="1"/>
      <name val="Times New Roman"/>
    </font>
    <font>
      <sz val="12"/>
      <color indexed="8"/>
      <name val="Times New Roman"/>
    </font>
    <font>
      <sz val="12"/>
      <name val="Times New Roman"/>
    </font>
    <font>
      <sz val="12"/>
      <color rgb="FFFF0000"/>
      <name val="Times New Roman"/>
    </font>
    <font>
      <b/>
      <sz val="12"/>
      <color rgb="FF000000"/>
      <name val="Times New Roman"/>
      <charset val="1"/>
    </font>
    <font>
      <b/>
      <sz val="12"/>
      <color rgb="FF833C0C"/>
      <name val="Times New Roman"/>
      <charset val="1"/>
    </font>
    <font>
      <b/>
      <sz val="14"/>
      <color rgb="FF000000"/>
      <name val="Times New Roman"/>
    </font>
    <font>
      <sz val="14"/>
      <color rgb="FF000000"/>
      <name val="Times New Roman"/>
    </font>
    <font>
      <sz val="12"/>
      <color rgb="FF000000"/>
      <name val="Calibri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  <xf numFmtId="0" fontId="8" fillId="0" borderId="8" xfId="0" applyFont="1" applyBorder="1" applyAlignment="1">
      <alignment horizontal="center" vertical="center" wrapText="1" readingOrder="1"/>
    </xf>
    <xf numFmtId="0" fontId="8" fillId="0" borderId="8" xfId="0" applyFont="1" applyBorder="1" applyAlignment="1">
      <alignment wrapText="1" readingOrder="1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0" fillId="0" borderId="5" xfId="0" applyBorder="1"/>
    <xf numFmtId="0" fontId="9" fillId="0" borderId="5" xfId="0" applyFont="1" applyBorder="1" applyAlignment="1">
      <alignment vertical="center" wrapText="1"/>
    </xf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0" xfId="0" applyAlignment="1">
      <alignment horizontal="center" vertical="center" indent="1"/>
    </xf>
    <xf numFmtId="0" fontId="6" fillId="0" borderId="0" xfId="0" applyFont="1" applyAlignment="1">
      <alignment horizontal="center" vertical="center" inden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indent="1"/>
    </xf>
    <xf numFmtId="2" fontId="0" fillId="0" borderId="0" xfId="0" applyNumberFormat="1"/>
    <xf numFmtId="0" fontId="1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indent="1"/>
    </xf>
    <xf numFmtId="0" fontId="2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0" borderId="15" xfId="0" applyFont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0" fillId="0" borderId="0" xfId="0" applyFont="1"/>
    <xf numFmtId="0" fontId="0" fillId="0" borderId="1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16" fillId="0" borderId="1" xfId="0" applyFont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 wrapText="1" readingOrder="1"/>
    </xf>
    <xf numFmtId="0" fontId="8" fillId="0" borderId="12" xfId="0" applyFont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2" fontId="0" fillId="2" borderId="1" xfId="0" applyNumberFormat="1" applyFill="1" applyBorder="1"/>
    <xf numFmtId="0" fontId="18" fillId="0" borderId="1" xfId="0" applyFont="1" applyBorder="1" applyAlignment="1"/>
  </cellXfs>
  <cellStyles count="2">
    <cellStyle name="Normal" xfId="0" builtinId="0"/>
    <cellStyle name="Normal 2" xfId="1" xr:uid="{DA7FC0B9-4573-479C-B207-B462FD85A5F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1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675F-37FD-4566-8998-25EFED085003}">
  <dimension ref="A1:K13"/>
  <sheetViews>
    <sheetView workbookViewId="0">
      <selection activeCell="C15" sqref="C15"/>
    </sheetView>
  </sheetViews>
  <sheetFormatPr defaultRowHeight="13.5"/>
  <cols>
    <col min="1" max="1" width="11" bestFit="1" customWidth="1"/>
    <col min="2" max="2" width="12.75" bestFit="1" customWidth="1"/>
    <col min="3" max="3" width="14.5" customWidth="1"/>
    <col min="4" max="4" width="6.5" bestFit="1" customWidth="1"/>
    <col min="5" max="5" width="5" bestFit="1" customWidth="1"/>
    <col min="6" max="6" width="6.25" bestFit="1" customWidth="1"/>
    <col min="7" max="7" width="3.875" bestFit="1" customWidth="1"/>
    <col min="8" max="8" width="8.25" bestFit="1" customWidth="1"/>
    <col min="9" max="9" width="10.125" bestFit="1" customWidth="1"/>
    <col min="10" max="10" width="7.375" bestFit="1" customWidth="1"/>
    <col min="11" max="11" width="14.125" customWidth="1"/>
  </cols>
  <sheetData>
    <row r="1" spans="1:11" s="73" customFormat="1" ht="30.75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2" t="s">
        <v>8</v>
      </c>
      <c r="J1" s="72" t="s">
        <v>9</v>
      </c>
      <c r="K1" s="61" t="s">
        <v>10</v>
      </c>
    </row>
    <row r="2" spans="1:11">
      <c r="A2" s="74">
        <v>1100761105</v>
      </c>
      <c r="B2" s="74" t="s">
        <v>11</v>
      </c>
      <c r="C2" s="74" t="s">
        <v>12</v>
      </c>
      <c r="D2" s="74" t="s">
        <v>13</v>
      </c>
      <c r="E2" s="74">
        <v>2015</v>
      </c>
      <c r="F2" s="74">
        <v>1</v>
      </c>
      <c r="G2" s="74">
        <v>13</v>
      </c>
      <c r="H2" s="74" t="s">
        <v>14</v>
      </c>
      <c r="I2" s="75" t="s">
        <v>15</v>
      </c>
      <c r="J2" s="75">
        <v>22.52</v>
      </c>
      <c r="K2" s="6" t="s">
        <v>16</v>
      </c>
    </row>
    <row r="3" spans="1:11">
      <c r="A3" s="74">
        <v>1101000109</v>
      </c>
      <c r="B3" s="74" t="s">
        <v>11</v>
      </c>
      <c r="C3" s="74" t="s">
        <v>12</v>
      </c>
      <c r="D3" s="74" t="s">
        <v>17</v>
      </c>
      <c r="E3" s="74">
        <v>2015</v>
      </c>
      <c r="F3" s="74">
        <v>2</v>
      </c>
      <c r="G3" s="74">
        <v>24</v>
      </c>
      <c r="H3" s="74" t="s">
        <v>18</v>
      </c>
      <c r="I3" s="75" t="s">
        <v>15</v>
      </c>
      <c r="J3" s="75">
        <v>19.88</v>
      </c>
      <c r="K3" s="6" t="s">
        <v>19</v>
      </c>
    </row>
    <row r="4" spans="1:11">
      <c r="A4" s="74">
        <v>1101031105</v>
      </c>
      <c r="B4" s="74" t="s">
        <v>11</v>
      </c>
      <c r="C4" s="74" t="s">
        <v>12</v>
      </c>
      <c r="D4" s="74" t="s">
        <v>13</v>
      </c>
      <c r="E4" s="74">
        <v>2015</v>
      </c>
      <c r="F4" s="74">
        <v>5</v>
      </c>
      <c r="G4" s="74">
        <v>15</v>
      </c>
      <c r="H4" s="74" t="s">
        <v>20</v>
      </c>
      <c r="I4" s="75" t="s">
        <v>15</v>
      </c>
      <c r="J4" s="75">
        <v>23.02</v>
      </c>
      <c r="K4" s="6" t="s">
        <v>21</v>
      </c>
    </row>
    <row r="5" spans="1:11">
      <c r="A5" s="74">
        <v>1100131110</v>
      </c>
      <c r="B5" s="74" t="s">
        <v>11</v>
      </c>
      <c r="C5" s="74" t="s">
        <v>12</v>
      </c>
      <c r="D5" s="74" t="s">
        <v>17</v>
      </c>
      <c r="E5" s="74">
        <v>2015</v>
      </c>
      <c r="F5" s="74">
        <v>6</v>
      </c>
      <c r="G5" s="74">
        <v>24</v>
      </c>
      <c r="H5" s="74" t="s">
        <v>22</v>
      </c>
      <c r="I5" s="75" t="s">
        <v>15</v>
      </c>
      <c r="J5" s="75">
        <v>21.67</v>
      </c>
      <c r="K5" s="6" t="s">
        <v>23</v>
      </c>
    </row>
    <row r="6" spans="1:11">
      <c r="A6" s="74">
        <v>1100150310</v>
      </c>
      <c r="B6" s="74" t="s">
        <v>11</v>
      </c>
      <c r="C6" s="74" t="s">
        <v>12</v>
      </c>
      <c r="D6" s="74" t="s">
        <v>13</v>
      </c>
      <c r="E6" s="74">
        <v>2015</v>
      </c>
      <c r="F6" s="74">
        <v>7</v>
      </c>
      <c r="G6" s="74">
        <v>3</v>
      </c>
      <c r="H6" s="74" t="s">
        <v>24</v>
      </c>
      <c r="I6" s="75" t="s">
        <v>15</v>
      </c>
      <c r="J6" s="75">
        <v>20.48</v>
      </c>
      <c r="K6" s="6" t="s">
        <v>25</v>
      </c>
    </row>
    <row r="7" spans="1:11">
      <c r="A7" s="74">
        <v>1101352305</v>
      </c>
      <c r="B7" s="74" t="s">
        <v>11</v>
      </c>
      <c r="C7" s="74" t="s">
        <v>12</v>
      </c>
      <c r="D7" s="74" t="s">
        <v>13</v>
      </c>
      <c r="E7" s="74">
        <v>2016</v>
      </c>
      <c r="F7" s="74">
        <v>1</v>
      </c>
      <c r="G7" s="74">
        <v>25</v>
      </c>
      <c r="H7" s="74" t="s">
        <v>26</v>
      </c>
      <c r="I7" s="75" t="s">
        <v>15</v>
      </c>
      <c r="J7" s="75">
        <v>24.26</v>
      </c>
      <c r="K7" s="6" t="s">
        <v>27</v>
      </c>
    </row>
    <row r="8" spans="1:11">
      <c r="A8" s="74">
        <v>1101373105</v>
      </c>
      <c r="B8" s="74" t="s">
        <v>11</v>
      </c>
      <c r="C8" s="74" t="s">
        <v>12</v>
      </c>
      <c r="D8" s="74" t="s">
        <v>13</v>
      </c>
      <c r="E8" s="74">
        <v>2016</v>
      </c>
      <c r="F8" s="74">
        <v>2</v>
      </c>
      <c r="G8" s="74">
        <v>10</v>
      </c>
      <c r="H8" s="74" t="s">
        <v>28</v>
      </c>
      <c r="I8" s="75" t="s">
        <v>15</v>
      </c>
      <c r="J8" s="75">
        <v>18.72</v>
      </c>
      <c r="K8" s="6" t="s">
        <v>29</v>
      </c>
    </row>
    <row r="9" spans="1:11">
      <c r="A9" s="74">
        <v>1100660110</v>
      </c>
      <c r="B9" s="74" t="s">
        <v>11</v>
      </c>
      <c r="C9" s="74" t="s">
        <v>12</v>
      </c>
      <c r="D9" s="74" t="s">
        <v>13</v>
      </c>
      <c r="E9" s="74">
        <v>2016</v>
      </c>
      <c r="F9" s="74">
        <v>5</v>
      </c>
      <c r="G9" s="74">
        <v>9</v>
      </c>
      <c r="H9" s="74" t="s">
        <v>30</v>
      </c>
      <c r="I9" s="75" t="s">
        <v>15</v>
      </c>
      <c r="J9" s="75">
        <v>16.87</v>
      </c>
      <c r="K9" s="6" t="s">
        <v>31</v>
      </c>
    </row>
    <row r="10" spans="1:11">
      <c r="A10" s="74">
        <v>1100751110</v>
      </c>
      <c r="B10" s="74" t="s">
        <v>11</v>
      </c>
      <c r="C10" s="74" t="s">
        <v>12</v>
      </c>
      <c r="D10" s="74" t="s">
        <v>13</v>
      </c>
      <c r="E10" s="74">
        <v>2016</v>
      </c>
      <c r="F10" s="74">
        <v>6</v>
      </c>
      <c r="G10" s="74">
        <v>19</v>
      </c>
      <c r="H10" s="74" t="s">
        <v>32</v>
      </c>
      <c r="I10" s="75" t="s">
        <v>15</v>
      </c>
      <c r="J10" s="75">
        <v>23.52</v>
      </c>
      <c r="K10" s="6" t="s">
        <v>33</v>
      </c>
    </row>
    <row r="11" spans="1:11">
      <c r="A11" s="74">
        <v>1100787110</v>
      </c>
      <c r="B11" s="74" t="s">
        <v>11</v>
      </c>
      <c r="C11" s="74" t="s">
        <v>12</v>
      </c>
      <c r="D11" s="74" t="s">
        <v>17</v>
      </c>
      <c r="E11" s="74">
        <v>2016</v>
      </c>
      <c r="F11" s="74">
        <v>7</v>
      </c>
      <c r="G11" s="74">
        <v>4</v>
      </c>
      <c r="H11" s="74" t="s">
        <v>34</v>
      </c>
      <c r="I11" s="75" t="s">
        <v>15</v>
      </c>
      <c r="J11" s="75">
        <v>23.91</v>
      </c>
      <c r="K11" s="70" t="s">
        <v>35</v>
      </c>
    </row>
    <row r="12" spans="1:11">
      <c r="A12" s="74">
        <v>1100105119</v>
      </c>
      <c r="B12" s="74" t="s">
        <v>11</v>
      </c>
      <c r="C12" s="74" t="s">
        <v>12</v>
      </c>
      <c r="D12" s="74" t="s">
        <v>13</v>
      </c>
      <c r="E12" s="74">
        <v>2016</v>
      </c>
      <c r="F12" s="74">
        <v>10</v>
      </c>
      <c r="G12" s="74">
        <v>15</v>
      </c>
      <c r="H12" s="74" t="s">
        <v>36</v>
      </c>
      <c r="I12" s="75" t="s">
        <v>15</v>
      </c>
      <c r="J12" s="75">
        <v>23.57</v>
      </c>
      <c r="K12" s="6" t="s">
        <v>37</v>
      </c>
    </row>
    <row r="13" spans="1:11">
      <c r="A13" s="74">
        <v>1101813109</v>
      </c>
      <c r="B13" s="74" t="s">
        <v>11</v>
      </c>
      <c r="C13" s="74" t="s">
        <v>12</v>
      </c>
      <c r="D13" s="74" t="s">
        <v>17</v>
      </c>
      <c r="E13" s="74">
        <v>2016</v>
      </c>
      <c r="F13" s="74">
        <v>11</v>
      </c>
      <c r="G13" s="74">
        <v>19</v>
      </c>
      <c r="H13" s="74" t="s">
        <v>38</v>
      </c>
      <c r="I13" s="75" t="s">
        <v>15</v>
      </c>
      <c r="J13" s="75">
        <v>22.21</v>
      </c>
      <c r="K13" s="6" t="s">
        <v>39</v>
      </c>
    </row>
  </sheetData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8"/>
  <sheetViews>
    <sheetView topLeftCell="A54" workbookViewId="0">
      <selection activeCell="F84" sqref="F84"/>
    </sheetView>
  </sheetViews>
  <sheetFormatPr defaultColWidth="9" defaultRowHeight="15.75"/>
  <cols>
    <col min="1" max="1" width="46.75" style="15" customWidth="1"/>
    <col min="2" max="2" width="18.875" style="15" customWidth="1"/>
    <col min="3" max="3" width="12.375" style="15" customWidth="1"/>
    <col min="4" max="4" width="14.875" style="15" customWidth="1"/>
    <col min="5" max="5" width="9" style="15"/>
    <col min="6" max="6" width="53.25" style="15" customWidth="1"/>
    <col min="7" max="7" width="11.875" style="15" customWidth="1"/>
    <col min="8" max="8" width="13.5" style="15" customWidth="1"/>
    <col min="9" max="16384" width="9" style="15"/>
  </cols>
  <sheetData>
    <row r="1" spans="1:6" ht="18" customHeight="1">
      <c r="A1" s="76" t="s">
        <v>40</v>
      </c>
      <c r="B1" s="107"/>
      <c r="C1" s="107"/>
      <c r="D1" s="107"/>
      <c r="E1" s="14"/>
      <c r="F1" s="14"/>
    </row>
    <row r="2" spans="1:6" ht="14.45" customHeight="1">
      <c r="A2" s="16"/>
      <c r="B2" s="16"/>
      <c r="C2" s="16"/>
      <c r="D2" s="16"/>
      <c r="E2" s="17"/>
      <c r="F2" s="17"/>
    </row>
    <row r="3" spans="1:6" ht="14.45" customHeight="1">
      <c r="A3" s="9" t="s">
        <v>41</v>
      </c>
      <c r="B3" s="9" t="s">
        <v>42</v>
      </c>
      <c r="C3" s="9" t="s">
        <v>43</v>
      </c>
      <c r="D3" s="9">
        <v>10</v>
      </c>
      <c r="E3" s="17"/>
      <c r="F3" s="17"/>
    </row>
    <row r="4" spans="1:6" ht="14.45" customHeight="1">
      <c r="A4" s="10" t="s">
        <v>44</v>
      </c>
      <c r="B4" s="10">
        <v>6.25</v>
      </c>
      <c r="C4" s="10">
        <v>6.25</v>
      </c>
      <c r="D4" s="10">
        <f>C4*D3*2</f>
        <v>125</v>
      </c>
      <c r="E4" s="17"/>
      <c r="F4" s="17"/>
    </row>
    <row r="5" spans="1:6" ht="14.45" customHeight="1">
      <c r="A5" s="10" t="s">
        <v>45</v>
      </c>
      <c r="B5" s="10">
        <v>2</v>
      </c>
      <c r="C5" s="10">
        <v>2</v>
      </c>
      <c r="D5" s="10"/>
      <c r="E5" s="17"/>
      <c r="F5" s="17"/>
    </row>
    <row r="6" spans="1:6" ht="14.45" customHeight="1">
      <c r="A6" s="10" t="s">
        <v>46</v>
      </c>
      <c r="B6" s="10">
        <v>0</v>
      </c>
      <c r="C6" s="10">
        <v>0</v>
      </c>
      <c r="D6" s="10">
        <f t="shared" ref="D5:D7" si="0">C6*D5</f>
        <v>0</v>
      </c>
      <c r="E6" s="17"/>
      <c r="F6" s="17"/>
    </row>
    <row r="7" spans="1:6" ht="14.45" customHeight="1">
      <c r="A7" s="11" t="s">
        <v>47</v>
      </c>
      <c r="B7" s="11">
        <v>4.25</v>
      </c>
      <c r="C7" s="11">
        <v>4.25</v>
      </c>
      <c r="D7" s="10"/>
      <c r="E7" s="17"/>
      <c r="F7" s="17"/>
    </row>
    <row r="8" spans="1:6" ht="14.45" customHeight="1">
      <c r="A8" s="10" t="s">
        <v>48</v>
      </c>
      <c r="B8" s="10" t="s">
        <v>49</v>
      </c>
      <c r="C8" s="10" t="s">
        <v>49</v>
      </c>
      <c r="D8" s="10"/>
      <c r="E8" s="17"/>
      <c r="F8" s="17"/>
    </row>
    <row r="9" spans="1:6" ht="14.45" customHeight="1">
      <c r="A9"/>
      <c r="B9"/>
      <c r="C9"/>
      <c r="D9"/>
      <c r="E9" s="17"/>
      <c r="F9" s="17"/>
    </row>
    <row r="10" spans="1:6" ht="14.45" customHeight="1">
      <c r="A10"/>
      <c r="B10"/>
      <c r="C10"/>
      <c r="D10"/>
      <c r="E10" s="17"/>
      <c r="F10" s="17"/>
    </row>
    <row r="11" spans="1:6" ht="14.45" customHeight="1">
      <c r="A11"/>
      <c r="B11"/>
      <c r="C11"/>
      <c r="D11"/>
      <c r="E11" s="17"/>
      <c r="F11" s="17"/>
    </row>
    <row r="12" spans="1:6" ht="18" customHeight="1">
      <c r="A12" s="81" t="s">
        <v>50</v>
      </c>
      <c r="B12" s="82"/>
      <c r="C12" s="82"/>
      <c r="D12" s="83"/>
      <c r="E12" s="14"/>
      <c r="F12" s="14"/>
    </row>
    <row r="13" spans="1:6" ht="17.45" customHeight="1">
      <c r="A13" s="12" t="s">
        <v>51</v>
      </c>
      <c r="B13" s="12" t="s">
        <v>52</v>
      </c>
      <c r="C13" s="12" t="s">
        <v>53</v>
      </c>
      <c r="D13" s="12" t="s">
        <v>54</v>
      </c>
      <c r="E13" s="17"/>
      <c r="F13" s="17"/>
    </row>
    <row r="14" spans="1:6" ht="14.45" customHeight="1">
      <c r="A14" s="13" t="s">
        <v>55</v>
      </c>
      <c r="B14" s="13" t="s">
        <v>56</v>
      </c>
      <c r="C14" s="13" t="s">
        <v>57</v>
      </c>
      <c r="D14" s="13">
        <v>1</v>
      </c>
      <c r="E14" s="17"/>
      <c r="F14" s="17"/>
    </row>
    <row r="15" spans="1:6" ht="14.45" customHeight="1">
      <c r="A15" s="13" t="s">
        <v>58</v>
      </c>
      <c r="B15" s="13" t="s">
        <v>56</v>
      </c>
      <c r="C15" s="13" t="s">
        <v>59</v>
      </c>
      <c r="D15" s="78">
        <v>30</v>
      </c>
      <c r="E15" s="17"/>
      <c r="F15" s="17"/>
    </row>
    <row r="16" spans="1:6" ht="14.45" customHeight="1">
      <c r="A16" s="13" t="s">
        <v>60</v>
      </c>
      <c r="B16" s="13" t="s">
        <v>61</v>
      </c>
      <c r="C16" s="13" t="s">
        <v>62</v>
      </c>
      <c r="D16" s="79"/>
      <c r="E16" s="17"/>
      <c r="F16" s="17"/>
    </row>
    <row r="17" spans="1:6" ht="14.45" customHeight="1">
      <c r="A17" s="27" t="s">
        <v>63</v>
      </c>
      <c r="B17" s="27" t="s">
        <v>64</v>
      </c>
      <c r="C17" s="40" t="s">
        <v>65</v>
      </c>
      <c r="D17" s="27"/>
      <c r="E17" s="17"/>
      <c r="F17" s="17"/>
    </row>
    <row r="18" spans="1:6">
      <c r="A18" s="85" t="s">
        <v>66</v>
      </c>
      <c r="B18" s="85"/>
      <c r="C18" s="85"/>
      <c r="D18" s="85"/>
      <c r="E18" s="17"/>
      <c r="F18" s="17"/>
    </row>
    <row r="19" spans="1:6">
      <c r="A19" s="17"/>
      <c r="B19" s="18"/>
      <c r="C19" s="18"/>
      <c r="D19" s="18"/>
      <c r="E19" s="17"/>
      <c r="F19" s="17"/>
    </row>
    <row r="20" spans="1:6">
      <c r="A20" s="17"/>
      <c r="B20" s="18"/>
      <c r="C20" s="18"/>
      <c r="D20" s="18"/>
      <c r="E20" s="17"/>
      <c r="F20" s="17"/>
    </row>
    <row r="21" spans="1:6">
      <c r="A21" s="19"/>
      <c r="B21" s="20"/>
      <c r="C21" s="20"/>
      <c r="D21" s="19"/>
      <c r="E21" s="19"/>
      <c r="F21" s="19"/>
    </row>
    <row r="22" spans="1:6" ht="18.75">
      <c r="A22" s="86" t="s">
        <v>67</v>
      </c>
      <c r="B22" s="87"/>
      <c r="C22" s="87"/>
      <c r="D22" s="87"/>
      <c r="E22" s="19"/>
      <c r="F22" s="19"/>
    </row>
    <row r="23" spans="1:6">
      <c r="A23" s="21" t="s">
        <v>68</v>
      </c>
      <c r="B23" s="21" t="s">
        <v>69</v>
      </c>
      <c r="C23" s="21">
        <v>13</v>
      </c>
      <c r="D23" s="65" t="s">
        <v>70</v>
      </c>
      <c r="E23" s="19"/>
      <c r="F23" s="19"/>
    </row>
    <row r="24" spans="1:6" ht="13.5" customHeight="1">
      <c r="A24" s="21" t="s">
        <v>71</v>
      </c>
      <c r="B24" s="21">
        <v>13</v>
      </c>
      <c r="C24" s="21"/>
      <c r="D24" s="30"/>
    </row>
    <row r="25" spans="1:6">
      <c r="A25" s="21" t="s">
        <v>72</v>
      </c>
      <c r="B25" s="21">
        <v>3.5</v>
      </c>
      <c r="C25" s="21">
        <f>B25*C23</f>
        <v>45.5</v>
      </c>
      <c r="D25" s="88" t="s">
        <v>73</v>
      </c>
    </row>
    <row r="26" spans="1:6">
      <c r="A26" s="21" t="s">
        <v>74</v>
      </c>
      <c r="B26" s="21">
        <v>1</v>
      </c>
      <c r="C26" s="21">
        <f>B26*C23</f>
        <v>13</v>
      </c>
      <c r="D26" s="88"/>
    </row>
    <row r="27" spans="1:6">
      <c r="A27" s="21" t="s">
        <v>75</v>
      </c>
      <c r="B27" s="21">
        <v>17.5</v>
      </c>
      <c r="C27" s="21"/>
      <c r="D27" s="43"/>
    </row>
    <row r="28" spans="1:6">
      <c r="A28" s="18"/>
      <c r="B28" s="18"/>
      <c r="C28" s="18"/>
    </row>
    <row r="29" spans="1:6">
      <c r="A29" s="18"/>
      <c r="B29" s="18"/>
      <c r="C29" s="18"/>
    </row>
    <row r="30" spans="1:6">
      <c r="A30" s="18"/>
      <c r="B30" s="18"/>
      <c r="C30" s="18"/>
    </row>
    <row r="31" spans="1:6">
      <c r="A31" s="95" t="s">
        <v>50</v>
      </c>
      <c r="B31" s="95"/>
      <c r="C31" s="95"/>
      <c r="D31" s="49"/>
    </row>
    <row r="32" spans="1:6">
      <c r="A32" s="12" t="s">
        <v>51</v>
      </c>
      <c r="B32" s="12" t="s">
        <v>52</v>
      </c>
      <c r="C32" s="12" t="s">
        <v>53</v>
      </c>
      <c r="D32" s="52"/>
    </row>
    <row r="33" spans="1:6">
      <c r="A33" s="13" t="s">
        <v>76</v>
      </c>
      <c r="B33" s="13" t="s">
        <v>77</v>
      </c>
      <c r="C33" s="13" t="s">
        <v>78</v>
      </c>
      <c r="D33" s="26"/>
    </row>
    <row r="34" spans="1:6">
      <c r="A34" s="13" t="s">
        <v>79</v>
      </c>
      <c r="B34" s="13" t="s">
        <v>80</v>
      </c>
      <c r="C34" s="13" t="s">
        <v>81</v>
      </c>
      <c r="D34" s="53"/>
    </row>
    <row r="35" spans="1:6">
      <c r="A35" s="13" t="s">
        <v>63</v>
      </c>
      <c r="B35" s="13" t="s">
        <v>64</v>
      </c>
      <c r="C35" s="51" t="s">
        <v>65</v>
      </c>
      <c r="D35" s="26"/>
    </row>
    <row r="36" spans="1:6">
      <c r="A36" s="85" t="s">
        <v>82</v>
      </c>
      <c r="B36" s="85"/>
      <c r="C36" s="85"/>
      <c r="D36" s="50"/>
    </row>
    <row r="37" spans="1:6">
      <c r="A37" s="18"/>
      <c r="B37" s="18"/>
      <c r="C37" s="18"/>
    </row>
    <row r="39" spans="1:6" ht="18.75">
      <c r="A39" s="77" t="s">
        <v>83</v>
      </c>
      <c r="B39" s="77"/>
      <c r="C39" s="77"/>
      <c r="D39" s="77"/>
    </row>
    <row r="40" spans="1:6">
      <c r="A40" s="64" t="s">
        <v>68</v>
      </c>
      <c r="B40" s="64" t="s">
        <v>69</v>
      </c>
      <c r="C40" s="64">
        <v>13</v>
      </c>
      <c r="D40" s="65" t="s">
        <v>70</v>
      </c>
    </row>
    <row r="41" spans="1:6">
      <c r="A41" s="21" t="s">
        <v>84</v>
      </c>
      <c r="B41" s="21">
        <v>17.5</v>
      </c>
      <c r="C41" s="21" t="s">
        <v>85</v>
      </c>
      <c r="D41" s="21"/>
    </row>
    <row r="42" spans="1:6" ht="45.75">
      <c r="A42" s="21" t="s">
        <v>86</v>
      </c>
      <c r="B42" s="21">
        <v>15</v>
      </c>
      <c r="C42" s="21">
        <f>B42*C40</f>
        <v>195</v>
      </c>
      <c r="D42" s="89" t="s">
        <v>87</v>
      </c>
      <c r="F42" s="23" t="s">
        <v>88</v>
      </c>
    </row>
    <row r="43" spans="1:6">
      <c r="A43" s="21" t="s">
        <v>89</v>
      </c>
      <c r="B43" s="21">
        <v>0.5</v>
      </c>
      <c r="C43" s="21">
        <f>B43*C40</f>
        <v>6.5</v>
      </c>
      <c r="D43" s="89"/>
    </row>
    <row r="44" spans="1:6">
      <c r="A44" s="21" t="s">
        <v>90</v>
      </c>
      <c r="B44" s="21">
        <v>1.25</v>
      </c>
      <c r="C44" s="21"/>
      <c r="D44" s="21" t="s">
        <v>91</v>
      </c>
    </row>
    <row r="45" spans="1:6">
      <c r="A45" s="21" t="s">
        <v>75</v>
      </c>
      <c r="B45" s="21">
        <v>34.25</v>
      </c>
      <c r="C45" s="21"/>
      <c r="D45" s="21"/>
    </row>
    <row r="46" spans="1:6">
      <c r="A46" s="18"/>
      <c r="B46" s="18"/>
      <c r="C46" s="18"/>
      <c r="D46" s="18"/>
    </row>
    <row r="47" spans="1:6">
      <c r="A47" s="18"/>
      <c r="B47" s="18"/>
      <c r="C47" s="18"/>
      <c r="D47" s="18"/>
    </row>
    <row r="48" spans="1:6">
      <c r="A48" s="96" t="s">
        <v>50</v>
      </c>
      <c r="B48" s="96"/>
      <c r="C48" s="96"/>
      <c r="D48" s="49"/>
    </row>
    <row r="49" spans="1:4">
      <c r="A49" s="12" t="s">
        <v>92</v>
      </c>
      <c r="B49" s="12" t="s">
        <v>52</v>
      </c>
      <c r="C49" s="12" t="s">
        <v>53</v>
      </c>
      <c r="D49" s="52"/>
    </row>
    <row r="50" spans="1:4">
      <c r="A50" s="13" t="s">
        <v>93</v>
      </c>
      <c r="B50" s="13" t="s">
        <v>94</v>
      </c>
      <c r="C50" s="13" t="s">
        <v>95</v>
      </c>
      <c r="D50" s="26"/>
    </row>
    <row r="51" spans="1:4">
      <c r="A51" s="13" t="s">
        <v>63</v>
      </c>
      <c r="B51" s="13" t="s">
        <v>64</v>
      </c>
      <c r="C51" s="51" t="s">
        <v>65</v>
      </c>
      <c r="D51" s="42"/>
    </row>
    <row r="52" spans="1:4">
      <c r="A52" s="85" t="s">
        <v>96</v>
      </c>
      <c r="B52" s="85"/>
      <c r="C52" s="85"/>
      <c r="D52" s="50"/>
    </row>
    <row r="53" spans="1:4">
      <c r="A53" s="28"/>
      <c r="B53" s="18"/>
      <c r="C53" s="18"/>
    </row>
    <row r="54" spans="1:4">
      <c r="A54" s="28"/>
      <c r="B54" s="18"/>
      <c r="C54" s="18"/>
    </row>
    <row r="55" spans="1:4" ht="18.75">
      <c r="A55" s="76" t="s">
        <v>97</v>
      </c>
      <c r="B55" s="76"/>
      <c r="C55" s="76"/>
      <c r="D55" s="76"/>
    </row>
    <row r="56" spans="1:4">
      <c r="A56" s="44" t="s">
        <v>98</v>
      </c>
      <c r="B56" s="45">
        <f>B45*0.9</f>
        <v>30.824999999999999</v>
      </c>
      <c r="C56" s="19"/>
      <c r="D56" s="22"/>
    </row>
    <row r="57" spans="1:4">
      <c r="A57" s="29" t="s">
        <v>99</v>
      </c>
      <c r="B57" s="30" t="s">
        <v>100</v>
      </c>
    </row>
    <row r="58" spans="1:4">
      <c r="A58" s="31"/>
    </row>
    <row r="59" spans="1:4">
      <c r="A59" s="31"/>
    </row>
    <row r="60" spans="1:4" ht="18.75">
      <c r="A60" s="76" t="s">
        <v>101</v>
      </c>
      <c r="B60" s="76"/>
      <c r="C60" s="76"/>
      <c r="D60" s="76"/>
    </row>
    <row r="61" spans="1:4">
      <c r="A61" s="46" t="s">
        <v>68</v>
      </c>
      <c r="B61" s="46" t="s">
        <v>69</v>
      </c>
      <c r="C61" s="46">
        <v>13</v>
      </c>
      <c r="D61" s="47" t="s">
        <v>70</v>
      </c>
    </row>
    <row r="62" spans="1:4">
      <c r="A62" s="34" t="s">
        <v>102</v>
      </c>
      <c r="B62" s="34">
        <v>7.5</v>
      </c>
      <c r="C62" s="35" t="s">
        <v>85</v>
      </c>
      <c r="D62" s="33"/>
    </row>
    <row r="63" spans="1:4">
      <c r="A63" s="35" t="s">
        <v>103</v>
      </c>
      <c r="B63" s="35">
        <v>1.5</v>
      </c>
      <c r="C63" s="35">
        <f>B63*C61</f>
        <v>19.5</v>
      </c>
      <c r="D63" s="84">
        <v>14</v>
      </c>
    </row>
    <row r="64" spans="1:4">
      <c r="A64" s="35" t="s">
        <v>104</v>
      </c>
      <c r="B64" s="35">
        <v>12.5</v>
      </c>
      <c r="C64" s="35">
        <f>B64*C61</f>
        <v>162.5</v>
      </c>
      <c r="D64" s="84"/>
    </row>
    <row r="65" spans="1:4" ht="30.75">
      <c r="A65" s="35" t="s">
        <v>105</v>
      </c>
      <c r="B65" s="80">
        <v>5</v>
      </c>
      <c r="C65" s="97" t="s">
        <v>91</v>
      </c>
      <c r="D65" s="98"/>
    </row>
    <row r="66" spans="1:4" ht="30.75">
      <c r="A66" s="35" t="s">
        <v>106</v>
      </c>
      <c r="B66" s="80"/>
      <c r="C66" s="99"/>
      <c r="D66" s="100"/>
    </row>
    <row r="67" spans="1:4">
      <c r="A67" s="35" t="s">
        <v>75</v>
      </c>
      <c r="B67" s="32">
        <v>26.5</v>
      </c>
      <c r="C67" s="35"/>
      <c r="D67" s="33"/>
    </row>
    <row r="68" spans="1:4">
      <c r="A68" s="36"/>
      <c r="B68" s="37"/>
      <c r="C68" s="37"/>
      <c r="D68" s="38"/>
    </row>
    <row r="70" spans="1:4">
      <c r="A70" s="81" t="s">
        <v>50</v>
      </c>
      <c r="B70" s="82"/>
      <c r="C70" s="82"/>
      <c r="D70" s="83"/>
    </row>
    <row r="71" spans="1:4">
      <c r="A71" s="12" t="s">
        <v>92</v>
      </c>
      <c r="B71" s="12" t="s">
        <v>52</v>
      </c>
      <c r="C71" s="12" t="s">
        <v>53</v>
      </c>
      <c r="D71" s="12" t="s">
        <v>107</v>
      </c>
    </row>
    <row r="72" spans="1:4">
      <c r="A72" s="13" t="s">
        <v>93</v>
      </c>
      <c r="B72" s="13" t="s">
        <v>77</v>
      </c>
      <c r="C72" s="13" t="s">
        <v>95</v>
      </c>
      <c r="D72" s="13">
        <v>1</v>
      </c>
    </row>
    <row r="73" spans="1:4">
      <c r="A73" s="13" t="s">
        <v>108</v>
      </c>
      <c r="B73" s="13" t="s">
        <v>109</v>
      </c>
      <c r="C73" s="13" t="s">
        <v>110</v>
      </c>
      <c r="D73" s="26">
        <v>1</v>
      </c>
    </row>
    <row r="74" spans="1:4">
      <c r="A74" s="93" t="s">
        <v>111</v>
      </c>
      <c r="B74" s="13" t="s">
        <v>109</v>
      </c>
      <c r="C74" s="13" t="s">
        <v>110</v>
      </c>
      <c r="D74" s="93">
        <v>12</v>
      </c>
    </row>
    <row r="75" spans="1:4">
      <c r="A75" s="94"/>
      <c r="B75" s="13" t="s">
        <v>80</v>
      </c>
      <c r="C75" s="13" t="s">
        <v>112</v>
      </c>
      <c r="D75" s="94"/>
    </row>
    <row r="76" spans="1:4">
      <c r="A76" s="13" t="s">
        <v>113</v>
      </c>
      <c r="B76" s="13" t="s">
        <v>80</v>
      </c>
      <c r="C76" s="13" t="s">
        <v>78</v>
      </c>
      <c r="D76" s="26">
        <v>1</v>
      </c>
    </row>
    <row r="77" spans="1:4">
      <c r="A77" s="27" t="s">
        <v>63</v>
      </c>
      <c r="B77" s="41" t="s">
        <v>64</v>
      </c>
      <c r="C77" s="40" t="s">
        <v>65</v>
      </c>
      <c r="D77" s="42"/>
    </row>
    <row r="78" spans="1:4">
      <c r="A78" s="85" t="s">
        <v>66</v>
      </c>
      <c r="B78" s="85"/>
      <c r="C78" s="85"/>
      <c r="D78" s="85"/>
    </row>
    <row r="81" spans="1:4" ht="18.75">
      <c r="A81" s="90" t="s">
        <v>114</v>
      </c>
      <c r="B81" s="91"/>
      <c r="C81" s="91"/>
      <c r="D81" s="92"/>
    </row>
    <row r="82" spans="1:4">
      <c r="A82" s="44" t="s">
        <v>98</v>
      </c>
      <c r="B82" s="45">
        <f>B67*0.8</f>
        <v>21.200000000000003</v>
      </c>
    </row>
    <row r="83" spans="1:4">
      <c r="A83" s="29" t="s">
        <v>99</v>
      </c>
      <c r="B83" s="30" t="s">
        <v>115</v>
      </c>
    </row>
    <row r="86" spans="1:4" ht="18.75">
      <c r="A86" s="76" t="s">
        <v>116</v>
      </c>
      <c r="B86" s="76"/>
      <c r="C86" s="76"/>
      <c r="D86" s="76"/>
    </row>
    <row r="87" spans="1:4">
      <c r="A87" s="44" t="s">
        <v>98</v>
      </c>
      <c r="B87" s="45">
        <f>25*0.75</f>
        <v>18.75</v>
      </c>
    </row>
    <row r="88" spans="1:4">
      <c r="A88" s="29" t="s">
        <v>99</v>
      </c>
      <c r="B88" s="30" t="s">
        <v>117</v>
      </c>
    </row>
  </sheetData>
  <mergeCells count="23">
    <mergeCell ref="D74:D75"/>
    <mergeCell ref="A31:C31"/>
    <mergeCell ref="A36:C36"/>
    <mergeCell ref="A48:C48"/>
    <mergeCell ref="A52:C52"/>
    <mergeCell ref="A55:D55"/>
    <mergeCell ref="C65:D66"/>
    <mergeCell ref="A86:D86"/>
    <mergeCell ref="A39:D39"/>
    <mergeCell ref="A1:D1"/>
    <mergeCell ref="D15:D16"/>
    <mergeCell ref="B65:B66"/>
    <mergeCell ref="A12:D12"/>
    <mergeCell ref="D63:D64"/>
    <mergeCell ref="A60:D60"/>
    <mergeCell ref="A18:D18"/>
    <mergeCell ref="A22:D22"/>
    <mergeCell ref="D25:D26"/>
    <mergeCell ref="D42:D43"/>
    <mergeCell ref="A78:D78"/>
    <mergeCell ref="A81:D81"/>
    <mergeCell ref="A70:D70"/>
    <mergeCell ref="A74:A75"/>
  </mergeCells>
  <pageMargins left="0.7" right="0.7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D13B-B184-4691-B831-6F36B4D640F6}">
  <dimension ref="A1:N31"/>
  <sheetViews>
    <sheetView workbookViewId="0">
      <pane ySplit="1" topLeftCell="A2" activePane="bottomLeft" state="frozen"/>
      <selection pane="bottomLeft" activeCell="D2" sqref="D2"/>
    </sheetView>
  </sheetViews>
  <sheetFormatPr defaultRowHeight="13.5"/>
  <cols>
    <col min="2" max="2" width="15.125" style="3" bestFit="1" customWidth="1"/>
    <col min="4" max="4" width="15.75" style="2" customWidth="1"/>
    <col min="5" max="7" width="13.625" style="2" customWidth="1"/>
    <col min="8" max="8" width="12" style="2" customWidth="1"/>
    <col min="9" max="9" width="14.375" bestFit="1" customWidth="1"/>
    <col min="10" max="11" width="14.375" customWidth="1"/>
    <col min="12" max="12" width="22.125" bestFit="1" customWidth="1"/>
    <col min="13" max="15" width="9" customWidth="1"/>
  </cols>
  <sheetData>
    <row r="1" spans="1:14" s="57" customFormat="1" ht="15">
      <c r="A1" s="67" t="s">
        <v>118</v>
      </c>
      <c r="B1" s="67" t="s">
        <v>119</v>
      </c>
      <c r="C1" s="68" t="s">
        <v>120</v>
      </c>
      <c r="D1" s="69" t="s">
        <v>0</v>
      </c>
      <c r="E1"/>
      <c r="F1"/>
      <c r="G1" s="56"/>
      <c r="H1" s="56"/>
      <c r="I1" s="56"/>
      <c r="J1" s="56"/>
      <c r="K1" s="56"/>
      <c r="L1" s="56"/>
      <c r="M1" s="56"/>
      <c r="N1" s="56"/>
    </row>
    <row r="2" spans="1:14">
      <c r="A2" s="101" t="s">
        <v>121</v>
      </c>
      <c r="B2" s="58" t="s">
        <v>122</v>
      </c>
      <c r="C2" s="58">
        <v>1</v>
      </c>
      <c r="D2" s="6">
        <v>1100761105</v>
      </c>
      <c r="E2"/>
      <c r="F2"/>
      <c r="G2" s="55"/>
      <c r="H2" s="55"/>
      <c r="I2" s="55"/>
      <c r="J2" s="55"/>
      <c r="K2" s="55"/>
      <c r="L2" s="55"/>
      <c r="M2" s="55"/>
      <c r="N2" s="55"/>
    </row>
    <row r="3" spans="1:14">
      <c r="A3" s="102"/>
      <c r="B3" s="58" t="s">
        <v>123</v>
      </c>
      <c r="C3" s="58">
        <v>2</v>
      </c>
      <c r="D3" s="6">
        <v>1101000109</v>
      </c>
      <c r="E3"/>
      <c r="F3"/>
      <c r="G3" s="55"/>
      <c r="H3" s="55"/>
      <c r="I3" s="55"/>
      <c r="J3" s="55"/>
      <c r="K3" s="55"/>
      <c r="L3" s="55"/>
      <c r="M3" s="55"/>
      <c r="N3" s="55"/>
    </row>
    <row r="4" spans="1:14">
      <c r="A4" s="102"/>
      <c r="B4" s="58" t="s">
        <v>124</v>
      </c>
      <c r="C4" s="58">
        <v>3</v>
      </c>
      <c r="D4" s="6">
        <v>1101031105</v>
      </c>
      <c r="E4"/>
      <c r="F4"/>
      <c r="G4" s="55"/>
      <c r="H4" s="55"/>
      <c r="I4" s="55"/>
      <c r="J4" s="55"/>
      <c r="K4" s="55"/>
      <c r="L4" s="55"/>
      <c r="M4" s="55"/>
      <c r="N4" s="55"/>
    </row>
    <row r="5" spans="1:14">
      <c r="A5" s="102"/>
      <c r="B5" s="58" t="s">
        <v>125</v>
      </c>
      <c r="C5" s="58">
        <v>4</v>
      </c>
      <c r="D5" s="6">
        <v>1100131110</v>
      </c>
      <c r="E5"/>
      <c r="F5"/>
      <c r="G5" s="55"/>
      <c r="H5" s="55"/>
      <c r="I5" s="55"/>
      <c r="J5" s="55"/>
      <c r="K5" s="55"/>
      <c r="L5" s="55"/>
      <c r="M5" s="55"/>
      <c r="N5" s="55"/>
    </row>
    <row r="6" spans="1:14">
      <c r="A6" s="102"/>
      <c r="B6" s="6" t="s">
        <v>126</v>
      </c>
      <c r="C6" s="58">
        <v>5</v>
      </c>
      <c r="D6" s="6">
        <v>1100150310</v>
      </c>
      <c r="E6"/>
      <c r="F6"/>
      <c r="G6" s="55"/>
      <c r="H6" s="55"/>
      <c r="I6" s="55"/>
      <c r="J6" s="55"/>
      <c r="K6" s="55"/>
      <c r="L6" s="55"/>
      <c r="M6" s="55"/>
      <c r="N6" s="55"/>
    </row>
    <row r="7" spans="1:14">
      <c r="A7" s="102"/>
      <c r="B7" s="6" t="s">
        <v>127</v>
      </c>
      <c r="C7" s="58">
        <v>6</v>
      </c>
      <c r="D7" s="6">
        <v>1101352305</v>
      </c>
      <c r="E7"/>
      <c r="F7"/>
      <c r="G7" s="55"/>
      <c r="H7" s="55"/>
      <c r="I7" s="55"/>
      <c r="J7" s="55"/>
      <c r="K7" s="55"/>
      <c r="L7" s="55"/>
      <c r="M7" s="55"/>
      <c r="N7" s="55"/>
    </row>
    <row r="8" spans="1:14">
      <c r="A8" s="102"/>
      <c r="B8" s="6" t="s">
        <v>128</v>
      </c>
      <c r="C8" s="58">
        <v>7</v>
      </c>
      <c r="D8" s="6">
        <v>1101373105</v>
      </c>
      <c r="E8"/>
      <c r="F8"/>
      <c r="G8" s="55"/>
      <c r="H8" s="55"/>
      <c r="I8" s="55"/>
      <c r="J8" s="55"/>
      <c r="K8" s="55"/>
      <c r="L8" s="55"/>
      <c r="M8" s="55"/>
      <c r="N8" s="55"/>
    </row>
    <row r="9" spans="1:14">
      <c r="A9" s="102"/>
      <c r="B9" s="6" t="s">
        <v>129</v>
      </c>
      <c r="C9" s="58">
        <v>8</v>
      </c>
      <c r="D9" s="6">
        <v>1100660110</v>
      </c>
      <c r="E9"/>
      <c r="F9"/>
      <c r="G9" s="55"/>
      <c r="H9" s="55"/>
      <c r="I9" s="55"/>
      <c r="J9" s="55"/>
      <c r="K9" s="55"/>
      <c r="L9" s="55"/>
      <c r="M9" s="55"/>
      <c r="N9" s="55"/>
    </row>
    <row r="10" spans="1:14">
      <c r="A10" s="102"/>
      <c r="B10" s="6" t="s">
        <v>130</v>
      </c>
      <c r="C10" s="58">
        <v>9</v>
      </c>
      <c r="D10" s="6">
        <v>1100751110</v>
      </c>
      <c r="E10"/>
      <c r="F10"/>
      <c r="G10" s="55"/>
      <c r="H10" s="55"/>
      <c r="I10" s="55"/>
      <c r="J10" s="55"/>
      <c r="K10" s="55"/>
      <c r="L10" s="55"/>
      <c r="M10" s="55"/>
      <c r="N10" s="55"/>
    </row>
    <row r="11" spans="1:14">
      <c r="A11" s="102"/>
      <c r="B11" s="6" t="s">
        <v>131</v>
      </c>
      <c r="C11" s="58">
        <v>10</v>
      </c>
      <c r="D11" s="6">
        <v>1100787110</v>
      </c>
      <c r="E11"/>
      <c r="F11"/>
      <c r="G11" s="55"/>
      <c r="H11" s="55"/>
      <c r="I11" s="55"/>
      <c r="J11" s="55"/>
      <c r="K11" s="55"/>
      <c r="L11" s="55"/>
      <c r="M11" s="55"/>
      <c r="N11" s="55"/>
    </row>
    <row r="12" spans="1:14">
      <c r="A12" s="102"/>
      <c r="B12" s="6" t="s">
        <v>132</v>
      </c>
      <c r="C12" s="58">
        <v>11</v>
      </c>
      <c r="D12" s="6">
        <v>1100105119</v>
      </c>
      <c r="E12"/>
      <c r="F12"/>
      <c r="G12" s="55"/>
      <c r="H12" s="55"/>
      <c r="I12" s="55"/>
      <c r="J12" s="55"/>
      <c r="K12" s="55"/>
      <c r="L12" s="55"/>
      <c r="M12" s="55"/>
      <c r="N12" s="55"/>
    </row>
    <row r="13" spans="1:14">
      <c r="A13" s="103"/>
      <c r="B13" s="6" t="s">
        <v>133</v>
      </c>
      <c r="C13" s="58">
        <v>12</v>
      </c>
      <c r="D13" s="6">
        <v>1101813109</v>
      </c>
      <c r="E13"/>
      <c r="F13"/>
      <c r="G13" s="55"/>
      <c r="H13" s="55"/>
      <c r="I13" s="55"/>
      <c r="J13" s="55"/>
      <c r="K13" s="55"/>
      <c r="L13" s="55"/>
      <c r="M13" s="55"/>
      <c r="N13" s="55"/>
    </row>
    <row r="14" spans="1:14">
      <c r="A14" s="66"/>
      <c r="E14"/>
      <c r="F14"/>
      <c r="G14" s="55"/>
      <c r="H14" s="55"/>
      <c r="I14" s="55"/>
      <c r="J14" s="55"/>
      <c r="K14" s="55"/>
      <c r="L14" s="55"/>
      <c r="M14" s="55"/>
      <c r="N14" s="55"/>
    </row>
    <row r="15" spans="1:14">
      <c r="A15" s="66"/>
      <c r="C15" s="55"/>
      <c r="D15" s="55"/>
      <c r="E15"/>
      <c r="F15"/>
      <c r="G15" s="55"/>
      <c r="H15" s="55"/>
      <c r="I15" s="55"/>
      <c r="J15" s="55"/>
      <c r="K15" s="55"/>
      <c r="L15" s="55"/>
      <c r="M15" s="55"/>
      <c r="N15" s="55"/>
    </row>
    <row r="16" spans="1:14">
      <c r="C16" s="55"/>
      <c r="D16" s="55"/>
      <c r="E16"/>
      <c r="F16"/>
      <c r="G16" s="55"/>
      <c r="H16" s="55"/>
      <c r="I16" s="55"/>
      <c r="J16" s="55"/>
      <c r="K16" s="55"/>
      <c r="L16" s="55"/>
      <c r="M16" s="55"/>
      <c r="N16" s="55"/>
    </row>
    <row r="17" spans="3:14"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3:14">
      <c r="E18"/>
      <c r="F18"/>
      <c r="G18"/>
      <c r="H18"/>
    </row>
    <row r="19" spans="3:14">
      <c r="E19"/>
      <c r="F19"/>
      <c r="G19"/>
      <c r="H19"/>
    </row>
    <row r="20" spans="3:14">
      <c r="E20"/>
      <c r="F20"/>
      <c r="G20"/>
      <c r="H20"/>
    </row>
    <row r="21" spans="3:14">
      <c r="E21"/>
      <c r="F21"/>
      <c r="G21"/>
      <c r="H21"/>
    </row>
    <row r="22" spans="3:14">
      <c r="E22"/>
      <c r="F22"/>
      <c r="G22"/>
      <c r="H22"/>
    </row>
    <row r="23" spans="3:14">
      <c r="E23"/>
      <c r="F23"/>
      <c r="G23"/>
      <c r="H23"/>
    </row>
    <row r="24" spans="3:14">
      <c r="E24"/>
      <c r="F24"/>
      <c r="G24"/>
      <c r="H24"/>
    </row>
    <row r="25" spans="3:14">
      <c r="E25"/>
      <c r="F25"/>
      <c r="G25"/>
      <c r="H25"/>
    </row>
    <row r="26" spans="3:14">
      <c r="E26"/>
      <c r="F26"/>
      <c r="G26"/>
      <c r="H26"/>
    </row>
    <row r="27" spans="3:14">
      <c r="E27"/>
      <c r="F27"/>
      <c r="G27"/>
      <c r="H27"/>
    </row>
    <row r="28" spans="3:14">
      <c r="E28"/>
      <c r="F28"/>
      <c r="G28"/>
      <c r="H28"/>
    </row>
    <row r="29" spans="3:14">
      <c r="E29"/>
      <c r="F29"/>
      <c r="G29"/>
      <c r="H29"/>
    </row>
    <row r="30" spans="3:14">
      <c r="E30"/>
      <c r="F30"/>
      <c r="G30"/>
      <c r="H30"/>
    </row>
    <row r="31" spans="3:14">
      <c r="E31"/>
      <c r="F31"/>
      <c r="G31"/>
      <c r="H31"/>
    </row>
  </sheetData>
  <mergeCells count="1">
    <mergeCell ref="A2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K40"/>
  <sheetViews>
    <sheetView workbookViewId="0">
      <pane ySplit="1" topLeftCell="A2" activePane="bottomLeft" state="frozen"/>
      <selection pane="bottomLeft" activeCell="D7" sqref="A1:I13"/>
    </sheetView>
  </sheetViews>
  <sheetFormatPr defaultColWidth="9" defaultRowHeight="13.5"/>
  <cols>
    <col min="2" max="2" width="10.375" style="3" customWidth="1"/>
    <col min="3" max="3" width="13.625" customWidth="1"/>
    <col min="4" max="4" width="12" customWidth="1"/>
    <col min="5" max="5" width="12.75" customWidth="1"/>
    <col min="6" max="6" width="10.125" customWidth="1"/>
    <col min="7" max="7" width="15.5" customWidth="1"/>
    <col min="8" max="8" width="10.375" customWidth="1"/>
    <col min="16380" max="16384" width="8" customWidth="1"/>
  </cols>
  <sheetData>
    <row r="1" spans="1:11" s="7" customFormat="1" ht="66">
      <c r="A1" s="62" t="s">
        <v>134</v>
      </c>
      <c r="B1" s="63" t="s">
        <v>135</v>
      </c>
      <c r="C1" s="62" t="s">
        <v>136</v>
      </c>
      <c r="D1" s="62" t="s">
        <v>137</v>
      </c>
      <c r="E1" s="62" t="s">
        <v>138</v>
      </c>
      <c r="F1" s="62" t="s">
        <v>139</v>
      </c>
      <c r="G1" s="62" t="s">
        <v>140</v>
      </c>
      <c r="H1" s="62" t="s">
        <v>141</v>
      </c>
      <c r="I1" s="62" t="s">
        <v>142</v>
      </c>
      <c r="J1" s="54"/>
    </row>
    <row r="2" spans="1:11" ht="15.6" customHeight="1">
      <c r="A2" s="104" t="s">
        <v>121</v>
      </c>
      <c r="B2" s="58">
        <v>1</v>
      </c>
      <c r="C2" s="6">
        <v>1100761105</v>
      </c>
      <c r="D2" s="24">
        <v>1.38</v>
      </c>
      <c r="E2" s="105">
        <f>D2*10</f>
        <v>13.799999999999999</v>
      </c>
      <c r="F2" s="24">
        <f>E2*10</f>
        <v>138</v>
      </c>
      <c r="G2" s="106">
        <f>100/E2</f>
        <v>7.2463768115942031</v>
      </c>
      <c r="H2" s="25">
        <f>13-G2</f>
        <v>5.7536231884057969</v>
      </c>
      <c r="I2" s="6" t="s">
        <v>143</v>
      </c>
    </row>
    <row r="3" spans="1:11" ht="15.6" customHeight="1">
      <c r="A3" s="104"/>
      <c r="B3" s="58">
        <v>2</v>
      </c>
      <c r="C3" s="6">
        <v>1101000109</v>
      </c>
      <c r="D3" s="24">
        <v>1.33</v>
      </c>
      <c r="E3" s="105">
        <f t="shared" ref="E3:F3" si="0">D3*10</f>
        <v>13.3</v>
      </c>
      <c r="F3" s="24">
        <f t="shared" si="0"/>
        <v>133</v>
      </c>
      <c r="G3" s="106">
        <f t="shared" ref="G3:G13" si="1">100/E3</f>
        <v>7.518796992481203</v>
      </c>
      <c r="H3" s="25">
        <f t="shared" ref="H3:H13" si="2">13-G3</f>
        <v>5.481203007518797</v>
      </c>
      <c r="I3" s="6" t="s">
        <v>143</v>
      </c>
    </row>
    <row r="4" spans="1:11" ht="15.6" customHeight="1">
      <c r="A4" s="104"/>
      <c r="B4" s="58">
        <v>3</v>
      </c>
      <c r="C4" s="6">
        <v>1101031105</v>
      </c>
      <c r="D4" s="24">
        <v>2.1</v>
      </c>
      <c r="E4" s="105">
        <f t="shared" ref="E4:F4" si="3">D4*10</f>
        <v>21</v>
      </c>
      <c r="F4" s="24">
        <f t="shared" si="3"/>
        <v>210</v>
      </c>
      <c r="G4" s="106">
        <f t="shared" si="1"/>
        <v>4.7619047619047619</v>
      </c>
      <c r="H4" s="25">
        <f t="shared" si="2"/>
        <v>8.2380952380952372</v>
      </c>
      <c r="I4" s="6" t="s">
        <v>143</v>
      </c>
    </row>
    <row r="5" spans="1:11" ht="15.6" customHeight="1">
      <c r="A5" s="104"/>
      <c r="B5" s="58">
        <v>4</v>
      </c>
      <c r="C5" s="6">
        <v>1100131110</v>
      </c>
      <c r="D5" s="24">
        <v>1.19</v>
      </c>
      <c r="E5" s="105">
        <f t="shared" ref="E5:F5" si="4">D5*10</f>
        <v>11.899999999999999</v>
      </c>
      <c r="F5" s="24">
        <f t="shared" si="4"/>
        <v>118.99999999999999</v>
      </c>
      <c r="G5" s="106">
        <f t="shared" si="1"/>
        <v>8.4033613445378155</v>
      </c>
      <c r="H5" s="25">
        <f t="shared" si="2"/>
        <v>4.5966386554621845</v>
      </c>
      <c r="I5" s="6" t="s">
        <v>143</v>
      </c>
    </row>
    <row r="6" spans="1:11" ht="15.6" customHeight="1">
      <c r="A6" s="104"/>
      <c r="B6" s="58">
        <v>5</v>
      </c>
      <c r="C6" s="6">
        <v>1100150310</v>
      </c>
      <c r="D6" s="24">
        <v>1.1299999999999999</v>
      </c>
      <c r="E6" s="105">
        <f t="shared" ref="E6:F6" si="5">D6*10</f>
        <v>11.299999999999999</v>
      </c>
      <c r="F6" s="24">
        <f t="shared" si="5"/>
        <v>112.99999999999999</v>
      </c>
      <c r="G6" s="106">
        <f t="shared" si="1"/>
        <v>8.8495575221238951</v>
      </c>
      <c r="H6" s="25">
        <f t="shared" si="2"/>
        <v>4.1504424778761049</v>
      </c>
      <c r="I6" s="6" t="s">
        <v>143</v>
      </c>
    </row>
    <row r="7" spans="1:11" ht="15.6" customHeight="1">
      <c r="A7" s="104"/>
      <c r="B7" s="58">
        <v>6</v>
      </c>
      <c r="C7" s="6">
        <v>1101352305</v>
      </c>
      <c r="D7" s="24">
        <v>1.8</v>
      </c>
      <c r="E7" s="105">
        <f t="shared" ref="E7:F7" si="6">D7*10</f>
        <v>18</v>
      </c>
      <c r="F7" s="24">
        <f t="shared" si="6"/>
        <v>180</v>
      </c>
      <c r="G7" s="106">
        <f t="shared" si="1"/>
        <v>5.5555555555555554</v>
      </c>
      <c r="H7" s="25">
        <f t="shared" si="2"/>
        <v>7.4444444444444446</v>
      </c>
      <c r="I7" s="6" t="s">
        <v>143</v>
      </c>
    </row>
    <row r="8" spans="1:11" ht="15" customHeight="1">
      <c r="A8" s="104"/>
      <c r="B8" s="58">
        <v>7</v>
      </c>
      <c r="C8" s="6">
        <v>1101373105</v>
      </c>
      <c r="D8" s="24">
        <v>1.87</v>
      </c>
      <c r="E8" s="105">
        <f t="shared" ref="E8:F8" si="7">D8*10</f>
        <v>18.700000000000003</v>
      </c>
      <c r="F8" s="24">
        <f t="shared" si="7"/>
        <v>187.00000000000003</v>
      </c>
      <c r="G8" s="106">
        <f t="shared" si="1"/>
        <v>5.3475935828876997</v>
      </c>
      <c r="H8" s="25">
        <f t="shared" si="2"/>
        <v>7.6524064171123003</v>
      </c>
      <c r="I8" s="6" t="s">
        <v>143</v>
      </c>
    </row>
    <row r="9" spans="1:11">
      <c r="A9" s="104"/>
      <c r="B9" s="58">
        <v>8</v>
      </c>
      <c r="C9" s="6">
        <v>1100660110</v>
      </c>
      <c r="D9" s="24">
        <v>2.1800000000000002</v>
      </c>
      <c r="E9" s="105">
        <f t="shared" ref="E9:F9" si="8">D9*10</f>
        <v>21.8</v>
      </c>
      <c r="F9" s="24">
        <f t="shared" si="8"/>
        <v>218</v>
      </c>
      <c r="G9" s="106">
        <f t="shared" si="1"/>
        <v>4.5871559633027523</v>
      </c>
      <c r="H9" s="25">
        <f t="shared" si="2"/>
        <v>8.4128440366972477</v>
      </c>
      <c r="I9" s="6" t="s">
        <v>143</v>
      </c>
    </row>
    <row r="10" spans="1:11" ht="15" customHeight="1">
      <c r="A10" s="104"/>
      <c r="B10" s="58">
        <v>9</v>
      </c>
      <c r="C10" s="6">
        <v>1100751110</v>
      </c>
      <c r="D10" s="24">
        <v>1.66</v>
      </c>
      <c r="E10" s="105">
        <f t="shared" ref="E10:F10" si="9">D10*10</f>
        <v>16.599999999999998</v>
      </c>
      <c r="F10" s="24">
        <f t="shared" si="9"/>
        <v>165.99999999999997</v>
      </c>
      <c r="G10" s="106">
        <f t="shared" si="1"/>
        <v>6.0240963855421699</v>
      </c>
      <c r="H10" s="25">
        <f t="shared" si="2"/>
        <v>6.9759036144578301</v>
      </c>
      <c r="I10" s="6" t="s">
        <v>143</v>
      </c>
    </row>
    <row r="11" spans="1:11">
      <c r="A11" s="104"/>
      <c r="B11" s="58">
        <v>10</v>
      </c>
      <c r="C11" s="6">
        <v>1100787110</v>
      </c>
      <c r="D11" s="24">
        <v>2.2200000000000002</v>
      </c>
      <c r="E11" s="105">
        <f t="shared" ref="E11:F11" si="10">D11*10</f>
        <v>22.200000000000003</v>
      </c>
      <c r="F11" s="24">
        <f t="shared" si="10"/>
        <v>222.00000000000003</v>
      </c>
      <c r="G11" s="106">
        <f t="shared" si="1"/>
        <v>4.5045045045045038</v>
      </c>
      <c r="H11" s="25">
        <f t="shared" si="2"/>
        <v>8.4954954954954971</v>
      </c>
      <c r="I11" s="6" t="s">
        <v>143</v>
      </c>
    </row>
    <row r="12" spans="1:11" ht="15" customHeight="1">
      <c r="A12" s="104"/>
      <c r="B12" s="58">
        <v>11</v>
      </c>
      <c r="C12" s="6">
        <v>1100105119</v>
      </c>
      <c r="D12" s="24">
        <v>1.25</v>
      </c>
      <c r="E12" s="105">
        <f t="shared" ref="E12:F12" si="11">D12*10</f>
        <v>12.5</v>
      </c>
      <c r="F12" s="24">
        <f t="shared" si="11"/>
        <v>125</v>
      </c>
      <c r="G12" s="106">
        <f t="shared" si="1"/>
        <v>8</v>
      </c>
      <c r="H12" s="25">
        <f t="shared" si="2"/>
        <v>5</v>
      </c>
      <c r="I12" s="6" t="s">
        <v>143</v>
      </c>
    </row>
    <row r="13" spans="1:11">
      <c r="A13" s="104"/>
      <c r="B13" s="58">
        <v>12</v>
      </c>
      <c r="C13" s="6">
        <v>1101813109</v>
      </c>
      <c r="D13" s="24">
        <v>1.73</v>
      </c>
      <c r="E13" s="105">
        <f t="shared" ref="E13:F13" si="12">D13*10</f>
        <v>17.3</v>
      </c>
      <c r="F13" s="24">
        <f t="shared" si="12"/>
        <v>173</v>
      </c>
      <c r="G13" s="106">
        <f t="shared" si="1"/>
        <v>5.7803468208092479</v>
      </c>
      <c r="H13" s="25">
        <f t="shared" si="2"/>
        <v>7.2196531791907521</v>
      </c>
      <c r="I13" s="6" t="s">
        <v>143</v>
      </c>
    </row>
    <row r="14" spans="1:11">
      <c r="B14" s="2"/>
      <c r="G14" s="59"/>
      <c r="H14" s="59"/>
      <c r="K14" s="59"/>
    </row>
    <row r="15" spans="1:11">
      <c r="B15" s="2"/>
      <c r="G15" s="59"/>
      <c r="H15" s="59"/>
      <c r="K15" s="59"/>
    </row>
    <row r="16" spans="1:11" ht="13.5" hidden="1" customHeight="1">
      <c r="A16" s="39"/>
      <c r="B16" s="6" t="s">
        <v>144</v>
      </c>
      <c r="C16" s="8"/>
      <c r="D16" s="8" t="s">
        <v>145</v>
      </c>
      <c r="E16" s="24">
        <f>F16/10</f>
        <v>0</v>
      </c>
      <c r="F16" s="24"/>
      <c r="G16" s="24"/>
      <c r="H16" s="24"/>
      <c r="I16" s="24"/>
      <c r="J16" s="48"/>
    </row>
    <row r="17" spans="1:11">
      <c r="B17" s="2"/>
      <c r="G17" s="59"/>
      <c r="H17" s="59"/>
      <c r="K17" s="59"/>
    </row>
    <row r="18" spans="1:11">
      <c r="B18" s="2"/>
      <c r="K18" s="59"/>
    </row>
    <row r="19" spans="1:11">
      <c r="B19" s="2"/>
    </row>
    <row r="20" spans="1:11">
      <c r="B20" s="2"/>
    </row>
    <row r="21" spans="1:11">
      <c r="B21" s="2"/>
    </row>
    <row r="22" spans="1:11">
      <c r="B22" s="2"/>
    </row>
    <row r="23" spans="1:11" ht="13.5" hidden="1" customHeight="1">
      <c r="A23" s="39"/>
      <c r="B23" s="6" t="s">
        <v>146</v>
      </c>
      <c r="C23" s="8"/>
      <c r="D23" s="24" t="s">
        <v>145</v>
      </c>
      <c r="E23" s="8"/>
      <c r="F23" s="24"/>
      <c r="G23" s="25"/>
      <c r="H23" s="25"/>
      <c r="I23" s="24" t="s">
        <v>147</v>
      </c>
      <c r="J23" s="48"/>
    </row>
    <row r="24" spans="1:11">
      <c r="B24" s="2"/>
    </row>
    <row r="25" spans="1:11">
      <c r="B25" s="2"/>
    </row>
    <row r="26" spans="1:11">
      <c r="B26" s="2"/>
    </row>
    <row r="27" spans="1:11">
      <c r="B27"/>
    </row>
    <row r="28" spans="1:11">
      <c r="B28"/>
    </row>
    <row r="29" spans="1:11">
      <c r="B29"/>
    </row>
    <row r="30" spans="1:11">
      <c r="B30"/>
    </row>
    <row r="31" spans="1:11">
      <c r="B31"/>
    </row>
    <row r="32" spans="1:11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</sheetData>
  <autoFilter ref="A1:I28" xr:uid="{00000000-0001-0000-0200-000000000000}">
    <filterColumn colId="2">
      <filters>
        <filter val="1100209119"/>
        <filter val="11705006442"/>
        <filter val="11706015631"/>
        <filter val="11709007141"/>
        <filter val="11711014212"/>
        <filter val="11712018453"/>
        <filter val="11801008662"/>
        <filter val="11807028141"/>
        <filter val="11808006323"/>
        <filter val="11809018491"/>
        <filter val="11901019252"/>
        <filter val="11903010501"/>
        <filter val="11910033963"/>
        <filter val="11911024162"/>
        <filter val="11912026465"/>
        <filter val="12001031901"/>
        <filter val="12002009273"/>
        <filter val="12010032271"/>
        <filter val="12011016051"/>
        <filter val="12012026633"/>
        <filter val="12101006046"/>
        <filter val="12107030221"/>
        <filter val="12108055943"/>
        <filter val="12110050822"/>
        <filter val="12112010081"/>
        <filter val="12205021331"/>
        <filter val="12206014279"/>
      </filters>
    </filterColumn>
    <sortState xmlns:xlrd2="http://schemas.microsoft.com/office/spreadsheetml/2017/richdata2" ref="A2:I28">
      <sortCondition ref="B1:B28"/>
    </sortState>
  </autoFilter>
  <mergeCells count="1">
    <mergeCell ref="A2:A13"/>
  </mergeCells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C5" sqref="A1:F13"/>
    </sheetView>
  </sheetViews>
  <sheetFormatPr defaultColWidth="9" defaultRowHeight="13.5"/>
  <cols>
    <col min="3" max="3" width="21.625" style="3" customWidth="1"/>
    <col min="4" max="4" width="21" style="2" bestFit="1" customWidth="1"/>
    <col min="5" max="5" width="11" style="2" bestFit="1" customWidth="1"/>
    <col min="6" max="6" width="27.125" bestFit="1" customWidth="1"/>
    <col min="7" max="7" width="12.375" bestFit="1" customWidth="1"/>
    <col min="11" max="11" width="12.25" bestFit="1" customWidth="1"/>
  </cols>
  <sheetData>
    <row r="1" spans="1:6" s="1" customFormat="1" ht="30.75">
      <c r="A1" s="61" t="s">
        <v>134</v>
      </c>
      <c r="B1" s="4" t="s">
        <v>135</v>
      </c>
      <c r="C1" s="5" t="s">
        <v>148</v>
      </c>
      <c r="D1" s="61" t="s">
        <v>10</v>
      </c>
      <c r="E1" s="61" t="s">
        <v>149</v>
      </c>
      <c r="F1" s="61" t="s">
        <v>150</v>
      </c>
    </row>
    <row r="2" spans="1:6" ht="13.5" customHeight="1">
      <c r="A2" s="104" t="s">
        <v>121</v>
      </c>
      <c r="B2" s="58">
        <v>1</v>
      </c>
      <c r="C2" s="6">
        <v>1100761105</v>
      </c>
      <c r="D2" s="6" t="s">
        <v>16</v>
      </c>
      <c r="E2" s="6" t="s">
        <v>151</v>
      </c>
      <c r="F2" s="60" t="s">
        <v>152</v>
      </c>
    </row>
    <row r="3" spans="1:6" ht="13.5" customHeight="1">
      <c r="A3" s="104"/>
      <c r="B3" s="58">
        <v>2</v>
      </c>
      <c r="C3" s="6">
        <v>1101000109</v>
      </c>
      <c r="D3" s="6" t="s">
        <v>19</v>
      </c>
      <c r="E3" s="6" t="s">
        <v>153</v>
      </c>
      <c r="F3" s="60" t="s">
        <v>152</v>
      </c>
    </row>
    <row r="4" spans="1:6" ht="13.5" customHeight="1">
      <c r="A4" s="104"/>
      <c r="B4" s="58">
        <v>3</v>
      </c>
      <c r="C4" s="6">
        <v>1101031105</v>
      </c>
      <c r="D4" s="6" t="s">
        <v>21</v>
      </c>
      <c r="E4" s="6" t="s">
        <v>154</v>
      </c>
      <c r="F4" s="60" t="s">
        <v>152</v>
      </c>
    </row>
    <row r="5" spans="1:6" ht="13.5" customHeight="1">
      <c r="A5" s="104"/>
      <c r="B5" s="58">
        <v>4</v>
      </c>
      <c r="C5" s="6">
        <v>1100131110</v>
      </c>
      <c r="D5" s="6" t="s">
        <v>23</v>
      </c>
      <c r="E5" s="6" t="s">
        <v>155</v>
      </c>
      <c r="F5" s="60" t="s">
        <v>152</v>
      </c>
    </row>
    <row r="6" spans="1:6" ht="13.5" customHeight="1">
      <c r="A6" s="104"/>
      <c r="B6" s="58">
        <v>5</v>
      </c>
      <c r="C6" s="6">
        <v>1100150310</v>
      </c>
      <c r="D6" s="6" t="s">
        <v>25</v>
      </c>
      <c r="E6" s="6" t="s">
        <v>156</v>
      </c>
      <c r="F6" s="60" t="s">
        <v>152</v>
      </c>
    </row>
    <row r="7" spans="1:6" ht="13.5" customHeight="1">
      <c r="A7" s="104"/>
      <c r="B7" s="58">
        <v>6</v>
      </c>
      <c r="C7" s="6">
        <v>1101352305</v>
      </c>
      <c r="D7" s="6" t="s">
        <v>27</v>
      </c>
      <c r="E7" s="6" t="s">
        <v>157</v>
      </c>
      <c r="F7" s="60" t="s">
        <v>152</v>
      </c>
    </row>
    <row r="8" spans="1:6" ht="13.5" customHeight="1">
      <c r="A8" s="104"/>
      <c r="B8" s="58">
        <v>7</v>
      </c>
      <c r="C8" s="6">
        <v>1101373105</v>
      </c>
      <c r="D8" s="6" t="s">
        <v>29</v>
      </c>
      <c r="E8" s="6" t="s">
        <v>158</v>
      </c>
      <c r="F8" s="60" t="s">
        <v>152</v>
      </c>
    </row>
    <row r="9" spans="1:6" ht="13.5" customHeight="1">
      <c r="A9" s="104"/>
      <c r="B9" s="58">
        <v>8</v>
      </c>
      <c r="C9" s="6">
        <v>1100660110</v>
      </c>
      <c r="D9" s="6" t="s">
        <v>31</v>
      </c>
      <c r="E9" s="6" t="s">
        <v>159</v>
      </c>
      <c r="F9" s="60" t="s">
        <v>152</v>
      </c>
    </row>
    <row r="10" spans="1:6" ht="13.5" customHeight="1">
      <c r="A10" s="104"/>
      <c r="B10" s="58">
        <v>9</v>
      </c>
      <c r="C10" s="6">
        <v>1100751110</v>
      </c>
      <c r="D10" s="6" t="s">
        <v>33</v>
      </c>
      <c r="E10" s="6" t="s">
        <v>160</v>
      </c>
      <c r="F10" s="60" t="s">
        <v>152</v>
      </c>
    </row>
    <row r="11" spans="1:6" ht="15.75">
      <c r="A11" s="104"/>
      <c r="B11" s="58">
        <v>10</v>
      </c>
      <c r="C11" s="6">
        <v>1100787110</v>
      </c>
      <c r="D11" s="6" t="s">
        <v>35</v>
      </c>
      <c r="E11" s="6" t="s">
        <v>161</v>
      </c>
      <c r="F11" s="60" t="s">
        <v>152</v>
      </c>
    </row>
    <row r="12" spans="1:6" ht="15.75">
      <c r="A12" s="104"/>
      <c r="B12" s="58">
        <v>11</v>
      </c>
      <c r="C12" s="6">
        <v>1100105119</v>
      </c>
      <c r="D12" s="6" t="s">
        <v>37</v>
      </c>
      <c r="E12" s="6" t="s">
        <v>162</v>
      </c>
      <c r="F12" s="60" t="s">
        <v>152</v>
      </c>
    </row>
    <row r="13" spans="1:6" ht="15.75">
      <c r="A13" s="104"/>
      <c r="B13" s="58">
        <v>12</v>
      </c>
      <c r="C13" s="6">
        <v>1101813109</v>
      </c>
      <c r="D13" s="6" t="s">
        <v>39</v>
      </c>
      <c r="E13" s="6" t="s">
        <v>163</v>
      </c>
      <c r="F13" s="60" t="s">
        <v>152</v>
      </c>
    </row>
    <row r="14" spans="1:6">
      <c r="C14"/>
      <c r="D14"/>
      <c r="E14"/>
    </row>
    <row r="15" spans="1:6">
      <c r="C15"/>
      <c r="D15"/>
      <c r="E15"/>
    </row>
    <row r="16" spans="1:6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</sheetData>
  <mergeCells count="1">
    <mergeCell ref="A2:A13"/>
  </mergeCells>
  <phoneticPr fontId="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31F-E244-495A-A873-17B5573BC117}">
  <sheetPr>
    <pageSetUpPr fitToPage="1"/>
  </sheetPr>
  <dimension ref="D1048549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3.5"/>
  <cols>
    <col min="2" max="2" width="7.625" bestFit="1" customWidth="1"/>
    <col min="3" max="3" width="15.125" customWidth="1"/>
    <col min="4" max="4" width="9" style="2" customWidth="1"/>
    <col min="5" max="6" width="9" customWidth="1"/>
    <col min="7" max="7" width="17.25" customWidth="1"/>
    <col min="10" max="10" width="12" bestFit="1" customWidth="1"/>
  </cols>
  <sheetData>
    <row r="1048549" ht="15" customHeight="1"/>
  </sheetData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Sudipta Deb Nath</cp:lastModifiedBy>
  <cp:revision/>
  <dcterms:created xsi:type="dcterms:W3CDTF">2021-09-01T06:43:00Z</dcterms:created>
  <dcterms:modified xsi:type="dcterms:W3CDTF">2023-11-05T08:44:29Z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C373EA542FEB4AF691C0A54993CD0B67</vt:lpwstr>
  </property>
  <property fmtid="{D5CDD505-2E9C-101B-9397-08002B2CF9AE}" pid="3" name="KSOProductBuildVer">
    <vt:lpwstr>1033-11.2.0.10265</vt:lpwstr>
  </property>
</Properties>
</file>