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30"/>
  </bookViews>
  <sheets>
    <sheet name="time series forecast" sheetId="4" r:id="rId1"/>
    <sheet name="Airline - Passengers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4" l="1"/>
  <c r="J25" i="4" l="1"/>
  <c r="J26" i="4"/>
  <c r="J27" i="4"/>
  <c r="J28" i="4"/>
  <c r="E20" i="4"/>
  <c r="F20" i="4" s="1"/>
  <c r="G20" i="4" s="1"/>
  <c r="E21" i="4"/>
  <c r="E22" i="4"/>
  <c r="F21" i="4" s="1"/>
  <c r="G21" i="4" s="1"/>
  <c r="E23" i="4"/>
  <c r="F22" i="4" s="1"/>
  <c r="G22" i="4" s="1"/>
  <c r="J24" i="4" l="1"/>
  <c r="J23" i="4"/>
  <c r="J22" i="4"/>
  <c r="J21" i="4"/>
  <c r="J20" i="4"/>
  <c r="J19" i="4"/>
  <c r="E19" i="4"/>
  <c r="F19" i="4" s="1"/>
  <c r="G19" i="4" s="1"/>
  <c r="J18" i="4"/>
  <c r="E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F11" i="4" s="1"/>
  <c r="G11" i="4" s="1"/>
  <c r="J10" i="4"/>
  <c r="E10" i="4"/>
  <c r="J9" i="4"/>
  <c r="E9" i="4"/>
  <c r="J8" i="4"/>
  <c r="E8" i="4"/>
  <c r="J7" i="4"/>
  <c r="E7" i="4"/>
  <c r="J6" i="4"/>
  <c r="J5" i="4"/>
  <c r="F8" i="4" l="1"/>
  <c r="G8" i="4" s="1"/>
  <c r="F9" i="4"/>
  <c r="G9" i="4" s="1"/>
  <c r="F7" i="4"/>
  <c r="G7" i="4" s="1"/>
  <c r="F15" i="4"/>
  <c r="G15" i="4" s="1"/>
  <c r="F12" i="4"/>
  <c r="G12" i="4" s="1"/>
  <c r="F13" i="4"/>
  <c r="G13" i="4" s="1"/>
  <c r="F16" i="4"/>
  <c r="G16" i="4" s="1"/>
  <c r="N26" i="4" s="1"/>
  <c r="H28" i="4" s="1"/>
  <c r="F17" i="4"/>
  <c r="G17" i="4" s="1"/>
  <c r="H25" i="4" s="1"/>
  <c r="F10" i="4"/>
  <c r="G10" i="4" s="1"/>
  <c r="F14" i="4"/>
  <c r="G14" i="4" s="1"/>
  <c r="F18" i="4"/>
  <c r="G18" i="4" s="1"/>
  <c r="K25" i="4" l="1"/>
  <c r="I25" i="4"/>
  <c r="K28" i="4"/>
  <c r="I28" i="4"/>
  <c r="N25" i="4"/>
  <c r="H27" i="4" s="1"/>
  <c r="H17" i="4"/>
  <c r="H9" i="4"/>
  <c r="H5" i="4"/>
  <c r="H21" i="4"/>
  <c r="H13" i="4"/>
  <c r="N24" i="4"/>
  <c r="H26" i="4" s="1"/>
  <c r="H24" i="4"/>
  <c r="H16" i="4"/>
  <c r="H12" i="4"/>
  <c r="H8" i="4"/>
  <c r="H20" i="4"/>
  <c r="K26" i="4" l="1"/>
  <c r="I26" i="4"/>
  <c r="K27" i="4"/>
  <c r="I27" i="4"/>
  <c r="H23" i="4"/>
  <c r="H15" i="4"/>
  <c r="H7" i="4"/>
  <c r="H19" i="4"/>
  <c r="H11" i="4"/>
  <c r="K24" i="4"/>
  <c r="I24" i="4"/>
  <c r="K21" i="4"/>
  <c r="I21" i="4"/>
  <c r="I12" i="4"/>
  <c r="K12" i="4"/>
  <c r="H18" i="4"/>
  <c r="H14" i="4"/>
  <c r="H10" i="4"/>
  <c r="H22" i="4"/>
  <c r="H6" i="4"/>
  <c r="I9" i="4"/>
  <c r="K9" i="4"/>
  <c r="I16" i="4"/>
  <c r="K16" i="4"/>
  <c r="I13" i="4"/>
  <c r="K13" i="4"/>
  <c r="I17" i="4"/>
  <c r="K17" i="4"/>
  <c r="I20" i="4"/>
  <c r="K20" i="4"/>
  <c r="I8" i="4"/>
  <c r="K8" i="4"/>
  <c r="I5" i="4"/>
  <c r="K5" i="4"/>
  <c r="I19" i="4" l="1"/>
  <c r="K19" i="4"/>
  <c r="I7" i="4"/>
  <c r="K7" i="4"/>
  <c r="I15" i="4"/>
  <c r="K15" i="4"/>
  <c r="I11" i="4"/>
  <c r="K11" i="4"/>
  <c r="I23" i="4"/>
  <c r="K23" i="4"/>
  <c r="K22" i="4"/>
  <c r="I22" i="4"/>
  <c r="K10" i="4"/>
  <c r="I10" i="4"/>
  <c r="K14" i="4"/>
  <c r="I14" i="4"/>
  <c r="I6" i="4"/>
  <c r="K6" i="4"/>
  <c r="K18" i="4"/>
  <c r="I18" i="4"/>
  <c r="N3" i="2" l="1"/>
  <c r="N4" i="2"/>
  <c r="N5" i="2"/>
  <c r="N6" i="2"/>
  <c r="N7" i="2"/>
  <c r="N8" i="2"/>
  <c r="N9" i="2"/>
  <c r="N10" i="2"/>
  <c r="N11" i="2"/>
  <c r="N2" i="2"/>
  <c r="N13" i="2" s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<sst xmlns="http://schemas.openxmlformats.org/spreadsheetml/2006/main" count="120" uniqueCount="47">
  <si>
    <t>Year</t>
  </si>
  <si>
    <t>Month</t>
  </si>
  <si>
    <t>Passengers</t>
  </si>
  <si>
    <t>Q1</t>
  </si>
  <si>
    <t>Q2</t>
  </si>
  <si>
    <t>Q3</t>
  </si>
  <si>
    <t>Q4</t>
  </si>
  <si>
    <t>Quarter</t>
  </si>
  <si>
    <t># Passengers</t>
  </si>
  <si>
    <t>BaseLine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</si>
  <si>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/CMA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</si>
  <si>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</si>
  <si>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t*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</si>
  <si>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t</t>
  </si>
  <si>
    <t>MA(4)</t>
  </si>
  <si>
    <t>CMA(4)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</si>
  <si>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</si>
  <si>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</si>
  <si>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0.8"/>
        <color theme="1"/>
        <rFont val="Calibri"/>
        <family val="2"/>
      </rPr>
      <t>t</t>
    </r>
  </si>
  <si>
    <t>Forecast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</si>
  <si>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</si>
  <si>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</si>
  <si>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</si>
  <si>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</si>
  <si>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</si>
  <si>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</si>
  <si>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</si>
  <si>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</si>
  <si>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</si>
  <si>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</si>
  <si>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</si>
  <si>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</si>
  <si>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</si>
  <si>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</si>
  <si>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</si>
  <si>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</si>
  <si>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</si>
  <si>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</si>
  <si>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</si>
  <si>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</si>
  <si>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</si>
  <si>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</si>
  <si>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</si>
  <si>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</si>
  <si>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Deseasonlize</t>
  </si>
  <si>
    <t>Quarterly data of passengers travelling by Airline</t>
  </si>
  <si>
    <r>
      <t xml:space="preserve">  Y</t>
    </r>
    <r>
      <rPr>
        <b/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</si>
</sst>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5"/>
      <color theme="3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0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top" wrapText="1" indent="1"/>
    </xf>
    <xf numFmtId="0" fontId="1" fillId="0" borderId="0" xfId="0" applyFont="1"/>
    <xf numFmtId="0" fontId="1" fillId="2" borderId="1" xfId="0" applyFont="1" applyFill="1" applyBorder="1"/>
    <xf numFmtId="0" fontId="2" fillId="0" borderId="1" xfId="0" applyFont="1" applyBorder="1" applyAlignment="1">
      <alignment vertical="top" wrapText="1" inden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0" fontId="0" fillId="0" borderId="0" xfId="0" applyBorder="1"/>
    <xf numFmtId="2" fontId="0" fillId="0" borderId="0" xfId="0" applyNumberFormat="1" applyBorder="1"/>
    <xf numFmtId="0" fontId="7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3" fillId="0" borderId="0" xfId="1" applyBorder="1" applyAlignment="1"/>
    <xf numFmtId="0" fontId="3" fillId="0" borderId="5" xfId="1" applyBorder="1" applyAlignment="1"/>
    <xf numFmtId="0" fontId="0" fillId="7" borderId="0" xfId="0" applyFill="1"/>
    <xf numFmtId="0" fontId="1" fillId="4" borderId="1" xfId="0" applyFont="1" applyFill="1" applyBorder="1" applyAlignment="1">
      <alignment horizontal="center"/>
    </xf>
    <xf numFmtId="0" fontId="8" fillId="8" borderId="0" xfId="0" applyFont="1" applyFill="1"/>
    <xf numFmtId="0" fontId="5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0" borderId="8" xfId="0" applyNumberFormat="1" applyBorder="1"/>
    <xf numFmtId="0" fontId="0" fillId="5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7" borderId="0" xfId="0" applyNumberForma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Series Plot of Passengers Travelling by Airline</a:t>
            </a:r>
            <a:endParaRPr lang="en-US"/>
          </a:p>
        </c:rich>
      </c:tx>
      <c:layout>
        <c:manualLayout>
          <c:xMode val="edge"/>
          <c:yMode val="edge"/>
          <c:x val="0.18149740858101779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forecast'!$D$4</c:f>
              <c:strCache>
                <c:ptCount val="1"/>
                <c:pt idx="0">
                  <c:v># Passengers</c:v>
                </c:pt>
              </c:strCache>
            </c:strRef>
          </c:tx>
          <c:spPr>
            <a:ln w="34925">
              <a:solidFill>
                <a:schemeClr val="accent5">
                  <a:lumMod val="75000"/>
                </a:schemeClr>
              </a:solidFill>
            </a:ln>
          </c:spPr>
          <c:cat>
            <c:multiLvlStrRef>
              <c:f>'time series forecast'!$B$5:$C$28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1950</c:v>
                  </c:pt>
                  <c:pt idx="1">
                    <c:v>1950</c:v>
                  </c:pt>
                  <c:pt idx="2">
                    <c:v>1950</c:v>
                  </c:pt>
                  <c:pt idx="3">
                    <c:v>1950</c:v>
                  </c:pt>
                  <c:pt idx="4">
                    <c:v>1952</c:v>
                  </c:pt>
                  <c:pt idx="5">
                    <c:v>1952</c:v>
                  </c:pt>
                  <c:pt idx="6">
                    <c:v>1952</c:v>
                  </c:pt>
                  <c:pt idx="7">
                    <c:v>1952</c:v>
                  </c:pt>
                  <c:pt idx="8">
                    <c:v>1953</c:v>
                  </c:pt>
                  <c:pt idx="9">
                    <c:v>1953</c:v>
                  </c:pt>
                  <c:pt idx="10">
                    <c:v>1953</c:v>
                  </c:pt>
                  <c:pt idx="11">
                    <c:v>1953</c:v>
                  </c:pt>
                  <c:pt idx="12">
                    <c:v>1954</c:v>
                  </c:pt>
                  <c:pt idx="13">
                    <c:v>1954</c:v>
                  </c:pt>
                  <c:pt idx="14">
                    <c:v>1954</c:v>
                  </c:pt>
                  <c:pt idx="15">
                    <c:v>1954</c:v>
                  </c:pt>
                  <c:pt idx="16">
                    <c:v>1955</c:v>
                  </c:pt>
                  <c:pt idx="17">
                    <c:v>1955</c:v>
                  </c:pt>
                  <c:pt idx="18">
                    <c:v>1955</c:v>
                  </c:pt>
                  <c:pt idx="19">
                    <c:v>1955</c:v>
                  </c:pt>
                  <c:pt idx="20">
                    <c:v>1956</c:v>
                  </c:pt>
                  <c:pt idx="21">
                    <c:v>1956</c:v>
                  </c:pt>
                  <c:pt idx="22">
                    <c:v>1956</c:v>
                  </c:pt>
                  <c:pt idx="23">
                    <c:v>1956</c:v>
                  </c:pt>
                </c:lvl>
              </c:multiLvlStrCache>
            </c:multiLvlStrRef>
          </c:cat>
          <c:val>
            <c:numRef>
              <c:f>'time series forecast'!$D$5:$D$20</c:f>
              <c:numCache>
                <c:formatCode>General</c:formatCode>
                <c:ptCount val="16"/>
                <c:pt idx="0">
                  <c:v>382</c:v>
                </c:pt>
                <c:pt idx="1">
                  <c:v>409</c:v>
                </c:pt>
                <c:pt idx="2" formatCode="0.0">
                  <c:v>498</c:v>
                </c:pt>
                <c:pt idx="3">
                  <c:v>387</c:v>
                </c:pt>
                <c:pt idx="4">
                  <c:v>544</c:v>
                </c:pt>
                <c:pt idx="5">
                  <c:v>582</c:v>
                </c:pt>
                <c:pt idx="6">
                  <c:v>681</c:v>
                </c:pt>
                <c:pt idx="7">
                  <c:v>557</c:v>
                </c:pt>
                <c:pt idx="8" formatCode="0.0">
                  <c:v>628</c:v>
                </c:pt>
                <c:pt idx="9">
                  <c:v>707</c:v>
                </c:pt>
                <c:pt idx="10">
                  <c:v>773</c:v>
                </c:pt>
                <c:pt idx="11">
                  <c:v>592</c:v>
                </c:pt>
                <c:pt idx="12">
                  <c:v>627</c:v>
                </c:pt>
                <c:pt idx="13">
                  <c:v>725</c:v>
                </c:pt>
                <c:pt idx="14" formatCode="0.0">
                  <c:v>854</c:v>
                </c:pt>
                <c:pt idx="15">
                  <c:v>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B-401D-8ACA-DEC0C4A1552F}"/>
            </c:ext>
          </c:extLst>
        </c:ser>
        <c:ser>
          <c:idx val="1"/>
          <c:order val="1"/>
          <c:tx>
            <c:strRef>
              <c:f>'time series forecast'!$F$4</c:f>
              <c:strCache>
                <c:ptCount val="1"/>
                <c:pt idx="0">
                  <c:v>CMA(4)</c:v>
                </c:pt>
              </c:strCache>
            </c:strRef>
          </c:tx>
          <c:spPr>
            <a:ln w="44450"/>
          </c:spPr>
          <c:cat>
            <c:multiLvlStrRef>
              <c:f>'time series forecast'!$B$5:$C$28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1950</c:v>
                  </c:pt>
                  <c:pt idx="1">
                    <c:v>1950</c:v>
                  </c:pt>
                  <c:pt idx="2">
                    <c:v>1950</c:v>
                  </c:pt>
                  <c:pt idx="3">
                    <c:v>1950</c:v>
                  </c:pt>
                  <c:pt idx="4">
                    <c:v>1952</c:v>
                  </c:pt>
                  <c:pt idx="5">
                    <c:v>1952</c:v>
                  </c:pt>
                  <c:pt idx="6">
                    <c:v>1952</c:v>
                  </c:pt>
                  <c:pt idx="7">
                    <c:v>1952</c:v>
                  </c:pt>
                  <c:pt idx="8">
                    <c:v>1953</c:v>
                  </c:pt>
                  <c:pt idx="9">
                    <c:v>1953</c:v>
                  </c:pt>
                  <c:pt idx="10">
                    <c:v>1953</c:v>
                  </c:pt>
                  <c:pt idx="11">
                    <c:v>1953</c:v>
                  </c:pt>
                  <c:pt idx="12">
                    <c:v>1954</c:v>
                  </c:pt>
                  <c:pt idx="13">
                    <c:v>1954</c:v>
                  </c:pt>
                  <c:pt idx="14">
                    <c:v>1954</c:v>
                  </c:pt>
                  <c:pt idx="15">
                    <c:v>1954</c:v>
                  </c:pt>
                  <c:pt idx="16">
                    <c:v>1955</c:v>
                  </c:pt>
                  <c:pt idx="17">
                    <c:v>1955</c:v>
                  </c:pt>
                  <c:pt idx="18">
                    <c:v>1955</c:v>
                  </c:pt>
                  <c:pt idx="19">
                    <c:v>1955</c:v>
                  </c:pt>
                  <c:pt idx="20">
                    <c:v>1956</c:v>
                  </c:pt>
                  <c:pt idx="21">
                    <c:v>1956</c:v>
                  </c:pt>
                  <c:pt idx="22">
                    <c:v>1956</c:v>
                  </c:pt>
                  <c:pt idx="23">
                    <c:v>1956</c:v>
                  </c:pt>
                </c:lvl>
              </c:multiLvlStrCache>
            </c:multiLvlStrRef>
          </c:cat>
          <c:val>
            <c:numRef>
              <c:f>'time series forecast'!$F$5:$F$20</c:f>
              <c:numCache>
                <c:formatCode>General</c:formatCode>
                <c:ptCount val="16"/>
                <c:pt idx="2" formatCode="0.0">
                  <c:v>439.25</c:v>
                </c:pt>
                <c:pt idx="3" formatCode="0.0">
                  <c:v>481.125</c:v>
                </c:pt>
                <c:pt idx="4" formatCode="0.0">
                  <c:v>525.625</c:v>
                </c:pt>
                <c:pt idx="5" formatCode="0.0">
                  <c:v>569.75</c:v>
                </c:pt>
                <c:pt idx="6" formatCode="0.0">
                  <c:v>601.5</c:v>
                </c:pt>
                <c:pt idx="7" formatCode="0.0">
                  <c:v>627.625</c:v>
                </c:pt>
                <c:pt idx="8" formatCode="0.0">
                  <c:v>654.75</c:v>
                </c:pt>
                <c:pt idx="9" formatCode="0.0">
                  <c:v>670.625</c:v>
                </c:pt>
                <c:pt idx="10" formatCode="0.0">
                  <c:v>674.875</c:v>
                </c:pt>
                <c:pt idx="11" formatCode="0.0">
                  <c:v>677</c:v>
                </c:pt>
                <c:pt idx="12" formatCode="0.0">
                  <c:v>689.375</c:v>
                </c:pt>
                <c:pt idx="13" formatCode="0.0">
                  <c:v>708.125</c:v>
                </c:pt>
                <c:pt idx="14" formatCode="0.0">
                  <c:v>731.125</c:v>
                </c:pt>
                <c:pt idx="15" formatCode="0.0">
                  <c:v>761.625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B-401D-8ACA-DEC0C4A1552F}"/>
            </c:ext>
          </c:extLst>
        </c:ser>
        <c:ser>
          <c:idx val="2"/>
          <c:order val="2"/>
          <c:tx>
            <c:strRef>
              <c:f>'time series forecast'!$K$4</c:f>
              <c:strCache>
                <c:ptCount val="1"/>
                <c:pt idx="0">
                  <c:v>Forecast</c:v>
                </c:pt>
              </c:strCache>
            </c:strRef>
          </c:tx>
          <c:spPr>
            <a:ln w="41275">
              <a:solidFill>
                <a:schemeClr val="accent6">
                  <a:lumMod val="50000"/>
                </a:schemeClr>
              </a:solidFill>
            </a:ln>
          </c:spPr>
          <c:cat>
            <c:multiLvlStrRef>
              <c:f>'time series forecast'!$B$5:$C$28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1950</c:v>
                  </c:pt>
                  <c:pt idx="1">
                    <c:v>1950</c:v>
                  </c:pt>
                  <c:pt idx="2">
                    <c:v>1950</c:v>
                  </c:pt>
                  <c:pt idx="3">
                    <c:v>1950</c:v>
                  </c:pt>
                  <c:pt idx="4">
                    <c:v>1952</c:v>
                  </c:pt>
                  <c:pt idx="5">
                    <c:v>1952</c:v>
                  </c:pt>
                  <c:pt idx="6">
                    <c:v>1952</c:v>
                  </c:pt>
                  <c:pt idx="7">
                    <c:v>1952</c:v>
                  </c:pt>
                  <c:pt idx="8">
                    <c:v>1953</c:v>
                  </c:pt>
                  <c:pt idx="9">
                    <c:v>1953</c:v>
                  </c:pt>
                  <c:pt idx="10">
                    <c:v>1953</c:v>
                  </c:pt>
                  <c:pt idx="11">
                    <c:v>1953</c:v>
                  </c:pt>
                  <c:pt idx="12">
                    <c:v>1954</c:v>
                  </c:pt>
                  <c:pt idx="13">
                    <c:v>1954</c:v>
                  </c:pt>
                  <c:pt idx="14">
                    <c:v>1954</c:v>
                  </c:pt>
                  <c:pt idx="15">
                    <c:v>1954</c:v>
                  </c:pt>
                  <c:pt idx="16">
                    <c:v>1955</c:v>
                  </c:pt>
                  <c:pt idx="17">
                    <c:v>1955</c:v>
                  </c:pt>
                  <c:pt idx="18">
                    <c:v>1955</c:v>
                  </c:pt>
                  <c:pt idx="19">
                    <c:v>1955</c:v>
                  </c:pt>
                  <c:pt idx="20">
                    <c:v>1956</c:v>
                  </c:pt>
                  <c:pt idx="21">
                    <c:v>1956</c:v>
                  </c:pt>
                  <c:pt idx="22">
                    <c:v>1956</c:v>
                  </c:pt>
                  <c:pt idx="23">
                    <c:v>1956</c:v>
                  </c:pt>
                </c:lvl>
              </c:multiLvlStrCache>
            </c:multiLvlStrRef>
          </c:cat>
          <c:val>
            <c:numRef>
              <c:f>'time series forecast'!$K$5:$K$28</c:f>
              <c:numCache>
                <c:formatCode>0.00</c:formatCode>
                <c:ptCount val="24"/>
                <c:pt idx="0">
                  <c:v>401.03766424367529</c:v>
                </c:pt>
                <c:pt idx="1">
                  <c:v>454.00047756668857</c:v>
                </c:pt>
                <c:pt idx="2">
                  <c:v>531.76119025158471</c:v>
                </c:pt>
                <c:pt idx="3">
                  <c:v>420.29894725927608</c:v>
                </c:pt>
                <c:pt idx="4">
                  <c:v>498.08471142063979</c:v>
                </c:pt>
                <c:pt idx="5">
                  <c:v>557.59668077635604</c:v>
                </c:pt>
                <c:pt idx="6">
                  <c:v>646.55280196983483</c:v>
                </c:pt>
                <c:pt idx="7">
                  <c:v>506.38336295771518</c:v>
                </c:pt>
                <c:pt idx="8">
                  <c:v>595.13175859760429</c:v>
                </c:pt>
                <c:pt idx="9">
                  <c:v>661.19288398602328</c:v>
                </c:pt>
                <c:pt idx="10">
                  <c:v>761.34441368808507</c:v>
                </c:pt>
                <c:pt idx="11">
                  <c:v>592.46777865615445</c:v>
                </c:pt>
                <c:pt idx="12">
                  <c:v>692.1788057745689</c:v>
                </c:pt>
                <c:pt idx="13">
                  <c:v>764.78908719569051</c:v>
                </c:pt>
                <c:pt idx="14">
                  <c:v>876.13602540633508</c:v>
                </c:pt>
                <c:pt idx="15">
                  <c:v>678.55219435459355</c:v>
                </c:pt>
                <c:pt idx="16">
                  <c:v>789.22585295153351</c:v>
                </c:pt>
                <c:pt idx="17">
                  <c:v>868.38529040535798</c:v>
                </c:pt>
                <c:pt idx="18">
                  <c:v>990.92763712458532</c:v>
                </c:pt>
                <c:pt idx="19">
                  <c:v>764.63661005303265</c:v>
                </c:pt>
                <c:pt idx="20">
                  <c:v>862.01113833425677</c:v>
                </c:pt>
                <c:pt idx="21">
                  <c:v>920.18339201019148</c:v>
                </c:pt>
                <c:pt idx="22">
                  <c:v>1019.6255400541478</c:v>
                </c:pt>
                <c:pt idx="23">
                  <c:v>764.63661005303265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EB-401D-8ACA-DEC0C4A1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7296"/>
        <c:axId val="132328832"/>
      </c:lineChart>
      <c:catAx>
        <c:axId val="1323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28832"/>
        <c:crosses val="autoZero"/>
        <c:auto val="1"/>
        <c:lblAlgn val="ctr"/>
        <c:lblOffset val="100"/>
        <c:noMultiLvlLbl val="0"/>
      </c:catAx>
      <c:valAx>
        <c:axId val="1323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'Airline - Passengers'!$J$1</c:f>
              <c:strCache>
                <c:ptCount val="1"/>
                <c:pt idx="0">
                  <c:v>#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'Airline - Passengers'!$H$2:$I$20</c:f>
              <c:multiLvlStrCache>
                <c:ptCount val="1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</c:lvl>
                <c:lvl>
                  <c:pt idx="0">
                    <c:v>1950</c:v>
                  </c:pt>
                  <c:pt idx="1">
                    <c:v>1950</c:v>
                  </c:pt>
                  <c:pt idx="2">
                    <c:v>1950</c:v>
                  </c:pt>
                  <c:pt idx="3">
                    <c:v>1950</c:v>
                  </c:pt>
                  <c:pt idx="4">
                    <c:v>1952</c:v>
                  </c:pt>
                  <c:pt idx="5">
                    <c:v>1952</c:v>
                  </c:pt>
                  <c:pt idx="6">
                    <c:v>1952</c:v>
                  </c:pt>
                  <c:pt idx="7">
                    <c:v>1952</c:v>
                  </c:pt>
                  <c:pt idx="8">
                    <c:v>1953</c:v>
                  </c:pt>
                  <c:pt idx="9">
                    <c:v>1953</c:v>
                  </c:pt>
                  <c:pt idx="10">
                    <c:v>1953</c:v>
                  </c:pt>
                  <c:pt idx="11">
                    <c:v>1953</c:v>
                  </c:pt>
                  <c:pt idx="12">
                    <c:v>1954</c:v>
                  </c:pt>
                  <c:pt idx="13">
                    <c:v>1954</c:v>
                  </c:pt>
                  <c:pt idx="14">
                    <c:v>1954</c:v>
                  </c:pt>
                  <c:pt idx="15">
                    <c:v>1954</c:v>
                  </c:pt>
                  <c:pt idx="16">
                    <c:v>1955</c:v>
                  </c:pt>
                  <c:pt idx="17">
                    <c:v>1955</c:v>
                  </c:pt>
                  <c:pt idx="18">
                    <c:v>1955</c:v>
                  </c:pt>
                </c:lvl>
              </c:multiLvlStrCache>
            </c:multiLvlStrRef>
          </c:cat>
          <c:val>
            <c:numRef>
              <c:f>'Airline - Passengers'!$J$2:$J$20</c:f>
              <c:numCache>
                <c:formatCode>General</c:formatCode>
                <c:ptCount val="19"/>
                <c:pt idx="0">
                  <c:v>382</c:v>
                </c:pt>
                <c:pt idx="1">
                  <c:v>409</c:v>
                </c:pt>
                <c:pt idx="2">
                  <c:v>498</c:v>
                </c:pt>
                <c:pt idx="3">
                  <c:v>387</c:v>
                </c:pt>
                <c:pt idx="4">
                  <c:v>544</c:v>
                </c:pt>
                <c:pt idx="5">
                  <c:v>582</c:v>
                </c:pt>
                <c:pt idx="6">
                  <c:v>681</c:v>
                </c:pt>
                <c:pt idx="7">
                  <c:v>557</c:v>
                </c:pt>
                <c:pt idx="8">
                  <c:v>628</c:v>
                </c:pt>
                <c:pt idx="9">
                  <c:v>707</c:v>
                </c:pt>
                <c:pt idx="10">
                  <c:v>773</c:v>
                </c:pt>
                <c:pt idx="11">
                  <c:v>592</c:v>
                </c:pt>
                <c:pt idx="12">
                  <c:v>627</c:v>
                </c:pt>
                <c:pt idx="13">
                  <c:v>725</c:v>
                </c:pt>
                <c:pt idx="14">
                  <c:v>854</c:v>
                </c:pt>
                <c:pt idx="15">
                  <c:v>661</c:v>
                </c:pt>
                <c:pt idx="16">
                  <c:v>742</c:v>
                </c:pt>
                <c:pt idx="17">
                  <c:v>854</c:v>
                </c:pt>
                <c:pt idx="18">
                  <c:v>1023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51-41F9-AA75-CBE1E24B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63040"/>
        <c:axId val="186264576"/>
      </c:lineChart>
      <c:catAx>
        <c:axId val="1862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4576"/>
        <c:crosses val="autoZero"/>
        <c:auto val="1"/>
        <c:lblAlgn val="ctr"/>
        <c:lblOffset val="100"/>
        <c:noMultiLvlLbl val="0"/>
      </c:catAx>
      <c:valAx>
        <c:axId val="186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17993</xdr:colOff>
      <xdr:row>0</xdr:row>
      <xdr:rowOff>148167</xdr:rowOff>
    </xdr:from>
    <xdr:to>
      <xdr:col>23</xdr:col>
      <xdr:colOff>592667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11</xdr:row>
      <xdr:rowOff>176212</xdr:rowOff>
    </xdr:from>
    <xdr:to>
      <xdr:col>22</xdr:col>
      <xdr:colOff>533399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topLeftCell="A14" zoomScale="90" zoomScaleNormal="90" workbookViewId="0">
      <selection activeCell="E38" sqref="E38"/>
    </sheetView>
  </sheetViews>
  <sheetFormatPr defaultRowHeight="15" x14ac:dyDescent="0.25"/>
  <cols>
    <col min="2" max="2" width="18" bestFit="1" customWidth="1"/>
    <col min="3" max="3" width="14" customWidth="1"/>
    <col min="4" max="4" width="14" bestFit="1" customWidth="1"/>
    <col min="5" max="5" width="12.7109375" bestFit="1" customWidth="1"/>
    <col min="6" max="8" width="11.5703125" bestFit="1" customWidth="1"/>
    <col min="9" max="9" width="12.85546875" customWidth="1"/>
    <col min="10" max="10" width="11.5703125" bestFit="1" customWidth="1"/>
    <col min="11" max="11" width="10.140625" customWidth="1"/>
    <col min="14" max="14" width="10.7109375" customWidth="1"/>
  </cols>
  <sheetData>
    <row r="1" spans="1:16384" ht="19.5" x14ac:dyDescent="0.3">
      <c r="A1" s="23" t="s">
        <v>45</v>
      </c>
      <c r="B1" s="23"/>
      <c r="C1" s="23"/>
      <c r="D1" s="24"/>
    </row>
    <row r="3" spans="1:16384" ht="18" x14ac:dyDescent="0.35">
      <c r="D3" s="34" t="s">
        <v>46</v>
      </c>
      <c r="F3" s="34" t="s">
        <v>9</v>
      </c>
      <c r="G3" s="34" t="s">
        <v>10</v>
      </c>
      <c r="H3" s="35"/>
      <c r="I3" s="6" t="s">
        <v>11</v>
      </c>
      <c r="J3" s="36"/>
      <c r="K3" s="37" t="s">
        <v>12</v>
      </c>
    </row>
    <row r="4" spans="1:16384" ht="18" x14ac:dyDescent="0.35">
      <c r="A4" s="7" t="s">
        <v>13</v>
      </c>
      <c r="B4" s="8" t="s">
        <v>0</v>
      </c>
      <c r="C4" s="8" t="s">
        <v>7</v>
      </c>
      <c r="D4" s="28" t="s">
        <v>8</v>
      </c>
      <c r="E4" s="8" t="s">
        <v>14</v>
      </c>
      <c r="F4" s="8" t="s">
        <v>15</v>
      </c>
      <c r="G4" s="8" t="s">
        <v>16</v>
      </c>
      <c r="H4" s="31" t="s">
        <v>17</v>
      </c>
      <c r="I4" s="7" t="s">
        <v>44</v>
      </c>
      <c r="J4" s="8" t="s">
        <v>18</v>
      </c>
      <c r="K4" s="8" t="s">
        <v>19</v>
      </c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  <c r="XFD4" s="9"/>
    </row>
    <row r="5" spans="1:16384" x14ac:dyDescent="0.25">
      <c r="A5" s="5">
        <v>1</v>
      </c>
      <c r="B5" s="20">
        <v>1950</v>
      </c>
      <c r="C5" s="20" t="s">
        <v>3</v>
      </c>
      <c r="D5" s="29">
        <v>382</v>
      </c>
      <c r="E5" s="5"/>
      <c r="F5" s="5"/>
      <c r="G5" s="5"/>
      <c r="H5" s="11">
        <f t="shared" ref="H5:H28" si="0">VLOOKUP(C5,$M$22:$N$26,2,0)</f>
        <v>0.96787419563110078</v>
      </c>
      <c r="I5" s="11">
        <f>D5/H5</f>
        <v>394.67939296689019</v>
      </c>
      <c r="J5" s="11">
        <f>$C$55+$C$56*A5</f>
        <v>414.34895780249553</v>
      </c>
      <c r="K5" s="11">
        <f>J5*H5</f>
        <v>401.03766424367529</v>
      </c>
    </row>
    <row r="6" spans="1:16384" x14ac:dyDescent="0.25">
      <c r="A6" s="5">
        <v>2</v>
      </c>
      <c r="B6" s="20">
        <v>1950</v>
      </c>
      <c r="C6" s="20" t="s">
        <v>4</v>
      </c>
      <c r="D6" s="29">
        <v>409</v>
      </c>
      <c r="E6" s="5"/>
      <c r="F6" s="5"/>
      <c r="G6" s="5"/>
      <c r="H6" s="11">
        <f t="shared" si="0"/>
        <v>1.0331905479736516</v>
      </c>
      <c r="I6" s="11">
        <f t="shared" ref="I6:I24" si="1">D6/H6</f>
        <v>395.86115146151172</v>
      </c>
      <c r="J6" s="11">
        <f t="shared" ref="J6:J24" si="2">$C$55+$C$56*A6</f>
        <v>439.416019104219</v>
      </c>
      <c r="K6" s="11">
        <f t="shared" ref="K6:K24" si="3">J6*H6</f>
        <v>454.00047756668857</v>
      </c>
    </row>
    <row r="7" spans="1:16384" x14ac:dyDescent="0.25">
      <c r="A7" s="5">
        <v>3</v>
      </c>
      <c r="B7" s="20">
        <v>1950</v>
      </c>
      <c r="C7" s="20" t="s">
        <v>5</v>
      </c>
      <c r="D7" s="30">
        <v>498</v>
      </c>
      <c r="E7" s="10">
        <f>AVERAGE(D5:D8)</f>
        <v>419</v>
      </c>
      <c r="F7" s="10">
        <f t="shared" ref="F7:F22" si="4">AVERAGE(E7,E8)</f>
        <v>439.25</v>
      </c>
      <c r="G7" s="11">
        <f>D7/F7</f>
        <v>1.1337507114399545</v>
      </c>
      <c r="H7" s="11">
        <f t="shared" si="0"/>
        <v>1.1448451250083067</v>
      </c>
      <c r="I7" s="11">
        <f t="shared" si="1"/>
        <v>434.99333588583579</v>
      </c>
      <c r="J7" s="11">
        <f t="shared" si="2"/>
        <v>464.48308040594253</v>
      </c>
      <c r="K7" s="11">
        <f t="shared" si="3"/>
        <v>531.76119025158471</v>
      </c>
    </row>
    <row r="8" spans="1:16384" x14ac:dyDescent="0.25">
      <c r="A8" s="5">
        <v>4</v>
      </c>
      <c r="B8" s="20">
        <v>1950</v>
      </c>
      <c r="C8" s="20" t="s">
        <v>6</v>
      </c>
      <c r="D8" s="29">
        <v>387</v>
      </c>
      <c r="E8" s="10">
        <f t="shared" ref="E8:E23" si="5">AVERAGE(D6:D9)</f>
        <v>459.5</v>
      </c>
      <c r="F8" s="10">
        <f t="shared" si="4"/>
        <v>481.125</v>
      </c>
      <c r="G8" s="11">
        <f t="shared" ref="G8:G22" si="6">D8/F8</f>
        <v>0.80436477007014806</v>
      </c>
      <c r="H8" s="11">
        <f t="shared" si="0"/>
        <v>0.85854116146953707</v>
      </c>
      <c r="I8" s="11">
        <f t="shared" si="1"/>
        <v>450.76464282456141</v>
      </c>
      <c r="J8" s="11">
        <f t="shared" si="2"/>
        <v>489.55014170766606</v>
      </c>
      <c r="K8" s="11">
        <f t="shared" si="3"/>
        <v>420.29894725927608</v>
      </c>
    </row>
    <row r="9" spans="1:16384" x14ac:dyDescent="0.25">
      <c r="A9" s="5">
        <v>5</v>
      </c>
      <c r="B9" s="20">
        <v>1952</v>
      </c>
      <c r="C9" s="20" t="s">
        <v>3</v>
      </c>
      <c r="D9" s="29">
        <v>544</v>
      </c>
      <c r="E9" s="10">
        <f t="shared" si="5"/>
        <v>502.75</v>
      </c>
      <c r="F9" s="10">
        <f t="shared" si="4"/>
        <v>525.625</v>
      </c>
      <c r="G9" s="11">
        <f t="shared" si="6"/>
        <v>1.0349583828775268</v>
      </c>
      <c r="H9" s="11">
        <f t="shared" si="0"/>
        <v>0.96787419563110078</v>
      </c>
      <c r="I9" s="11">
        <f t="shared" si="1"/>
        <v>562.05651773295358</v>
      </c>
      <c r="J9" s="11">
        <f t="shared" si="2"/>
        <v>514.61720300938953</v>
      </c>
      <c r="K9" s="11">
        <f t="shared" si="3"/>
        <v>498.08471142063979</v>
      </c>
    </row>
    <row r="10" spans="1:16384" x14ac:dyDescent="0.25">
      <c r="A10" s="5">
        <v>6</v>
      </c>
      <c r="B10" s="20">
        <v>1952</v>
      </c>
      <c r="C10" s="20" t="s">
        <v>4</v>
      </c>
      <c r="D10" s="29">
        <v>582</v>
      </c>
      <c r="E10" s="10">
        <f t="shared" si="5"/>
        <v>548.5</v>
      </c>
      <c r="F10" s="10">
        <f t="shared" si="4"/>
        <v>569.75</v>
      </c>
      <c r="G10" s="11">
        <f t="shared" si="6"/>
        <v>1.0215006581834138</v>
      </c>
      <c r="H10" s="11">
        <f t="shared" si="0"/>
        <v>1.0331905479736516</v>
      </c>
      <c r="I10" s="11">
        <f t="shared" si="1"/>
        <v>563.3036433999996</v>
      </c>
      <c r="J10" s="11">
        <f t="shared" si="2"/>
        <v>539.68426431111311</v>
      </c>
      <c r="K10" s="11">
        <f t="shared" si="3"/>
        <v>557.59668077635604</v>
      </c>
    </row>
    <row r="11" spans="1:16384" x14ac:dyDescent="0.25">
      <c r="A11" s="5">
        <v>7</v>
      </c>
      <c r="B11" s="20">
        <v>1952</v>
      </c>
      <c r="C11" s="20" t="s">
        <v>5</v>
      </c>
      <c r="D11" s="29">
        <v>681</v>
      </c>
      <c r="E11" s="10">
        <f t="shared" si="5"/>
        <v>591</v>
      </c>
      <c r="F11" s="10">
        <f t="shared" si="4"/>
        <v>601.5</v>
      </c>
      <c r="G11" s="11">
        <f t="shared" si="6"/>
        <v>1.1321695760598505</v>
      </c>
      <c r="H11" s="11">
        <f t="shared" si="0"/>
        <v>1.1448451250083067</v>
      </c>
      <c r="I11" s="11">
        <f t="shared" si="1"/>
        <v>594.84028461496814</v>
      </c>
      <c r="J11" s="11">
        <f t="shared" si="2"/>
        <v>564.75132561283658</v>
      </c>
      <c r="K11" s="11">
        <f t="shared" si="3"/>
        <v>646.55280196983483</v>
      </c>
    </row>
    <row r="12" spans="1:16384" x14ac:dyDescent="0.25">
      <c r="A12" s="5">
        <v>8</v>
      </c>
      <c r="B12" s="20">
        <v>1952</v>
      </c>
      <c r="C12" s="20" t="s">
        <v>6</v>
      </c>
      <c r="D12" s="29">
        <v>557</v>
      </c>
      <c r="E12" s="10">
        <f t="shared" si="5"/>
        <v>612</v>
      </c>
      <c r="F12" s="10">
        <f t="shared" si="4"/>
        <v>627.625</v>
      </c>
      <c r="G12" s="11">
        <f t="shared" si="6"/>
        <v>0.88747261501692887</v>
      </c>
      <c r="H12" s="11">
        <f t="shared" si="0"/>
        <v>0.85854116146953707</v>
      </c>
      <c r="I12" s="11">
        <f t="shared" si="1"/>
        <v>648.77495104206901</v>
      </c>
      <c r="J12" s="11">
        <f t="shared" si="2"/>
        <v>589.81838691456005</v>
      </c>
      <c r="K12" s="11">
        <f t="shared" si="3"/>
        <v>506.38336295771518</v>
      </c>
    </row>
    <row r="13" spans="1:16384" x14ac:dyDescent="0.25">
      <c r="A13" s="5">
        <v>9</v>
      </c>
      <c r="B13" s="20">
        <v>1953</v>
      </c>
      <c r="C13" s="20" t="s">
        <v>3</v>
      </c>
      <c r="D13" s="30">
        <v>628</v>
      </c>
      <c r="E13" s="10">
        <f t="shared" si="5"/>
        <v>643.25</v>
      </c>
      <c r="F13" s="10">
        <f t="shared" si="4"/>
        <v>654.75</v>
      </c>
      <c r="G13" s="11">
        <f t="shared" si="6"/>
        <v>0.95914471172203131</v>
      </c>
      <c r="H13" s="11">
        <f t="shared" si="0"/>
        <v>0.96787419563110078</v>
      </c>
      <c r="I13" s="11">
        <f t="shared" si="1"/>
        <v>648.84465650054199</v>
      </c>
      <c r="J13" s="11">
        <f t="shared" si="2"/>
        <v>614.88544821628352</v>
      </c>
      <c r="K13" s="11">
        <f t="shared" si="3"/>
        <v>595.13175859760429</v>
      </c>
    </row>
    <row r="14" spans="1:16384" x14ac:dyDescent="0.25">
      <c r="A14" s="5">
        <v>10</v>
      </c>
      <c r="B14" s="20">
        <v>1953</v>
      </c>
      <c r="C14" s="20" t="s">
        <v>4</v>
      </c>
      <c r="D14" s="29">
        <v>707</v>
      </c>
      <c r="E14" s="10">
        <f t="shared" si="5"/>
        <v>666.25</v>
      </c>
      <c r="F14" s="10">
        <f t="shared" si="4"/>
        <v>670.625</v>
      </c>
      <c r="G14" s="11">
        <f t="shared" si="6"/>
        <v>1.0542404473438955</v>
      </c>
      <c r="H14" s="11">
        <f t="shared" si="0"/>
        <v>1.0331905479736516</v>
      </c>
      <c r="I14" s="11">
        <f t="shared" si="1"/>
        <v>684.28810289312662</v>
      </c>
      <c r="J14" s="11">
        <f t="shared" si="2"/>
        <v>639.9525095180071</v>
      </c>
      <c r="K14" s="11">
        <f t="shared" si="3"/>
        <v>661.19288398602328</v>
      </c>
    </row>
    <row r="15" spans="1:16384" x14ac:dyDescent="0.25">
      <c r="A15" s="5">
        <v>11</v>
      </c>
      <c r="B15" s="20">
        <v>1953</v>
      </c>
      <c r="C15" s="20" t="s">
        <v>5</v>
      </c>
      <c r="D15" s="29">
        <v>773</v>
      </c>
      <c r="E15" s="10">
        <f t="shared" si="5"/>
        <v>675</v>
      </c>
      <c r="F15" s="10">
        <f t="shared" si="4"/>
        <v>674.875</v>
      </c>
      <c r="G15" s="11">
        <f t="shared" si="6"/>
        <v>1.1453972957955176</v>
      </c>
      <c r="H15" s="11">
        <f t="shared" si="0"/>
        <v>1.1448451250083067</v>
      </c>
      <c r="I15" s="11">
        <f t="shared" si="1"/>
        <v>675.20049927660853</v>
      </c>
      <c r="J15" s="11">
        <f t="shared" si="2"/>
        <v>665.01957081973069</v>
      </c>
      <c r="K15" s="11">
        <f t="shared" si="3"/>
        <v>761.34441368808507</v>
      </c>
    </row>
    <row r="16" spans="1:16384" x14ac:dyDescent="0.25">
      <c r="A16" s="5">
        <v>12</v>
      </c>
      <c r="B16" s="20">
        <v>1953</v>
      </c>
      <c r="C16" s="20" t="s">
        <v>6</v>
      </c>
      <c r="D16" s="29">
        <v>592</v>
      </c>
      <c r="E16" s="10">
        <f t="shared" si="5"/>
        <v>674.75</v>
      </c>
      <c r="F16" s="10">
        <f t="shared" si="4"/>
        <v>677</v>
      </c>
      <c r="G16" s="11">
        <f t="shared" si="6"/>
        <v>0.87444608567208271</v>
      </c>
      <c r="H16" s="11">
        <f t="shared" si="0"/>
        <v>0.85854116146953707</v>
      </c>
      <c r="I16" s="11">
        <f t="shared" si="1"/>
        <v>689.54177920449706</v>
      </c>
      <c r="J16" s="11">
        <f t="shared" si="2"/>
        <v>690.08663212145416</v>
      </c>
      <c r="K16" s="11">
        <f t="shared" si="3"/>
        <v>592.46777865615445</v>
      </c>
    </row>
    <row r="17" spans="1:14" x14ac:dyDescent="0.25">
      <c r="A17" s="5">
        <v>13</v>
      </c>
      <c r="B17" s="20">
        <v>1954</v>
      </c>
      <c r="C17" s="20" t="s">
        <v>3</v>
      </c>
      <c r="D17" s="29">
        <v>627</v>
      </c>
      <c r="E17" s="10">
        <f t="shared" si="5"/>
        <v>679.25</v>
      </c>
      <c r="F17" s="10">
        <f t="shared" si="4"/>
        <v>689.375</v>
      </c>
      <c r="G17" s="11">
        <f t="shared" si="6"/>
        <v>0.90951949229374429</v>
      </c>
      <c r="H17" s="11">
        <f t="shared" si="0"/>
        <v>0.96787419563110078</v>
      </c>
      <c r="I17" s="11">
        <f t="shared" si="1"/>
        <v>647.81146437235645</v>
      </c>
      <c r="J17" s="11">
        <f t="shared" si="2"/>
        <v>715.15369342317763</v>
      </c>
      <c r="K17" s="11">
        <f t="shared" si="3"/>
        <v>692.1788057745689</v>
      </c>
    </row>
    <row r="18" spans="1:14" x14ac:dyDescent="0.25">
      <c r="A18" s="5">
        <v>14</v>
      </c>
      <c r="B18" s="20">
        <v>1954</v>
      </c>
      <c r="C18" s="20" t="s">
        <v>4</v>
      </c>
      <c r="D18" s="29">
        <v>725</v>
      </c>
      <c r="E18" s="10">
        <f t="shared" si="5"/>
        <v>699.5</v>
      </c>
      <c r="F18" s="10">
        <f t="shared" si="4"/>
        <v>708.125</v>
      </c>
      <c r="G18" s="11">
        <f t="shared" si="6"/>
        <v>1.0238305383936452</v>
      </c>
      <c r="H18" s="11">
        <f t="shared" si="0"/>
        <v>1.0331905479736516</v>
      </c>
      <c r="I18" s="11">
        <f t="shared" si="1"/>
        <v>701.70986506013696</v>
      </c>
      <c r="J18" s="11">
        <f t="shared" si="2"/>
        <v>740.2207547249011</v>
      </c>
      <c r="K18" s="11">
        <f t="shared" si="3"/>
        <v>764.78908719569051</v>
      </c>
    </row>
    <row r="19" spans="1:14" x14ac:dyDescent="0.25">
      <c r="A19" s="5">
        <v>15</v>
      </c>
      <c r="B19" s="20">
        <v>1954</v>
      </c>
      <c r="C19" s="20" t="s">
        <v>5</v>
      </c>
      <c r="D19" s="30">
        <v>854</v>
      </c>
      <c r="E19" s="10">
        <f t="shared" si="5"/>
        <v>716.75</v>
      </c>
      <c r="F19" s="10">
        <f t="shared" si="4"/>
        <v>731.125</v>
      </c>
      <c r="G19" s="11">
        <f t="shared" si="6"/>
        <v>1.168062916737904</v>
      </c>
      <c r="H19" s="11">
        <f t="shared" si="0"/>
        <v>1.1448451250083067</v>
      </c>
      <c r="I19" s="11">
        <f t="shared" si="1"/>
        <v>745.95242740261801</v>
      </c>
      <c r="J19" s="11">
        <f t="shared" si="2"/>
        <v>765.28781602662457</v>
      </c>
      <c r="K19" s="11">
        <f t="shared" si="3"/>
        <v>876.13602540633508</v>
      </c>
    </row>
    <row r="20" spans="1:14" ht="18.75" x14ac:dyDescent="0.3">
      <c r="A20" s="5">
        <v>16</v>
      </c>
      <c r="B20" s="20">
        <v>1954</v>
      </c>
      <c r="C20" s="20" t="s">
        <v>6</v>
      </c>
      <c r="D20" s="29">
        <v>661</v>
      </c>
      <c r="E20" s="10">
        <f t="shared" si="5"/>
        <v>745.5</v>
      </c>
      <c r="F20" s="10">
        <f t="shared" si="4"/>
        <v>761.625</v>
      </c>
      <c r="G20" s="11">
        <f t="shared" si="6"/>
        <v>0.86788117511898899</v>
      </c>
      <c r="H20" s="11">
        <f t="shared" si="0"/>
        <v>0.85854116146953707</v>
      </c>
      <c r="I20" s="11">
        <f t="shared" si="1"/>
        <v>769.91066901042666</v>
      </c>
      <c r="J20" s="11">
        <f t="shared" si="2"/>
        <v>790.35487732834815</v>
      </c>
      <c r="K20" s="11">
        <f t="shared" si="3"/>
        <v>678.55219435459355</v>
      </c>
      <c r="M20" s="27">
        <v>1956</v>
      </c>
    </row>
    <row r="21" spans="1:14" x14ac:dyDescent="0.25">
      <c r="A21" s="5">
        <v>17</v>
      </c>
      <c r="B21" s="20">
        <v>1955</v>
      </c>
      <c r="C21" s="20" t="s">
        <v>3</v>
      </c>
      <c r="D21" s="29">
        <v>742</v>
      </c>
      <c r="E21" s="10">
        <f t="shared" si="5"/>
        <v>777.75</v>
      </c>
      <c r="F21" s="10">
        <f t="shared" si="4"/>
        <v>798.875</v>
      </c>
      <c r="G21" s="11">
        <f t="shared" si="6"/>
        <v>0.92880613362541076</v>
      </c>
      <c r="H21" s="11">
        <f t="shared" si="0"/>
        <v>0.96787419563110078</v>
      </c>
      <c r="I21" s="11">
        <f t="shared" si="1"/>
        <v>766.62855911369775</v>
      </c>
      <c r="J21" s="11">
        <f t="shared" si="2"/>
        <v>815.42193863007174</v>
      </c>
      <c r="K21" s="11">
        <f t="shared" si="3"/>
        <v>789.22585295153351</v>
      </c>
    </row>
    <row r="22" spans="1:14" ht="18" x14ac:dyDescent="0.35">
      <c r="A22" s="5">
        <v>18</v>
      </c>
      <c r="B22" s="20">
        <v>1955</v>
      </c>
      <c r="C22" s="20" t="s">
        <v>4</v>
      </c>
      <c r="D22" s="29">
        <v>854</v>
      </c>
      <c r="E22" s="10">
        <f t="shared" si="5"/>
        <v>820</v>
      </c>
      <c r="F22" s="10">
        <f t="shared" si="4"/>
        <v>836</v>
      </c>
      <c r="G22" s="11">
        <f t="shared" si="6"/>
        <v>1.0215311004784688</v>
      </c>
      <c r="H22" s="11">
        <f t="shared" si="0"/>
        <v>1.0331905479736516</v>
      </c>
      <c r="I22" s="11">
        <f t="shared" si="1"/>
        <v>826.56582725704402</v>
      </c>
      <c r="J22" s="11">
        <f t="shared" si="2"/>
        <v>840.48899993179521</v>
      </c>
      <c r="K22" s="11">
        <f t="shared" si="3"/>
        <v>868.38529040535798</v>
      </c>
      <c r="M22" s="26" t="s">
        <v>7</v>
      </c>
      <c r="N22" s="26" t="s">
        <v>17</v>
      </c>
    </row>
    <row r="23" spans="1:14" x14ac:dyDescent="0.25">
      <c r="A23" s="5">
        <v>19</v>
      </c>
      <c r="B23" s="20">
        <v>1955</v>
      </c>
      <c r="C23" s="20" t="s">
        <v>5</v>
      </c>
      <c r="D23" s="29">
        <v>1023</v>
      </c>
      <c r="E23" s="10">
        <f t="shared" si="5"/>
        <v>852</v>
      </c>
      <c r="F23" s="10"/>
      <c r="G23" s="11"/>
      <c r="H23" s="11">
        <f t="shared" si="0"/>
        <v>1.1448451250083067</v>
      </c>
      <c r="I23" s="11">
        <f t="shared" si="1"/>
        <v>893.57064781367467</v>
      </c>
      <c r="J23" s="11">
        <f t="shared" si="2"/>
        <v>865.55606123351868</v>
      </c>
      <c r="K23" s="11">
        <f t="shared" si="3"/>
        <v>990.92763712458532</v>
      </c>
      <c r="M23" s="38" t="s">
        <v>3</v>
      </c>
      <c r="N23" s="39">
        <f>AVERAGEIF($C$5:$C$20,M23,$G$5:$G$20)</f>
        <v>0.96787419563110078</v>
      </c>
    </row>
    <row r="24" spans="1:14" x14ac:dyDescent="0.25">
      <c r="A24" s="5">
        <v>20</v>
      </c>
      <c r="B24" s="20">
        <v>1955</v>
      </c>
      <c r="C24" s="20" t="s">
        <v>6</v>
      </c>
      <c r="D24" s="29">
        <v>789</v>
      </c>
      <c r="E24" s="10"/>
      <c r="F24" s="10"/>
      <c r="G24" s="10"/>
      <c r="H24" s="11">
        <f t="shared" si="0"/>
        <v>0.85854116146953707</v>
      </c>
      <c r="I24" s="11">
        <f t="shared" si="1"/>
        <v>919.00078343302062</v>
      </c>
      <c r="J24" s="11">
        <f t="shared" si="2"/>
        <v>890.62312253524215</v>
      </c>
      <c r="K24" s="11">
        <f t="shared" si="3"/>
        <v>764.63661005303265</v>
      </c>
      <c r="M24" s="38" t="s">
        <v>4</v>
      </c>
      <c r="N24" s="39">
        <f t="shared" ref="N24:N26" si="7">AVERAGEIF($C$5:$C$20,M24,$G$5:$G$20)</f>
        <v>1.0331905479736516</v>
      </c>
    </row>
    <row r="25" spans="1:14" x14ac:dyDescent="0.25">
      <c r="A25" s="5">
        <v>20</v>
      </c>
      <c r="B25" s="12">
        <v>1956</v>
      </c>
      <c r="C25" s="20" t="s">
        <v>3</v>
      </c>
      <c r="D25" s="12"/>
      <c r="E25" s="33"/>
      <c r="F25" s="33"/>
      <c r="G25" s="33"/>
      <c r="H25" s="32">
        <f t="shared" si="0"/>
        <v>0.96787419563110078</v>
      </c>
      <c r="I25" s="11">
        <f t="shared" ref="I25:I28" si="8">D25/H25</f>
        <v>0</v>
      </c>
      <c r="J25" s="11">
        <f t="shared" ref="J25:J28" si="9">$C$55+$C$56*A25</f>
        <v>890.62312253524215</v>
      </c>
      <c r="K25" s="11">
        <f t="shared" ref="K25:K28" si="10">J25*H25</f>
        <v>862.01113833425677</v>
      </c>
      <c r="M25" s="38" t="s">
        <v>5</v>
      </c>
      <c r="N25" s="39">
        <f t="shared" si="7"/>
        <v>1.1448451250083067</v>
      </c>
    </row>
    <row r="26" spans="1:14" x14ac:dyDescent="0.25">
      <c r="A26" s="5">
        <v>20</v>
      </c>
      <c r="B26" s="12">
        <v>1956</v>
      </c>
      <c r="C26" s="20" t="s">
        <v>4</v>
      </c>
      <c r="D26" s="12"/>
      <c r="E26" s="33"/>
      <c r="F26" s="33"/>
      <c r="G26" s="33"/>
      <c r="H26" s="32">
        <f t="shared" si="0"/>
        <v>1.0331905479736516</v>
      </c>
      <c r="I26" s="11">
        <f t="shared" si="8"/>
        <v>0</v>
      </c>
      <c r="J26" s="11">
        <f t="shared" si="9"/>
        <v>890.62312253524215</v>
      </c>
      <c r="K26" s="11">
        <f t="shared" si="10"/>
        <v>920.18339201019148</v>
      </c>
      <c r="M26" s="38" t="s">
        <v>6</v>
      </c>
      <c r="N26" s="39">
        <f t="shared" si="7"/>
        <v>0.85854116146953707</v>
      </c>
    </row>
    <row r="27" spans="1:14" x14ac:dyDescent="0.25">
      <c r="A27" s="5">
        <v>20</v>
      </c>
      <c r="B27" s="12">
        <v>1956</v>
      </c>
      <c r="C27" s="20" t="s">
        <v>5</v>
      </c>
      <c r="D27" s="12"/>
      <c r="E27" s="33"/>
      <c r="F27" s="33"/>
      <c r="G27" s="33"/>
      <c r="H27" s="32">
        <f t="shared" si="0"/>
        <v>1.1448451250083067</v>
      </c>
      <c r="I27" s="11">
        <f t="shared" si="8"/>
        <v>0</v>
      </c>
      <c r="J27" s="11">
        <f t="shared" si="9"/>
        <v>890.62312253524215</v>
      </c>
      <c r="K27" s="11">
        <f t="shared" si="10"/>
        <v>1019.6255400541478</v>
      </c>
      <c r="M27" s="14"/>
      <c r="N27" s="15"/>
    </row>
    <row r="28" spans="1:14" x14ac:dyDescent="0.25">
      <c r="A28" s="5">
        <v>20</v>
      </c>
      <c r="B28" s="12">
        <v>1956</v>
      </c>
      <c r="C28" s="20" t="s">
        <v>6</v>
      </c>
      <c r="D28" s="12"/>
      <c r="E28" s="33"/>
      <c r="F28" s="33"/>
      <c r="G28" s="33"/>
      <c r="H28" s="32">
        <f t="shared" si="0"/>
        <v>0.85854116146953707</v>
      </c>
      <c r="I28" s="11">
        <f t="shared" si="8"/>
        <v>0</v>
      </c>
      <c r="J28" s="11">
        <f t="shared" si="9"/>
        <v>890.62312253524215</v>
      </c>
      <c r="K28" s="11">
        <f t="shared" si="10"/>
        <v>764.63661005303265</v>
      </c>
      <c r="M28" s="14"/>
      <c r="N28" s="15"/>
    </row>
    <row r="29" spans="1:14" x14ac:dyDescent="0.25">
      <c r="A29" s="25"/>
      <c r="B29" s="25"/>
      <c r="C29" s="25"/>
      <c r="D29" s="25"/>
      <c r="E29" s="25"/>
      <c r="F29" s="25"/>
      <c r="G29" s="25"/>
      <c r="H29" s="40"/>
      <c r="I29" s="40"/>
      <c r="J29" s="40"/>
      <c r="K29" s="13"/>
      <c r="M29" s="14"/>
      <c r="N29" s="15"/>
    </row>
    <row r="30" spans="1:14" x14ac:dyDescent="0.25">
      <c r="A30" s="25"/>
      <c r="B30" s="25"/>
      <c r="C30" s="25"/>
      <c r="D30" s="25"/>
      <c r="E30" s="25"/>
      <c r="F30" s="25"/>
      <c r="G30" s="25"/>
      <c r="H30" s="40"/>
      <c r="I30" s="40"/>
      <c r="J30" s="40"/>
      <c r="K30" s="13"/>
      <c r="M30" s="14"/>
      <c r="N30" s="15"/>
    </row>
    <row r="31" spans="1:14" x14ac:dyDescent="0.25">
      <c r="A31" s="25"/>
      <c r="B31" s="25"/>
      <c r="C31" s="25"/>
      <c r="D31" s="25"/>
      <c r="E31" s="25"/>
      <c r="F31" s="25"/>
      <c r="G31" s="25"/>
      <c r="H31" s="40"/>
      <c r="I31" s="40"/>
      <c r="J31" s="40"/>
      <c r="K31" s="13"/>
      <c r="M31" s="14"/>
      <c r="N31" s="15"/>
    </row>
    <row r="32" spans="1:14" x14ac:dyDescent="0.25">
      <c r="A32" s="25"/>
      <c r="B32" s="25"/>
      <c r="C32" s="25"/>
      <c r="D32" s="25"/>
      <c r="E32" s="25"/>
      <c r="F32" s="25"/>
      <c r="G32" s="25"/>
      <c r="H32" s="40"/>
      <c r="I32" s="40"/>
      <c r="J32" s="40"/>
      <c r="K32" s="13"/>
      <c r="M32" s="14"/>
      <c r="N32" s="15"/>
    </row>
    <row r="33" spans="1:14" x14ac:dyDescent="0.25">
      <c r="A33" s="25"/>
      <c r="B33" s="25"/>
      <c r="C33" s="25"/>
      <c r="D33" s="25"/>
      <c r="E33" s="25"/>
      <c r="F33" s="25"/>
      <c r="G33" s="25"/>
      <c r="H33" s="40"/>
      <c r="I33" s="40"/>
      <c r="J33" s="40"/>
      <c r="K33" s="13"/>
      <c r="M33" s="14"/>
      <c r="N33" s="15"/>
    </row>
    <row r="34" spans="1:14" x14ac:dyDescent="0.25">
      <c r="A34" s="25"/>
      <c r="B34" s="25"/>
      <c r="C34" s="25"/>
      <c r="D34" s="25"/>
      <c r="E34" s="25"/>
      <c r="F34" s="25"/>
      <c r="G34" s="25"/>
      <c r="H34" s="40"/>
      <c r="I34" s="40"/>
      <c r="J34" s="40"/>
      <c r="K34" s="13"/>
      <c r="M34" s="14"/>
      <c r="N34" s="15"/>
    </row>
    <row r="35" spans="1:14" x14ac:dyDescent="0.25">
      <c r="A35" s="25"/>
      <c r="B35" s="25"/>
      <c r="C35" s="25"/>
      <c r="D35" s="25"/>
      <c r="E35" s="25"/>
      <c r="F35" s="25"/>
      <c r="G35" s="25"/>
      <c r="H35" s="40"/>
      <c r="I35" s="40"/>
      <c r="J35" s="40"/>
      <c r="K35" s="13"/>
      <c r="M35" s="14"/>
      <c r="N35" s="15"/>
    </row>
    <row r="36" spans="1:14" x14ac:dyDescent="0.25">
      <c r="A36" s="25"/>
      <c r="B36" s="25"/>
      <c r="C36" s="25"/>
      <c r="D36" s="25"/>
      <c r="E36" s="25"/>
      <c r="F36" s="25"/>
      <c r="G36" s="25"/>
      <c r="H36" s="40"/>
      <c r="I36" s="40"/>
      <c r="J36" s="40"/>
      <c r="K36" s="13"/>
      <c r="M36" s="14"/>
      <c r="N36" s="15"/>
    </row>
    <row r="37" spans="1:14" x14ac:dyDescent="0.25">
      <c r="A37" s="25"/>
      <c r="B37" s="25"/>
      <c r="C37" s="25"/>
      <c r="D37" s="25"/>
      <c r="E37" s="25"/>
      <c r="F37" s="25"/>
      <c r="G37" s="25"/>
      <c r="H37" s="40"/>
      <c r="I37" s="40"/>
      <c r="J37" s="40"/>
      <c r="K37" s="13"/>
      <c r="M37" s="14"/>
      <c r="N37" s="15"/>
    </row>
    <row r="38" spans="1:14" x14ac:dyDescent="0.25">
      <c r="M38" s="14"/>
      <c r="N38" s="15"/>
    </row>
    <row r="39" spans="1:14" x14ac:dyDescent="0.25">
      <c r="B39" t="s">
        <v>20</v>
      </c>
    </row>
    <row r="40" spans="1:14" ht="15.75" thickBot="1" x14ac:dyDescent="0.3"/>
    <row r="41" spans="1:14" x14ac:dyDescent="0.25">
      <c r="B41" s="16" t="s">
        <v>21</v>
      </c>
      <c r="C41" s="16"/>
    </row>
    <row r="42" spans="1:14" x14ac:dyDescent="0.25">
      <c r="B42" s="17" t="s">
        <v>22</v>
      </c>
      <c r="C42" s="17">
        <v>0.96948527530786577</v>
      </c>
    </row>
    <row r="43" spans="1:14" x14ac:dyDescent="0.25">
      <c r="B43" s="17" t="s">
        <v>23</v>
      </c>
      <c r="C43" s="17">
        <v>0.9399016990387683</v>
      </c>
    </row>
    <row r="44" spans="1:14" x14ac:dyDescent="0.25">
      <c r="B44" s="17" t="s">
        <v>24</v>
      </c>
      <c r="C44" s="17">
        <v>0.93656290454092206</v>
      </c>
    </row>
    <row r="45" spans="1:14" x14ac:dyDescent="0.25">
      <c r="B45" s="17" t="s">
        <v>25</v>
      </c>
      <c r="C45" s="17">
        <v>38.52723775407879</v>
      </c>
    </row>
    <row r="46" spans="1:14" ht="15.75" thickBot="1" x14ac:dyDescent="0.3">
      <c r="B46" s="18" t="s">
        <v>26</v>
      </c>
      <c r="C46" s="18">
        <v>20</v>
      </c>
    </row>
    <row r="48" spans="1:14" ht="15.75" thickBot="1" x14ac:dyDescent="0.3">
      <c r="B48" t="s">
        <v>27</v>
      </c>
    </row>
    <row r="49" spans="2:10" x14ac:dyDescent="0.25">
      <c r="B49" s="19"/>
      <c r="C49" s="19" t="s">
        <v>28</v>
      </c>
      <c r="D49" s="19" t="s">
        <v>29</v>
      </c>
      <c r="E49" s="19" t="s">
        <v>30</v>
      </c>
      <c r="F49" s="19" t="s">
        <v>31</v>
      </c>
      <c r="G49" s="19" t="s">
        <v>32</v>
      </c>
    </row>
    <row r="50" spans="2:10" x14ac:dyDescent="0.25">
      <c r="B50" s="17" t="s">
        <v>33</v>
      </c>
      <c r="C50" s="17">
        <v>1</v>
      </c>
      <c r="D50" s="17">
        <v>417857.77893240226</v>
      </c>
      <c r="E50" s="17">
        <v>417857.77893240226</v>
      </c>
      <c r="F50" s="17">
        <v>281.50929913328957</v>
      </c>
      <c r="G50" s="17">
        <v>1.9503603656553879E-12</v>
      </c>
    </row>
    <row r="51" spans="2:10" x14ac:dyDescent="0.25">
      <c r="B51" s="17" t="s">
        <v>34</v>
      </c>
      <c r="C51" s="17">
        <v>18</v>
      </c>
      <c r="D51" s="17">
        <v>26718.264881267649</v>
      </c>
      <c r="E51" s="17">
        <v>1484.3480489593139</v>
      </c>
      <c r="F51" s="17"/>
      <c r="G51" s="17"/>
    </row>
    <row r="52" spans="2:10" ht="15.75" thickBot="1" x14ac:dyDescent="0.3">
      <c r="B52" s="18" t="s">
        <v>35</v>
      </c>
      <c r="C52" s="18">
        <v>19</v>
      </c>
      <c r="D52" s="18">
        <v>444576.04381366994</v>
      </c>
      <c r="E52" s="18"/>
      <c r="F52" s="18"/>
      <c r="G52" s="18"/>
    </row>
    <row r="53" spans="2:10" ht="15.75" thickBot="1" x14ac:dyDescent="0.3"/>
    <row r="54" spans="2:10" x14ac:dyDescent="0.25">
      <c r="B54" s="19"/>
      <c r="C54" s="19" t="s">
        <v>36</v>
      </c>
      <c r="D54" s="19" t="s">
        <v>25</v>
      </c>
      <c r="E54" s="19" t="s">
        <v>37</v>
      </c>
      <c r="F54" s="19" t="s">
        <v>38</v>
      </c>
      <c r="G54" s="19" t="s">
        <v>39</v>
      </c>
      <c r="H54" s="19" t="s">
        <v>40</v>
      </c>
      <c r="I54" s="19" t="s">
        <v>41</v>
      </c>
      <c r="J54" s="19" t="s">
        <v>42</v>
      </c>
    </row>
    <row r="55" spans="2:10" x14ac:dyDescent="0.25">
      <c r="B55" s="17" t="s">
        <v>43</v>
      </c>
      <c r="C55" s="21">
        <v>389.28189650077201</v>
      </c>
      <c r="D55" s="17">
        <v>17.897113852493508</v>
      </c>
      <c r="E55" s="17">
        <v>21.751099071570998</v>
      </c>
      <c r="F55" s="17">
        <v>2.2511360434757386E-14</v>
      </c>
      <c r="G55" s="17">
        <v>351.68145555136522</v>
      </c>
      <c r="H55" s="17">
        <v>426.8823374501788</v>
      </c>
      <c r="I55" s="17">
        <v>351.68145555136522</v>
      </c>
      <c r="J55" s="17">
        <v>426.8823374501788</v>
      </c>
    </row>
    <row r="56" spans="2:10" ht="15.75" thickBot="1" x14ac:dyDescent="0.3">
      <c r="B56" s="18" t="s">
        <v>13</v>
      </c>
      <c r="C56" s="22">
        <v>25.067061301723509</v>
      </c>
      <c r="D56" s="18">
        <v>1.4940221983833191</v>
      </c>
      <c r="E56" s="18">
        <v>16.778238856724197</v>
      </c>
      <c r="F56" s="18">
        <v>1.950360365655381E-12</v>
      </c>
      <c r="G56" s="18">
        <v>21.928237136530626</v>
      </c>
      <c r="H56" s="18">
        <v>28.205885466916392</v>
      </c>
      <c r="I56" s="18">
        <v>21.928237136530626</v>
      </c>
      <c r="J56" s="18">
        <v>28.205885466916392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E1" workbookViewId="0">
      <selection activeCell="S7" sqref="S7"/>
    </sheetView>
  </sheetViews>
  <sheetFormatPr defaultRowHeight="15" x14ac:dyDescent="0.25"/>
  <cols>
    <col min="1" max="4" width="0" hidden="1" customWidth="1"/>
    <col min="10" max="10" width="12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H1" s="3" t="s">
        <v>0</v>
      </c>
      <c r="I1" s="3" t="s">
        <v>7</v>
      </c>
      <c r="J1" s="3" t="s">
        <v>8</v>
      </c>
      <c r="M1" s="2" t="s">
        <v>0</v>
      </c>
    </row>
    <row r="2" spans="1:14" x14ac:dyDescent="0.25">
      <c r="A2" s="1">
        <v>1950</v>
      </c>
      <c r="B2" s="1">
        <v>1</v>
      </c>
      <c r="C2">
        <v>115</v>
      </c>
      <c r="H2" s="4">
        <v>1950</v>
      </c>
      <c r="I2" s="5" t="s">
        <v>3</v>
      </c>
      <c r="J2" s="5">
        <f>SUMIFS(C:C,A:A,H2,B:B,"&gt;="&amp;1,B:B,"&lt;="&amp;3)</f>
        <v>382</v>
      </c>
      <c r="M2" s="1">
        <v>1950</v>
      </c>
      <c r="N2">
        <f>SUMIFS(C:C,A:A,M2)</f>
        <v>1676</v>
      </c>
    </row>
    <row r="3" spans="1:14" x14ac:dyDescent="0.25">
      <c r="A3" s="1">
        <v>1950</v>
      </c>
      <c r="B3" s="1">
        <v>2</v>
      </c>
      <c r="C3">
        <v>126</v>
      </c>
      <c r="H3" s="4">
        <v>1950</v>
      </c>
      <c r="I3" s="5" t="s">
        <v>4</v>
      </c>
      <c r="J3" s="5">
        <f>SUMIFS(C:C,A:A,H3,B:B,"&gt;="&amp;4,B:B,"&lt;="&amp;6)</f>
        <v>409</v>
      </c>
      <c r="M3" s="1">
        <v>1952</v>
      </c>
      <c r="N3">
        <f t="shared" ref="N3:N11" si="0">SUMIFS(C:C,A:A,M3)</f>
        <v>2364</v>
      </c>
    </row>
    <row r="4" spans="1:14" x14ac:dyDescent="0.25">
      <c r="A4" s="1">
        <v>1950</v>
      </c>
      <c r="B4" s="1">
        <v>3</v>
      </c>
      <c r="C4">
        <v>141</v>
      </c>
      <c r="H4" s="4">
        <v>1950</v>
      </c>
      <c r="I4" s="5" t="s">
        <v>5</v>
      </c>
      <c r="J4" s="5">
        <f>SUMIFS(C:C,A:A,H4,B:B,"&gt;="&amp;7,B:B,"&lt;="&amp;9)</f>
        <v>498</v>
      </c>
      <c r="M4" s="1">
        <v>1953</v>
      </c>
      <c r="N4">
        <f t="shared" si="0"/>
        <v>2700</v>
      </c>
    </row>
    <row r="5" spans="1:14" x14ac:dyDescent="0.25">
      <c r="A5" s="1">
        <v>1950</v>
      </c>
      <c r="B5" s="1">
        <v>4</v>
      </c>
      <c r="C5">
        <v>135</v>
      </c>
      <c r="H5" s="4">
        <v>1950</v>
      </c>
      <c r="I5" s="5" t="s">
        <v>6</v>
      </c>
      <c r="J5" s="5">
        <f>SUMIFS(C:C,A:A,H5,B:B,"&gt;="&amp;10,B:B,"&lt;="&amp;12)</f>
        <v>387</v>
      </c>
      <c r="M5" s="1">
        <v>1954</v>
      </c>
      <c r="N5">
        <f t="shared" si="0"/>
        <v>2867</v>
      </c>
    </row>
    <row r="6" spans="1:14" x14ac:dyDescent="0.25">
      <c r="A6" s="1">
        <v>1950</v>
      </c>
      <c r="B6" s="1">
        <v>5</v>
      </c>
      <c r="C6">
        <v>125</v>
      </c>
      <c r="H6" s="4">
        <v>1952</v>
      </c>
      <c r="I6" s="5" t="s">
        <v>3</v>
      </c>
      <c r="J6" s="5">
        <f>SUMIFS(C:C,A:A,H6,B:B,"&gt;="&amp;1,B:B,"&lt;="&amp;3)</f>
        <v>544</v>
      </c>
      <c r="M6" s="1">
        <v>1955</v>
      </c>
      <c r="N6">
        <f t="shared" si="0"/>
        <v>3408</v>
      </c>
    </row>
    <row r="7" spans="1:14" x14ac:dyDescent="0.25">
      <c r="A7" s="1">
        <v>1950</v>
      </c>
      <c r="B7" s="1">
        <v>6</v>
      </c>
      <c r="C7">
        <v>149</v>
      </c>
      <c r="H7" s="4">
        <v>1952</v>
      </c>
      <c r="I7" s="5" t="s">
        <v>4</v>
      </c>
      <c r="J7" s="5">
        <f>SUMIFS(C:C,A:A,H7,B:B,"&gt;="&amp;4,B:B,"&lt;="&amp;6)</f>
        <v>582</v>
      </c>
      <c r="M7" s="1">
        <v>1956</v>
      </c>
      <c r="N7">
        <f t="shared" si="0"/>
        <v>3939</v>
      </c>
    </row>
    <row r="8" spans="1:14" x14ac:dyDescent="0.25">
      <c r="A8" s="1">
        <v>1950</v>
      </c>
      <c r="B8" s="1">
        <v>7</v>
      </c>
      <c r="C8">
        <v>170</v>
      </c>
      <c r="H8" s="4">
        <v>1952</v>
      </c>
      <c r="I8" s="5" t="s">
        <v>5</v>
      </c>
      <c r="J8" s="5">
        <f>SUMIFS(C:C,A:A,H8,B:B,"&gt;="&amp;7,B:B,"&lt;="&amp;9)</f>
        <v>681</v>
      </c>
      <c r="M8" s="1">
        <v>1957</v>
      </c>
      <c r="N8">
        <f t="shared" si="0"/>
        <v>4421</v>
      </c>
    </row>
    <row r="9" spans="1:14" x14ac:dyDescent="0.25">
      <c r="A9" s="1">
        <v>1950</v>
      </c>
      <c r="B9" s="1">
        <v>8</v>
      </c>
      <c r="C9">
        <v>170</v>
      </c>
      <c r="H9" s="4">
        <v>1952</v>
      </c>
      <c r="I9" s="5" t="s">
        <v>6</v>
      </c>
      <c r="J9" s="5">
        <f>SUMIFS(C:C,A:A,H9,B:B,"&gt;="&amp;10,B:B,"&lt;="&amp;12)</f>
        <v>557</v>
      </c>
      <c r="M9" s="1">
        <v>1958</v>
      </c>
      <c r="N9">
        <f t="shared" si="0"/>
        <v>4572</v>
      </c>
    </row>
    <row r="10" spans="1:14" x14ac:dyDescent="0.25">
      <c r="A10" s="1">
        <v>1950</v>
      </c>
      <c r="B10" s="1">
        <v>9</v>
      </c>
      <c r="C10">
        <v>158</v>
      </c>
      <c r="H10" s="4">
        <v>1953</v>
      </c>
      <c r="I10" s="5" t="s">
        <v>3</v>
      </c>
      <c r="J10" s="5">
        <f>SUMIFS(C:C,A:A,H10,B:B,"&gt;="&amp;1,B:B,"&lt;="&amp;3)</f>
        <v>628</v>
      </c>
      <c r="M10" s="1">
        <v>1959</v>
      </c>
      <c r="N10">
        <f t="shared" si="0"/>
        <v>5140</v>
      </c>
    </row>
    <row r="11" spans="1:14" x14ac:dyDescent="0.25">
      <c r="A11" s="1">
        <v>1950</v>
      </c>
      <c r="B11" s="1">
        <v>10</v>
      </c>
      <c r="C11">
        <v>133</v>
      </c>
      <c r="H11" s="4">
        <v>1953</v>
      </c>
      <c r="I11" s="5" t="s">
        <v>4</v>
      </c>
      <c r="J11" s="5">
        <f>SUMIFS(C:C,A:A,H11,B:B,"&gt;="&amp;4,B:B,"&lt;="&amp;6)</f>
        <v>707</v>
      </c>
      <c r="M11" s="1">
        <v>1960</v>
      </c>
      <c r="N11">
        <f t="shared" si="0"/>
        <v>5714</v>
      </c>
    </row>
    <row r="12" spans="1:14" x14ac:dyDescent="0.25">
      <c r="A12" s="1">
        <v>1950</v>
      </c>
      <c r="B12" s="1">
        <v>11</v>
      </c>
      <c r="C12">
        <v>114</v>
      </c>
      <c r="H12" s="4">
        <v>1953</v>
      </c>
      <c r="I12" s="5" t="s">
        <v>5</v>
      </c>
      <c r="J12" s="5">
        <f>SUMIFS(C:C,A:A,H12,B:B,"&gt;="&amp;7,B:B,"&lt;="&amp;9)</f>
        <v>773</v>
      </c>
    </row>
    <row r="13" spans="1:14" x14ac:dyDescent="0.25">
      <c r="A13" s="1">
        <v>1950</v>
      </c>
      <c r="B13" s="1">
        <v>12</v>
      </c>
      <c r="C13">
        <v>140</v>
      </c>
      <c r="H13" s="4">
        <v>1953</v>
      </c>
      <c r="I13" s="5" t="s">
        <v>6</v>
      </c>
      <c r="J13" s="5">
        <f>SUMIFS(C:C,A:A,H13,B:B,"&gt;="&amp;10,B:B,"&lt;="&amp;12)</f>
        <v>592</v>
      </c>
      <c r="N13">
        <f>SUM(N2:N12)</f>
        <v>36801</v>
      </c>
    </row>
    <row r="14" spans="1:14" x14ac:dyDescent="0.25">
      <c r="A14" s="1">
        <v>1951</v>
      </c>
      <c r="B14" s="1">
        <v>1</v>
      </c>
      <c r="C14">
        <v>145</v>
      </c>
      <c r="H14" s="4">
        <v>1954</v>
      </c>
      <c r="I14" s="5" t="s">
        <v>3</v>
      </c>
      <c r="J14" s="5">
        <f>SUMIFS(C:C,A:A,H14,B:B,"&gt;="&amp;1,B:B,"&lt;="&amp;3)</f>
        <v>627</v>
      </c>
    </row>
    <row r="15" spans="1:14" x14ac:dyDescent="0.25">
      <c r="A15" s="1">
        <v>1951</v>
      </c>
      <c r="B15" s="1">
        <v>2</v>
      </c>
      <c r="C15">
        <v>150</v>
      </c>
      <c r="H15" s="4">
        <v>1954</v>
      </c>
      <c r="I15" s="5" t="s">
        <v>4</v>
      </c>
      <c r="J15" s="5">
        <f>SUMIFS(C:C,A:A,H15,B:B,"&gt;="&amp;4,B:B,"&lt;="&amp;6)</f>
        <v>725</v>
      </c>
    </row>
    <row r="16" spans="1:14" x14ac:dyDescent="0.25">
      <c r="A16" s="1">
        <v>1951</v>
      </c>
      <c r="B16" s="1">
        <v>3</v>
      </c>
      <c r="C16">
        <v>178</v>
      </c>
      <c r="H16" s="4">
        <v>1954</v>
      </c>
      <c r="I16" s="5" t="s">
        <v>5</v>
      </c>
      <c r="J16" s="5">
        <f>SUMIFS(C:C,A:A,H16,B:B,"&gt;="&amp;7,B:B,"&lt;="&amp;9)</f>
        <v>854</v>
      </c>
    </row>
    <row r="17" spans="1:10" x14ac:dyDescent="0.25">
      <c r="A17" s="1">
        <v>1951</v>
      </c>
      <c r="B17" s="1">
        <v>4</v>
      </c>
      <c r="C17">
        <v>163</v>
      </c>
      <c r="H17" s="4">
        <v>1954</v>
      </c>
      <c r="I17" s="5" t="s">
        <v>6</v>
      </c>
      <c r="J17" s="5">
        <f>SUMIFS(C:C,A:A,H17,B:B,"&gt;="&amp;10,B:B,"&lt;="&amp;12)</f>
        <v>661</v>
      </c>
    </row>
    <row r="18" spans="1:10" x14ac:dyDescent="0.25">
      <c r="A18" s="1">
        <v>1951</v>
      </c>
      <c r="B18" s="1">
        <v>5</v>
      </c>
      <c r="C18">
        <v>172</v>
      </c>
      <c r="H18" s="4">
        <v>1955</v>
      </c>
      <c r="I18" s="5" t="s">
        <v>3</v>
      </c>
      <c r="J18" s="5">
        <f>SUMIFS(C:C,A:A,H18,B:B,"&gt;="&amp;1,B:B,"&lt;="&amp;3)</f>
        <v>742</v>
      </c>
    </row>
    <row r="19" spans="1:10" x14ac:dyDescent="0.25">
      <c r="A19" s="1">
        <v>1951</v>
      </c>
      <c r="B19" s="1">
        <v>6</v>
      </c>
      <c r="C19">
        <v>178</v>
      </c>
      <c r="H19" s="4">
        <v>1955</v>
      </c>
      <c r="I19" s="5" t="s">
        <v>4</v>
      </c>
      <c r="J19" s="5">
        <f>SUMIFS(C:C,A:A,H19,B:B,"&gt;="&amp;4,B:B,"&lt;="&amp;6)</f>
        <v>854</v>
      </c>
    </row>
    <row r="20" spans="1:10" x14ac:dyDescent="0.25">
      <c r="A20" s="1">
        <v>1951</v>
      </c>
      <c r="B20" s="1">
        <v>7</v>
      </c>
      <c r="C20">
        <v>199</v>
      </c>
      <c r="H20" s="4">
        <v>1955</v>
      </c>
      <c r="I20" s="5" t="s">
        <v>5</v>
      </c>
      <c r="J20" s="5">
        <f>SUMIFS(C:C,A:A,H20,B:B,"&gt;="&amp;7,B:B,"&lt;="&amp;9)</f>
        <v>1023</v>
      </c>
    </row>
    <row r="21" spans="1:10" x14ac:dyDescent="0.25">
      <c r="A21" s="1">
        <v>1951</v>
      </c>
      <c r="B21" s="1">
        <v>8</v>
      </c>
      <c r="C21">
        <v>199</v>
      </c>
      <c r="H21" s="4">
        <v>1955</v>
      </c>
      <c r="I21" s="5" t="s">
        <v>6</v>
      </c>
      <c r="J21" s="5">
        <f>SUMIFS(C:C,A:A,H21,B:B,"&gt;="&amp;10,B:B,"&lt;="&amp;12)</f>
        <v>789</v>
      </c>
    </row>
    <row r="22" spans="1:10" x14ac:dyDescent="0.25">
      <c r="A22" s="1">
        <v>1951</v>
      </c>
      <c r="B22" s="1">
        <v>9</v>
      </c>
      <c r="C22">
        <v>184</v>
      </c>
      <c r="H22" s="1">
        <v>1956</v>
      </c>
      <c r="I22" t="s">
        <v>3</v>
      </c>
      <c r="J22">
        <f>SUMIFS(C:C,A:A,H22,B:B,"&gt;="&amp;1,B:B,"&lt;="&amp;3)</f>
        <v>878</v>
      </c>
    </row>
    <row r="23" spans="1:10" x14ac:dyDescent="0.25">
      <c r="A23" s="1">
        <v>1951</v>
      </c>
      <c r="B23" s="1">
        <v>10</v>
      </c>
      <c r="C23">
        <v>162</v>
      </c>
      <c r="H23" s="1">
        <v>1956</v>
      </c>
      <c r="I23" t="s">
        <v>4</v>
      </c>
      <c r="J23">
        <f>SUMIFS(C:C,A:A,H23,B:B,"&gt;="&amp;4,B:B,"&lt;="&amp;6)</f>
        <v>1005</v>
      </c>
    </row>
    <row r="24" spans="1:10" x14ac:dyDescent="0.25">
      <c r="A24" s="1">
        <v>1951</v>
      </c>
      <c r="B24" s="1">
        <v>11</v>
      </c>
      <c r="C24">
        <v>146</v>
      </c>
      <c r="H24" s="1">
        <v>1956</v>
      </c>
      <c r="I24" t="s">
        <v>5</v>
      </c>
      <c r="J24">
        <f>SUMIFS(C:C,A:A,H24,B:B,"&gt;="&amp;7,B:B,"&lt;="&amp;9)</f>
        <v>1173</v>
      </c>
    </row>
    <row r="25" spans="1:10" x14ac:dyDescent="0.25">
      <c r="A25" s="1">
        <v>1951</v>
      </c>
      <c r="B25" s="1">
        <v>12</v>
      </c>
      <c r="C25">
        <v>166</v>
      </c>
      <c r="H25" s="1">
        <v>1956</v>
      </c>
      <c r="I25" t="s">
        <v>6</v>
      </c>
      <c r="J25">
        <f>SUMIFS(C:C,A:A,H25,B:B,"&gt;="&amp;10,B:B,"&lt;="&amp;12)</f>
        <v>883</v>
      </c>
    </row>
    <row r="26" spans="1:10" x14ac:dyDescent="0.25">
      <c r="A26" s="1">
        <v>1952</v>
      </c>
      <c r="B26" s="1">
        <v>1</v>
      </c>
      <c r="C26">
        <v>171</v>
      </c>
      <c r="H26" s="1">
        <v>1957</v>
      </c>
      <c r="I26" t="s">
        <v>3</v>
      </c>
      <c r="J26">
        <f>SUMIFS(C:C,A:A,H26,B:B,"&gt;="&amp;1,B:B,"&lt;="&amp;3)</f>
        <v>972</v>
      </c>
    </row>
    <row r="27" spans="1:10" x14ac:dyDescent="0.25">
      <c r="A27" s="1">
        <v>1952</v>
      </c>
      <c r="B27" s="1">
        <v>2</v>
      </c>
      <c r="C27">
        <v>180</v>
      </c>
      <c r="H27" s="1">
        <v>1957</v>
      </c>
      <c r="I27" t="s">
        <v>4</v>
      </c>
      <c r="J27">
        <f>SUMIFS(C:C,A:A,H27,B:B,"&gt;="&amp;4,B:B,"&lt;="&amp;6)</f>
        <v>1125</v>
      </c>
    </row>
    <row r="28" spans="1:10" x14ac:dyDescent="0.25">
      <c r="A28" s="1">
        <v>1952</v>
      </c>
      <c r="B28" s="1">
        <v>3</v>
      </c>
      <c r="C28">
        <v>193</v>
      </c>
      <c r="H28" s="1">
        <v>1957</v>
      </c>
      <c r="I28" t="s">
        <v>5</v>
      </c>
      <c r="J28">
        <f>SUMIFS(C:C,A:A,H28,B:B,"&gt;="&amp;7,B:B,"&lt;="&amp;9)</f>
        <v>1336</v>
      </c>
    </row>
    <row r="29" spans="1:10" x14ac:dyDescent="0.25">
      <c r="A29" s="1">
        <v>1952</v>
      </c>
      <c r="B29" s="1">
        <v>4</v>
      </c>
      <c r="C29">
        <v>181</v>
      </c>
      <c r="H29" s="1">
        <v>1957</v>
      </c>
      <c r="I29" t="s">
        <v>6</v>
      </c>
      <c r="J29">
        <f>SUMIFS(C:C,A:A,H29,B:B,"&gt;="&amp;10,B:B,"&lt;="&amp;12)</f>
        <v>988</v>
      </c>
    </row>
    <row r="30" spans="1:10" x14ac:dyDescent="0.25">
      <c r="A30" s="1">
        <v>1952</v>
      </c>
      <c r="B30" s="1">
        <v>5</v>
      </c>
      <c r="C30">
        <v>183</v>
      </c>
      <c r="H30" s="1">
        <v>1958</v>
      </c>
      <c r="I30" t="s">
        <v>3</v>
      </c>
      <c r="J30">
        <f>SUMIFS(C:C,A:A,H30,B:B,"&gt;="&amp;1,B:B,"&lt;="&amp;3)</f>
        <v>1020</v>
      </c>
    </row>
    <row r="31" spans="1:10" x14ac:dyDescent="0.25">
      <c r="A31" s="1">
        <v>1952</v>
      </c>
      <c r="B31" s="1">
        <v>6</v>
      </c>
      <c r="C31">
        <v>218</v>
      </c>
      <c r="H31" s="1">
        <v>1958</v>
      </c>
      <c r="I31" t="s">
        <v>4</v>
      </c>
      <c r="J31">
        <f>SUMIFS(C:C,A:A,H31,B:B,"&gt;="&amp;4,B:B,"&lt;="&amp;6)</f>
        <v>1146</v>
      </c>
    </row>
    <row r="32" spans="1:10" x14ac:dyDescent="0.25">
      <c r="A32" s="1">
        <v>1952</v>
      </c>
      <c r="B32" s="1">
        <v>7</v>
      </c>
      <c r="C32">
        <v>230</v>
      </c>
      <c r="H32" s="1">
        <v>1958</v>
      </c>
      <c r="I32" t="s">
        <v>5</v>
      </c>
      <c r="J32">
        <f>SUMIFS(C:C,A:A,H32,B:B,"&gt;="&amp;7,B:B,"&lt;="&amp;9)</f>
        <v>1400</v>
      </c>
    </row>
    <row r="33" spans="1:10" x14ac:dyDescent="0.25">
      <c r="A33" s="1">
        <v>1952</v>
      </c>
      <c r="B33" s="1">
        <v>8</v>
      </c>
      <c r="C33">
        <v>242</v>
      </c>
      <c r="H33" s="1">
        <v>1958</v>
      </c>
      <c r="I33" t="s">
        <v>6</v>
      </c>
      <c r="J33">
        <f>SUMIFS(C:C,A:A,H33,B:B,"&gt;="&amp;10,B:B,"&lt;="&amp;12)</f>
        <v>1006</v>
      </c>
    </row>
    <row r="34" spans="1:10" x14ac:dyDescent="0.25">
      <c r="A34" s="1">
        <v>1952</v>
      </c>
      <c r="B34" s="1">
        <v>9</v>
      </c>
      <c r="C34">
        <v>209</v>
      </c>
      <c r="H34" s="1">
        <v>1959</v>
      </c>
      <c r="I34" t="s">
        <v>3</v>
      </c>
      <c r="J34">
        <f>SUMIFS(C:C,A:A,H34,B:B,"&gt;="&amp;1,B:B,"&lt;="&amp;3)</f>
        <v>1108</v>
      </c>
    </row>
    <row r="35" spans="1:10" x14ac:dyDescent="0.25">
      <c r="A35" s="1">
        <v>1952</v>
      </c>
      <c r="B35" s="1">
        <v>10</v>
      </c>
      <c r="C35">
        <v>191</v>
      </c>
      <c r="H35" s="1">
        <v>1959</v>
      </c>
      <c r="I35" t="s">
        <v>4</v>
      </c>
      <c r="J35">
        <f>SUMIFS(C:C,A:A,H35,B:B,"&gt;="&amp;4,B:B,"&lt;="&amp;6)</f>
        <v>1288</v>
      </c>
    </row>
    <row r="36" spans="1:10" x14ac:dyDescent="0.25">
      <c r="A36" s="1">
        <v>1952</v>
      </c>
      <c r="B36" s="1">
        <v>11</v>
      </c>
      <c r="C36">
        <v>172</v>
      </c>
      <c r="H36" s="1">
        <v>1959</v>
      </c>
      <c r="I36" t="s">
        <v>5</v>
      </c>
      <c r="J36">
        <f>SUMIFS(C:C,A:A,H36,B:B,"&gt;="&amp;7,B:B,"&lt;="&amp;9)</f>
        <v>1570</v>
      </c>
    </row>
    <row r="37" spans="1:10" x14ac:dyDescent="0.25">
      <c r="A37" s="1">
        <v>1952</v>
      </c>
      <c r="B37" s="1">
        <v>12</v>
      </c>
      <c r="C37">
        <v>194</v>
      </c>
      <c r="H37" s="1">
        <v>1959</v>
      </c>
      <c r="I37" t="s">
        <v>6</v>
      </c>
      <c r="J37">
        <f>SUMIFS(C:C,A:A,H37,B:B,"&gt;="&amp;10,B:B,"&lt;="&amp;12)</f>
        <v>1174</v>
      </c>
    </row>
    <row r="38" spans="1:10" x14ac:dyDescent="0.25">
      <c r="A38" s="1">
        <v>1953</v>
      </c>
      <c r="B38" s="1">
        <v>1</v>
      </c>
      <c r="C38">
        <v>196</v>
      </c>
      <c r="H38" s="1">
        <v>1960</v>
      </c>
      <c r="I38" t="s">
        <v>3</v>
      </c>
      <c r="J38">
        <f>SUMIFS(C:C,A:A,H38,B:B,"&gt;="&amp;1,B:B,"&lt;="&amp;3)</f>
        <v>1227</v>
      </c>
    </row>
    <row r="39" spans="1:10" x14ac:dyDescent="0.25">
      <c r="A39" s="1">
        <v>1953</v>
      </c>
      <c r="B39" s="1">
        <v>2</v>
      </c>
      <c r="C39">
        <v>196</v>
      </c>
      <c r="H39" s="1">
        <v>1960</v>
      </c>
      <c r="I39" t="s">
        <v>4</v>
      </c>
      <c r="J39">
        <f>SUMIFS(C:C,A:A,H39,B:B,"&gt;="&amp;4,B:B,"&lt;="&amp;6)</f>
        <v>1468</v>
      </c>
    </row>
    <row r="40" spans="1:10" x14ac:dyDescent="0.25">
      <c r="A40" s="1">
        <v>1953</v>
      </c>
      <c r="B40" s="1">
        <v>3</v>
      </c>
      <c r="C40">
        <v>236</v>
      </c>
      <c r="H40" s="1">
        <v>1960</v>
      </c>
      <c r="I40" t="s">
        <v>5</v>
      </c>
      <c r="J40">
        <f>SUMIFS(C:C,A:A,H40,B:B,"&gt;="&amp;7,B:B,"&lt;="&amp;9)</f>
        <v>1736</v>
      </c>
    </row>
    <row r="41" spans="1:10" x14ac:dyDescent="0.25">
      <c r="A41" s="1">
        <v>1953</v>
      </c>
      <c r="B41" s="1">
        <v>4</v>
      </c>
      <c r="C41">
        <v>235</v>
      </c>
      <c r="H41" s="1">
        <v>1960</v>
      </c>
      <c r="I41" t="s">
        <v>6</v>
      </c>
      <c r="J41">
        <f>SUMIFS(C:C,A:A,H41,B:B,"&gt;="&amp;10,B:B,"&lt;="&amp;12)</f>
        <v>1283</v>
      </c>
    </row>
    <row r="42" spans="1:10" x14ac:dyDescent="0.25">
      <c r="A42" s="1">
        <v>1953</v>
      </c>
      <c r="B42" s="1">
        <v>5</v>
      </c>
      <c r="C42">
        <v>229</v>
      </c>
    </row>
    <row r="43" spans="1:10" x14ac:dyDescent="0.25">
      <c r="A43" s="1">
        <v>1953</v>
      </c>
      <c r="B43" s="1">
        <v>6</v>
      </c>
      <c r="C43">
        <v>243</v>
      </c>
    </row>
    <row r="44" spans="1:10" x14ac:dyDescent="0.25">
      <c r="A44" s="1">
        <v>1953</v>
      </c>
      <c r="B44" s="1">
        <v>7</v>
      </c>
      <c r="C44">
        <v>264</v>
      </c>
    </row>
    <row r="45" spans="1:10" x14ac:dyDescent="0.25">
      <c r="A45" s="1">
        <v>1953</v>
      </c>
      <c r="B45" s="1">
        <v>8</v>
      </c>
      <c r="C45">
        <v>272</v>
      </c>
    </row>
    <row r="46" spans="1:10" x14ac:dyDescent="0.25">
      <c r="A46" s="1">
        <v>1953</v>
      </c>
      <c r="B46" s="1">
        <v>9</v>
      </c>
      <c r="C46">
        <v>237</v>
      </c>
    </row>
    <row r="47" spans="1:10" x14ac:dyDescent="0.25">
      <c r="A47" s="1">
        <v>1953</v>
      </c>
      <c r="B47" s="1">
        <v>10</v>
      </c>
      <c r="C47">
        <v>211</v>
      </c>
    </row>
    <row r="48" spans="1:10" x14ac:dyDescent="0.25">
      <c r="A48" s="1">
        <v>1953</v>
      </c>
      <c r="B48" s="1">
        <v>11</v>
      </c>
      <c r="C48">
        <v>180</v>
      </c>
    </row>
    <row r="49" spans="1:3" x14ac:dyDescent="0.25">
      <c r="A49" s="1">
        <v>1953</v>
      </c>
      <c r="B49" s="1">
        <v>12</v>
      </c>
      <c r="C49">
        <v>201</v>
      </c>
    </row>
    <row r="50" spans="1:3" x14ac:dyDescent="0.25">
      <c r="A50" s="1">
        <v>1954</v>
      </c>
      <c r="B50" s="1">
        <v>1</v>
      </c>
      <c r="C50">
        <v>204</v>
      </c>
    </row>
    <row r="51" spans="1:3" x14ac:dyDescent="0.25">
      <c r="A51" s="1">
        <v>1954</v>
      </c>
      <c r="B51" s="1">
        <v>2</v>
      </c>
      <c r="C51">
        <v>188</v>
      </c>
    </row>
    <row r="52" spans="1:3" x14ac:dyDescent="0.25">
      <c r="A52" s="1">
        <v>1954</v>
      </c>
      <c r="B52" s="1">
        <v>3</v>
      </c>
      <c r="C52">
        <v>235</v>
      </c>
    </row>
    <row r="53" spans="1:3" x14ac:dyDescent="0.25">
      <c r="A53" s="1">
        <v>1954</v>
      </c>
      <c r="B53" s="1">
        <v>4</v>
      </c>
      <c r="C53">
        <v>227</v>
      </c>
    </row>
    <row r="54" spans="1:3" x14ac:dyDescent="0.25">
      <c r="A54" s="1">
        <v>1954</v>
      </c>
      <c r="B54" s="1">
        <v>5</v>
      </c>
      <c r="C54">
        <v>234</v>
      </c>
    </row>
    <row r="55" spans="1:3" x14ac:dyDescent="0.25">
      <c r="A55" s="1">
        <v>1954</v>
      </c>
      <c r="B55" s="1">
        <v>6</v>
      </c>
      <c r="C55">
        <v>264</v>
      </c>
    </row>
    <row r="56" spans="1:3" x14ac:dyDescent="0.25">
      <c r="A56" s="1">
        <v>1954</v>
      </c>
      <c r="B56" s="1">
        <v>7</v>
      </c>
      <c r="C56">
        <v>302</v>
      </c>
    </row>
    <row r="57" spans="1:3" x14ac:dyDescent="0.25">
      <c r="A57" s="1">
        <v>1954</v>
      </c>
      <c r="B57" s="1">
        <v>8</v>
      </c>
      <c r="C57">
        <v>293</v>
      </c>
    </row>
    <row r="58" spans="1:3" x14ac:dyDescent="0.25">
      <c r="A58" s="1">
        <v>1954</v>
      </c>
      <c r="B58" s="1">
        <v>9</v>
      </c>
      <c r="C58">
        <v>259</v>
      </c>
    </row>
    <row r="59" spans="1:3" x14ac:dyDescent="0.25">
      <c r="A59" s="1">
        <v>1954</v>
      </c>
      <c r="B59" s="1">
        <v>10</v>
      </c>
      <c r="C59">
        <v>229</v>
      </c>
    </row>
    <row r="60" spans="1:3" x14ac:dyDescent="0.25">
      <c r="A60" s="1">
        <v>1954</v>
      </c>
      <c r="B60" s="1">
        <v>11</v>
      </c>
      <c r="C60">
        <v>203</v>
      </c>
    </row>
    <row r="61" spans="1:3" x14ac:dyDescent="0.25">
      <c r="A61" s="1">
        <v>1954</v>
      </c>
      <c r="B61" s="1">
        <v>12</v>
      </c>
      <c r="C61">
        <v>229</v>
      </c>
    </row>
    <row r="62" spans="1:3" x14ac:dyDescent="0.25">
      <c r="A62" s="1">
        <v>1955</v>
      </c>
      <c r="B62" s="1">
        <v>1</v>
      </c>
      <c r="C62">
        <v>242</v>
      </c>
    </row>
    <row r="63" spans="1:3" x14ac:dyDescent="0.25">
      <c r="A63" s="1">
        <v>1955</v>
      </c>
      <c r="B63" s="1">
        <v>2</v>
      </c>
      <c r="C63">
        <v>233</v>
      </c>
    </row>
    <row r="64" spans="1:3" x14ac:dyDescent="0.25">
      <c r="A64" s="1">
        <v>1955</v>
      </c>
      <c r="B64" s="1">
        <v>3</v>
      </c>
      <c r="C64">
        <v>267</v>
      </c>
    </row>
    <row r="65" spans="1:3" x14ac:dyDescent="0.25">
      <c r="A65" s="1">
        <v>1955</v>
      </c>
      <c r="B65" s="1">
        <v>4</v>
      </c>
      <c r="C65">
        <v>269</v>
      </c>
    </row>
    <row r="66" spans="1:3" x14ac:dyDescent="0.25">
      <c r="A66" s="1">
        <v>1955</v>
      </c>
      <c r="B66" s="1">
        <v>5</v>
      </c>
      <c r="C66">
        <v>270</v>
      </c>
    </row>
    <row r="67" spans="1:3" x14ac:dyDescent="0.25">
      <c r="A67" s="1">
        <v>1955</v>
      </c>
      <c r="B67" s="1">
        <v>6</v>
      </c>
      <c r="C67">
        <v>315</v>
      </c>
    </row>
    <row r="68" spans="1:3" x14ac:dyDescent="0.25">
      <c r="A68" s="1">
        <v>1955</v>
      </c>
      <c r="B68" s="1">
        <v>7</v>
      </c>
      <c r="C68">
        <v>364</v>
      </c>
    </row>
    <row r="69" spans="1:3" x14ac:dyDescent="0.25">
      <c r="A69" s="1">
        <v>1955</v>
      </c>
      <c r="B69" s="1">
        <v>8</v>
      </c>
      <c r="C69">
        <v>347</v>
      </c>
    </row>
    <row r="70" spans="1:3" x14ac:dyDescent="0.25">
      <c r="A70" s="1">
        <v>1955</v>
      </c>
      <c r="B70" s="1">
        <v>9</v>
      </c>
      <c r="C70">
        <v>312</v>
      </c>
    </row>
    <row r="71" spans="1:3" x14ac:dyDescent="0.25">
      <c r="A71" s="1">
        <v>1955</v>
      </c>
      <c r="B71" s="1">
        <v>10</v>
      </c>
      <c r="C71">
        <v>274</v>
      </c>
    </row>
    <row r="72" spans="1:3" x14ac:dyDescent="0.25">
      <c r="A72" s="1">
        <v>1955</v>
      </c>
      <c r="B72" s="1">
        <v>11</v>
      </c>
      <c r="C72">
        <v>237</v>
      </c>
    </row>
    <row r="73" spans="1:3" x14ac:dyDescent="0.25">
      <c r="A73" s="1">
        <v>1955</v>
      </c>
      <c r="B73" s="1">
        <v>12</v>
      </c>
      <c r="C73">
        <v>278</v>
      </c>
    </row>
    <row r="74" spans="1:3" x14ac:dyDescent="0.25">
      <c r="A74" s="1">
        <v>1956</v>
      </c>
      <c r="B74" s="1">
        <v>1</v>
      </c>
      <c r="C74">
        <v>284</v>
      </c>
    </row>
    <row r="75" spans="1:3" x14ac:dyDescent="0.25">
      <c r="A75" s="1">
        <v>1956</v>
      </c>
      <c r="B75" s="1">
        <v>2</v>
      </c>
      <c r="C75">
        <v>277</v>
      </c>
    </row>
    <row r="76" spans="1:3" x14ac:dyDescent="0.25">
      <c r="A76" s="1">
        <v>1956</v>
      </c>
      <c r="B76" s="1">
        <v>3</v>
      </c>
      <c r="C76">
        <v>317</v>
      </c>
    </row>
    <row r="77" spans="1:3" x14ac:dyDescent="0.25">
      <c r="A77" s="1">
        <v>1956</v>
      </c>
      <c r="B77" s="1">
        <v>4</v>
      </c>
      <c r="C77">
        <v>313</v>
      </c>
    </row>
    <row r="78" spans="1:3" x14ac:dyDescent="0.25">
      <c r="A78" s="1">
        <v>1956</v>
      </c>
      <c r="B78" s="1">
        <v>5</v>
      </c>
      <c r="C78">
        <v>318</v>
      </c>
    </row>
    <row r="79" spans="1:3" x14ac:dyDescent="0.25">
      <c r="A79" s="1">
        <v>1956</v>
      </c>
      <c r="B79" s="1">
        <v>6</v>
      </c>
      <c r="C79">
        <v>374</v>
      </c>
    </row>
    <row r="80" spans="1:3" x14ac:dyDescent="0.25">
      <c r="A80" s="1">
        <v>1956</v>
      </c>
      <c r="B80" s="1">
        <v>7</v>
      </c>
      <c r="C80">
        <v>413</v>
      </c>
    </row>
    <row r="81" spans="1:3" x14ac:dyDescent="0.25">
      <c r="A81" s="1">
        <v>1956</v>
      </c>
      <c r="B81" s="1">
        <v>8</v>
      </c>
      <c r="C81">
        <v>405</v>
      </c>
    </row>
    <row r="82" spans="1:3" x14ac:dyDescent="0.25">
      <c r="A82" s="1">
        <v>1956</v>
      </c>
      <c r="B82" s="1">
        <v>9</v>
      </c>
      <c r="C82">
        <v>355</v>
      </c>
    </row>
    <row r="83" spans="1:3" x14ac:dyDescent="0.25">
      <c r="A83" s="1">
        <v>1956</v>
      </c>
      <c r="B83" s="1">
        <v>10</v>
      </c>
      <c r="C83">
        <v>306</v>
      </c>
    </row>
    <row r="84" spans="1:3" x14ac:dyDescent="0.25">
      <c r="A84" s="1">
        <v>1956</v>
      </c>
      <c r="B84" s="1">
        <v>11</v>
      </c>
      <c r="C84">
        <v>271</v>
      </c>
    </row>
    <row r="85" spans="1:3" x14ac:dyDescent="0.25">
      <c r="A85" s="1">
        <v>1956</v>
      </c>
      <c r="B85" s="1">
        <v>12</v>
      </c>
      <c r="C85">
        <v>306</v>
      </c>
    </row>
    <row r="86" spans="1:3" x14ac:dyDescent="0.25">
      <c r="A86" s="1">
        <v>1957</v>
      </c>
      <c r="B86" s="1">
        <v>1</v>
      </c>
      <c r="C86">
        <v>315</v>
      </c>
    </row>
    <row r="87" spans="1:3" x14ac:dyDescent="0.25">
      <c r="A87" s="1">
        <v>1957</v>
      </c>
      <c r="B87" s="1">
        <v>2</v>
      </c>
      <c r="C87">
        <v>301</v>
      </c>
    </row>
    <row r="88" spans="1:3" x14ac:dyDescent="0.25">
      <c r="A88" s="1">
        <v>1957</v>
      </c>
      <c r="B88" s="1">
        <v>3</v>
      </c>
      <c r="C88">
        <v>356</v>
      </c>
    </row>
    <row r="89" spans="1:3" x14ac:dyDescent="0.25">
      <c r="A89" s="1">
        <v>1957</v>
      </c>
      <c r="B89" s="1">
        <v>4</v>
      </c>
      <c r="C89">
        <v>348</v>
      </c>
    </row>
    <row r="90" spans="1:3" x14ac:dyDescent="0.25">
      <c r="A90" s="1">
        <v>1957</v>
      </c>
      <c r="B90" s="1">
        <v>5</v>
      </c>
      <c r="C90">
        <v>355</v>
      </c>
    </row>
    <row r="91" spans="1:3" x14ac:dyDescent="0.25">
      <c r="A91" s="1">
        <v>1957</v>
      </c>
      <c r="B91" s="1">
        <v>6</v>
      </c>
      <c r="C91">
        <v>422</v>
      </c>
    </row>
    <row r="92" spans="1:3" x14ac:dyDescent="0.25">
      <c r="A92" s="1">
        <v>1957</v>
      </c>
      <c r="B92" s="1">
        <v>7</v>
      </c>
      <c r="C92">
        <v>465</v>
      </c>
    </row>
    <row r="93" spans="1:3" x14ac:dyDescent="0.25">
      <c r="A93" s="1">
        <v>1957</v>
      </c>
      <c r="B93" s="1">
        <v>8</v>
      </c>
      <c r="C93">
        <v>467</v>
      </c>
    </row>
    <row r="94" spans="1:3" x14ac:dyDescent="0.25">
      <c r="A94" s="1">
        <v>1957</v>
      </c>
      <c r="B94" s="1">
        <v>9</v>
      </c>
      <c r="C94">
        <v>404</v>
      </c>
    </row>
    <row r="95" spans="1:3" x14ac:dyDescent="0.25">
      <c r="A95" s="1">
        <v>1957</v>
      </c>
      <c r="B95" s="1">
        <v>10</v>
      </c>
      <c r="C95">
        <v>347</v>
      </c>
    </row>
    <row r="96" spans="1:3" x14ac:dyDescent="0.25">
      <c r="A96" s="1">
        <v>1957</v>
      </c>
      <c r="B96" s="1">
        <v>11</v>
      </c>
      <c r="C96">
        <v>305</v>
      </c>
    </row>
    <row r="97" spans="1:3" x14ac:dyDescent="0.25">
      <c r="A97" s="1">
        <v>1957</v>
      </c>
      <c r="B97" s="1">
        <v>12</v>
      </c>
      <c r="C97">
        <v>336</v>
      </c>
    </row>
    <row r="98" spans="1:3" x14ac:dyDescent="0.25">
      <c r="A98" s="1">
        <v>1958</v>
      </c>
      <c r="B98" s="1">
        <v>1</v>
      </c>
      <c r="C98">
        <v>340</v>
      </c>
    </row>
    <row r="99" spans="1:3" x14ac:dyDescent="0.25">
      <c r="A99" s="1">
        <v>1958</v>
      </c>
      <c r="B99" s="1">
        <v>2</v>
      </c>
      <c r="C99">
        <v>318</v>
      </c>
    </row>
    <row r="100" spans="1:3" x14ac:dyDescent="0.25">
      <c r="A100" s="1">
        <v>1958</v>
      </c>
      <c r="B100" s="1">
        <v>3</v>
      </c>
      <c r="C100">
        <v>362</v>
      </c>
    </row>
    <row r="101" spans="1:3" x14ac:dyDescent="0.25">
      <c r="A101" s="1">
        <v>1958</v>
      </c>
      <c r="B101" s="1">
        <v>4</v>
      </c>
      <c r="C101">
        <v>348</v>
      </c>
    </row>
    <row r="102" spans="1:3" x14ac:dyDescent="0.25">
      <c r="A102" s="1">
        <v>1958</v>
      </c>
      <c r="B102" s="1">
        <v>5</v>
      </c>
      <c r="C102">
        <v>363</v>
      </c>
    </row>
    <row r="103" spans="1:3" x14ac:dyDescent="0.25">
      <c r="A103" s="1">
        <v>1958</v>
      </c>
      <c r="B103" s="1">
        <v>6</v>
      </c>
      <c r="C103">
        <v>435</v>
      </c>
    </row>
    <row r="104" spans="1:3" x14ac:dyDescent="0.25">
      <c r="A104" s="1">
        <v>1958</v>
      </c>
      <c r="B104" s="1">
        <v>7</v>
      </c>
      <c r="C104">
        <v>491</v>
      </c>
    </row>
    <row r="105" spans="1:3" x14ac:dyDescent="0.25">
      <c r="A105" s="1">
        <v>1958</v>
      </c>
      <c r="B105" s="1">
        <v>8</v>
      </c>
      <c r="C105">
        <v>505</v>
      </c>
    </row>
    <row r="106" spans="1:3" x14ac:dyDescent="0.25">
      <c r="A106" s="1">
        <v>1958</v>
      </c>
      <c r="B106" s="1">
        <v>9</v>
      </c>
      <c r="C106">
        <v>404</v>
      </c>
    </row>
    <row r="107" spans="1:3" x14ac:dyDescent="0.25">
      <c r="A107" s="1">
        <v>1958</v>
      </c>
      <c r="B107" s="1">
        <v>10</v>
      </c>
      <c r="C107">
        <v>359</v>
      </c>
    </row>
    <row r="108" spans="1:3" x14ac:dyDescent="0.25">
      <c r="A108" s="1">
        <v>1958</v>
      </c>
      <c r="B108" s="1">
        <v>11</v>
      </c>
      <c r="C108">
        <v>310</v>
      </c>
    </row>
    <row r="109" spans="1:3" x14ac:dyDescent="0.25">
      <c r="A109" s="1">
        <v>1958</v>
      </c>
      <c r="B109" s="1">
        <v>12</v>
      </c>
      <c r="C109">
        <v>337</v>
      </c>
    </row>
    <row r="110" spans="1:3" x14ac:dyDescent="0.25">
      <c r="A110" s="1">
        <v>1959</v>
      </c>
      <c r="B110" s="1">
        <v>1</v>
      </c>
      <c r="C110">
        <v>360</v>
      </c>
    </row>
    <row r="111" spans="1:3" x14ac:dyDescent="0.25">
      <c r="A111" s="1">
        <v>1959</v>
      </c>
      <c r="B111" s="1">
        <v>2</v>
      </c>
      <c r="C111">
        <v>342</v>
      </c>
    </row>
    <row r="112" spans="1:3" x14ac:dyDescent="0.25">
      <c r="A112" s="1">
        <v>1959</v>
      </c>
      <c r="B112" s="1">
        <v>3</v>
      </c>
      <c r="C112">
        <v>406</v>
      </c>
    </row>
    <row r="113" spans="1:3" x14ac:dyDescent="0.25">
      <c r="A113" s="1">
        <v>1959</v>
      </c>
      <c r="B113" s="1">
        <v>4</v>
      </c>
      <c r="C113">
        <v>396</v>
      </c>
    </row>
    <row r="114" spans="1:3" x14ac:dyDescent="0.25">
      <c r="A114" s="1">
        <v>1959</v>
      </c>
      <c r="B114" s="1">
        <v>5</v>
      </c>
      <c r="C114">
        <v>420</v>
      </c>
    </row>
    <row r="115" spans="1:3" x14ac:dyDescent="0.25">
      <c r="A115" s="1">
        <v>1959</v>
      </c>
      <c r="B115" s="1">
        <v>6</v>
      </c>
      <c r="C115">
        <v>472</v>
      </c>
    </row>
    <row r="116" spans="1:3" x14ac:dyDescent="0.25">
      <c r="A116" s="1">
        <v>1959</v>
      </c>
      <c r="B116" s="1">
        <v>7</v>
      </c>
      <c r="C116">
        <v>548</v>
      </c>
    </row>
    <row r="117" spans="1:3" x14ac:dyDescent="0.25">
      <c r="A117" s="1">
        <v>1959</v>
      </c>
      <c r="B117" s="1">
        <v>8</v>
      </c>
      <c r="C117">
        <v>559</v>
      </c>
    </row>
    <row r="118" spans="1:3" x14ac:dyDescent="0.25">
      <c r="A118" s="1">
        <v>1959</v>
      </c>
      <c r="B118" s="1">
        <v>9</v>
      </c>
      <c r="C118">
        <v>463</v>
      </c>
    </row>
    <row r="119" spans="1:3" x14ac:dyDescent="0.25">
      <c r="A119" s="1">
        <v>1959</v>
      </c>
      <c r="B119" s="1">
        <v>10</v>
      </c>
      <c r="C119">
        <v>407</v>
      </c>
    </row>
    <row r="120" spans="1:3" x14ac:dyDescent="0.25">
      <c r="A120" s="1">
        <v>1959</v>
      </c>
      <c r="B120" s="1">
        <v>11</v>
      </c>
      <c r="C120">
        <v>362</v>
      </c>
    </row>
    <row r="121" spans="1:3" x14ac:dyDescent="0.25">
      <c r="A121" s="1">
        <v>1959</v>
      </c>
      <c r="B121" s="1">
        <v>12</v>
      </c>
      <c r="C121">
        <v>405</v>
      </c>
    </row>
    <row r="122" spans="1:3" x14ac:dyDescent="0.25">
      <c r="A122" s="1">
        <v>1960</v>
      </c>
      <c r="B122" s="1">
        <v>1</v>
      </c>
      <c r="C122">
        <v>417</v>
      </c>
    </row>
    <row r="123" spans="1:3" x14ac:dyDescent="0.25">
      <c r="A123" s="1">
        <v>1960</v>
      </c>
      <c r="B123" s="1">
        <v>2</v>
      </c>
      <c r="C123">
        <v>391</v>
      </c>
    </row>
    <row r="124" spans="1:3" x14ac:dyDescent="0.25">
      <c r="A124" s="1">
        <v>1960</v>
      </c>
      <c r="B124" s="1">
        <v>3</v>
      </c>
      <c r="C124">
        <v>419</v>
      </c>
    </row>
    <row r="125" spans="1:3" x14ac:dyDescent="0.25">
      <c r="A125" s="1">
        <v>1960</v>
      </c>
      <c r="B125" s="1">
        <v>4</v>
      </c>
      <c r="C125">
        <v>461</v>
      </c>
    </row>
    <row r="126" spans="1:3" x14ac:dyDescent="0.25">
      <c r="A126" s="1">
        <v>1960</v>
      </c>
      <c r="B126" s="1">
        <v>5</v>
      </c>
      <c r="C126">
        <v>472</v>
      </c>
    </row>
    <row r="127" spans="1:3" x14ac:dyDescent="0.25">
      <c r="A127" s="1">
        <v>1960</v>
      </c>
      <c r="B127" s="1">
        <v>6</v>
      </c>
      <c r="C127">
        <v>535</v>
      </c>
    </row>
    <row r="128" spans="1:3" x14ac:dyDescent="0.25">
      <c r="A128" s="1">
        <v>1960</v>
      </c>
      <c r="B128" s="1">
        <v>7</v>
      </c>
      <c r="C128">
        <v>622</v>
      </c>
    </row>
    <row r="129" spans="1:3" x14ac:dyDescent="0.25">
      <c r="A129" s="1">
        <v>1960</v>
      </c>
      <c r="B129" s="1">
        <v>8</v>
      </c>
      <c r="C129">
        <v>606</v>
      </c>
    </row>
    <row r="130" spans="1:3" x14ac:dyDescent="0.25">
      <c r="A130" s="1">
        <v>1960</v>
      </c>
      <c r="B130" s="1">
        <v>9</v>
      </c>
      <c r="C130">
        <v>508</v>
      </c>
    </row>
    <row r="131" spans="1:3" x14ac:dyDescent="0.25">
      <c r="A131" s="1">
        <v>1960</v>
      </c>
      <c r="B131" s="1">
        <v>10</v>
      </c>
      <c r="C131">
        <v>461</v>
      </c>
    </row>
    <row r="132" spans="1:3" x14ac:dyDescent="0.25">
      <c r="A132" s="1">
        <v>1960</v>
      </c>
      <c r="B132" s="1">
        <v>11</v>
      </c>
      <c r="C132">
        <v>390</v>
      </c>
    </row>
    <row r="133" spans="1:3" x14ac:dyDescent="0.25">
      <c r="A133" s="1">
        <v>1960</v>
      </c>
      <c r="B133" s="1">
        <v>12</v>
      </c>
      <c r="C133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 forecast</vt:lpstr>
      <vt:lpstr>Airline - Passengers</vt:lpstr>
    </vt:vector>
  </TitlesOfParts>
  <Company>Moody's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Shailesh</dc:creator>
  <cp:lastModifiedBy>Prerana Prakash</cp:lastModifiedBy>
  <dcterms:created xsi:type="dcterms:W3CDTF">2018-05-30T13:26:12Z</dcterms:created>
  <dcterms:modified xsi:type="dcterms:W3CDTF">2018-12-03T17:45:57Z</dcterms:modified>
</cp:coreProperties>
</file>