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JPRERITH\Downloads\"/>
    </mc:Choice>
  </mc:AlternateContent>
  <xr:revisionPtr revIDLastSave="0" documentId="13_ncr:1_{178C9B2E-7FED-447E-B3B9-4E8D9D14713E}" xr6:coauthVersionLast="45" xr6:coauthVersionMax="45" xr10:uidLastSave="{00000000-0000-0000-0000-000000000000}"/>
  <bookViews>
    <workbookView xWindow="16728" yWindow="1500" windowWidth="11520" windowHeight="6192" activeTab="1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definedNames>
    <definedName name="_xlnm._FilterDatabase" localSheetId="0" hidden="1">'Ealing Property Sales'!$A$5:$M$791</definedName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13" i="3"/>
  <c r="B17" i="3"/>
  <c r="B14" i="3"/>
  <c r="B13" i="3"/>
  <c r="B18" i="3"/>
  <c r="B15" i="3"/>
  <c r="B16" i="3"/>
  <c r="A794" i="1"/>
  <c r="B5" i="3"/>
  <c r="B6" i="3"/>
  <c r="B7" i="3"/>
  <c r="B8" i="3"/>
  <c r="B4" i="3"/>
  <c r="J3" i="1"/>
  <c r="C3" i="1"/>
  <c r="E29" i="1" l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D5" i="3" l="1"/>
  <c r="E5" i="3"/>
  <c r="C5" i="3"/>
  <c r="D4" i="3"/>
  <c r="E4" i="3"/>
  <c r="C4" i="3"/>
  <c r="D8" i="3"/>
  <c r="E8" i="3"/>
  <c r="C8" i="3"/>
  <c r="C7" i="3"/>
  <c r="D7" i="3"/>
  <c r="E7" i="3"/>
  <c r="C6" i="3"/>
  <c r="D6" i="3"/>
  <c r="E6" i="3"/>
  <c r="B9" i="3"/>
  <c r="C9" i="3" l="1"/>
  <c r="E9" i="3"/>
  <c r="D9" i="3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<sst xmlns="http://schemas.openxmlformats.org/spreadsheetml/2006/main" count="5955" uniqueCount="1684">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</sst>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Data'!$C$13:$C$18</c:f>
              <c:numCache>
                <c:formatCode>General</c:formatCode>
                <c:ptCount val="6"/>
                <c:pt idx="0">
                  <c:v>27259601</c:v>
                </c:pt>
                <c:pt idx="1">
                  <c:v>18390849</c:v>
                </c:pt>
                <c:pt idx="2">
                  <c:v>15697350</c:v>
                </c:pt>
                <c:pt idx="3">
                  <c:v>7555000</c:v>
                </c:pt>
                <c:pt idx="4">
                  <c:v>8462550</c:v>
                </c:pt>
                <c:pt idx="5">
                  <c:v>10688450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9-4F8D-917C-7B2E85F5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8768840"/>
        <c:axId val="518769496"/>
      </c:barChart>
      <c:lineChart>
        <c:grouping val="standar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9-4F8D-917C-7B2E85F5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829448"/>
        <c:axId val="426828136"/>
      </c:lineChart>
      <c:catAx>
        <c:axId val="42682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28136"/>
        <c:crosses val="autoZero"/>
        <c:auto val="1"/>
        <c:lblAlgn val="ctr"/>
        <c:lblOffset val="100"/>
        <c:noMultiLvlLbl val="0"/>
      </c:catAx>
      <c:valAx>
        <c:axId val="42682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29448"/>
        <c:crosses val="autoZero"/>
        <c:crossBetween val="between"/>
      </c:valAx>
      <c:valAx>
        <c:axId val="518769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8840"/>
        <c:crosses val="max"/>
        <c:crossBetween val="between"/>
      </c:valAx>
      <c:catAx>
        <c:axId val="518768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769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39037248468941382"/>
                  <c:y val="-0.48071267133275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5-4383-ADA3-97C7A7752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35472"/>
        <c:axId val="524535144"/>
      </c:lineChart>
      <c:catAx>
        <c:axId val="52453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35144"/>
        <c:crosses val="autoZero"/>
        <c:auto val="1"/>
        <c:lblAlgn val="ctr"/>
        <c:lblOffset val="100"/>
        <c:noMultiLvlLbl val="0"/>
      </c:catAx>
      <c:valAx>
        <c:axId val="5245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20</xdr:row>
      <xdr:rowOff>64770</xdr:rowOff>
    </xdr:from>
    <xdr:to>
      <xdr:col>5</xdr:col>
      <xdr:colOff>38100</xdr:colOff>
      <xdr:row>35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EC081-2A17-4171-A3AF-C559DED31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289560</xdr:colOff>
      <xdr:row>12</xdr:row>
      <xdr:rowOff>171450</xdr:rowOff>
    </xdr:from>
    <xdr:to>
      <xdr:col>5</xdr:col>
      <xdr:colOff>480060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9CDB0-7161-404E-81BB-505C232BB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4"/>
  <sheetViews>
    <sheetView workbookViewId="0">
      <selection activeCell="A794" sqref="A794"/>
    </sheetView>
  </sheetViews>
  <sheetFormatPr defaultRowHeight="14.4" x14ac:dyDescent="0.3"/>
  <cols>
    <col min="1" max="1" width="12.33203125" style="3" customWidth="1"/>
    <col min="2" max="2" width="13.5546875" style="5" customWidth="1"/>
    <col min="3" max="3" width="12.44140625" style="5" customWidth="1"/>
    <col min="4" max="4" width="8.109375" style="5" bestFit="1" customWidth="1"/>
    <col min="5" max="5" width="9.77734375" style="5" bestFit="1" customWidth="1"/>
    <col min="6" max="6" width="9.33203125" bestFit="1" customWidth="1"/>
    <col min="7" max="7" width="11.77734375" bestFit="1" customWidth="1"/>
    <col min="8" max="8" width="9.6640625" bestFit="1" customWidth="1"/>
    <col min="9" max="9" width="9.77734375" bestFit="1" customWidth="1"/>
    <col min="10" max="10" width="12.21875" customWidth="1"/>
    <col min="11" max="11" width="21.33203125" style="3" bestFit="1" customWidth="1"/>
    <col min="12" max="12" width="21.44140625" bestFit="1" customWidth="1"/>
    <col min="13" max="13" width="10.5546875" bestFit="1" customWidth="1"/>
  </cols>
  <sheetData>
    <row r="1" spans="1:13" ht="23.4" x14ac:dyDescent="0.45">
      <c r="A1" s="14" t="s">
        <v>0</v>
      </c>
    </row>
    <row r="3" spans="1:13" x14ac:dyDescent="0.3">
      <c r="A3" s="15" t="s">
        <v>1</v>
      </c>
      <c r="B3" s="6"/>
      <c r="C3" s="18">
        <f>COUNTA(ID)</f>
        <v>786</v>
      </c>
      <c r="J3">
        <f>COUNTBLANK(Flat_Number)</f>
        <v>567</v>
      </c>
    </row>
    <row r="5" spans="1:13" x14ac:dyDescent="0.3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3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3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3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3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3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3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3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3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3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3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3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3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3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3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3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3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3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3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3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3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3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3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3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3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3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3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3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3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3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3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3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3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3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3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3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3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3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3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3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3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3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3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3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3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3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3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3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3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3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3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3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3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3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3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3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3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3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3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3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3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3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3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3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3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3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3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3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3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3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3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3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3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3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3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3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3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3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3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3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3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3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3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3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3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3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3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3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3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3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3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3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3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3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3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3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3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3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3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3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3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3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3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3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3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3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3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3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3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3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3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3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3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3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3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3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3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3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3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3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3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3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3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3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3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3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3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3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3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3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3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3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3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3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3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3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3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3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3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3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3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3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3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3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3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3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3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3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3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3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3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3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3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3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3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3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3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3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3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3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3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3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3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3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3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3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3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3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3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3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3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3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3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3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3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3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3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3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3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3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3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3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3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3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3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3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3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3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3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3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3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3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3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3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3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3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3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3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3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3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3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3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3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3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3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3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3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3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3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3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3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3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3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3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3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3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3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3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3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3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3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3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3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3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3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3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3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3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3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3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3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3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3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3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3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3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3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3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3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3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3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3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3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3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3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3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3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3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3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3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3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3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3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3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3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3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3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3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3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3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3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3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3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3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3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3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3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3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3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3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3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3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3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3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3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3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3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3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3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3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3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3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3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3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3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3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3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3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3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3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3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3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3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3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3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3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3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3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3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3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3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3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3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3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3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3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3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3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3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3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3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3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3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3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3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3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3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3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3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3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3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3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3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3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3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3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3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3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3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3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3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3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3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3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3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3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3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3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3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3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3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3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3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3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3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3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3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3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3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3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3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3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3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3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3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3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3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3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3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3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3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3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3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3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3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3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3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3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3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3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3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3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3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3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3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3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3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3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3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3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3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3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3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3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3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3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3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3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3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3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3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3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3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3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3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3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3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3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3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3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3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3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3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3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3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3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3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3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3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3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3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3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3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3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3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3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3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3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3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3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3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3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3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3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3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3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3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3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3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3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3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3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3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3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3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3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3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3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3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3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3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3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3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3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3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3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3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3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3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3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3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3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3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3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3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3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3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3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3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3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3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3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3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3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3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3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3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3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3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3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3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3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3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3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3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3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3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3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3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3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3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3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3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3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3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3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3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3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3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3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3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3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3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3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3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3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3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3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3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3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3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3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3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3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3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3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3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3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3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3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3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3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3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3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3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3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3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3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3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3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3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3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3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3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3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3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3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3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3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3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3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3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3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3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3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3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3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3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3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3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3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3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3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3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3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3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3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3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3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3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3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3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3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3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3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3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3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3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3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3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3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3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3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3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3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3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3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3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3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3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3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3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3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3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3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3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3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3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3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3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3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3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3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3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3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3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3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3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3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3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3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3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3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3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3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3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3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3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3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3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3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3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3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3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3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3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3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3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3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3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3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3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3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3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3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3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3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3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3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3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3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3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3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3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3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3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3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3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3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3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3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3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3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3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3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3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3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3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3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3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3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3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3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3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3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3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3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3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3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3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3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3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3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3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3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3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3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3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3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3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3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3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3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3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3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3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3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3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3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3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3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3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3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3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3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3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3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3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3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3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3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3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3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3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3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3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3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3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3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3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3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3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3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3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3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3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3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3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3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3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3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3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3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3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3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3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3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3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3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3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3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3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3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3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3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3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3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3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3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3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3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3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3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3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3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3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3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3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3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3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3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3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3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3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3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3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3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3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3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3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3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3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3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3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3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3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3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3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3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3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3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3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3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3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3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3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3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3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3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3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3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3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3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3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3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3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3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3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3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3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3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3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3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3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3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3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3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3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3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3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3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3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3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3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3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3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3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  <row r="794" spans="1:13" x14ac:dyDescent="0.3">
      <c r="A794" s="3">
        <f>COUNTA(A277:A330)</f>
        <v>54</v>
      </c>
    </row>
  </sheetData>
  <autoFilter ref="A5:M791" xr:uid="{FC50E472-1A22-4A76-BAFC-E87CB0E57408}"/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topLeftCell="A7" workbookViewId="0">
      <selection activeCell="B12" sqref="B12:B18"/>
    </sheetView>
  </sheetViews>
  <sheetFormatPr defaultRowHeight="14.4" x14ac:dyDescent="0.3"/>
  <cols>
    <col min="1" max="1" width="16.88671875" bestFit="1" customWidth="1"/>
    <col min="2" max="4" width="16.5546875" customWidth="1"/>
    <col min="5" max="5" width="14.21875" customWidth="1"/>
    <col min="6" max="6" width="13.88671875" customWidth="1"/>
  </cols>
  <sheetData>
    <row r="1" spans="1:6" ht="28.95" customHeight="1" x14ac:dyDescent="0.45">
      <c r="A1" s="14" t="s">
        <v>0</v>
      </c>
    </row>
    <row r="3" spans="1:6" x14ac:dyDescent="0.3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3">
      <c r="A4" t="s">
        <v>16</v>
      </c>
      <c r="B4" s="10">
        <f>SUMIFS(Price_Paid,Property_Type,A4)</f>
        <v>134564020</v>
      </c>
      <c r="C4" s="10">
        <f>SUMIFS(Price_Paid,Property_Type,$A4,Year_Sold,C$3)</f>
        <v>43619012</v>
      </c>
      <c r="D4" s="10">
        <f>SUMIFS(Price_Paid,Property_Type,$A4,Year_Sold,D$3)</f>
        <v>60995338</v>
      </c>
      <c r="E4" s="10">
        <f>SUMIFS(Price_Paid,Property_Type,$A4,Year_Sold,E$3)</f>
        <v>29949670</v>
      </c>
    </row>
    <row r="5" spans="1:6" x14ac:dyDescent="0.3">
      <c r="A5" t="s">
        <v>23</v>
      </c>
      <c r="B5" s="10">
        <f>SUMIFS(Price_Paid,Property_Type,A5)</f>
        <v>167768172</v>
      </c>
      <c r="C5" s="10">
        <f>SUMIFS(Price_Paid,Property_Type,$A5,Year_Sold,C$3)</f>
        <v>43277207</v>
      </c>
      <c r="D5" s="10">
        <f>SUMIFS(Price_Paid,Property_Type,$A5,Year_Sold,D$3)</f>
        <v>89801479</v>
      </c>
      <c r="E5" s="10">
        <f>SUMIFS(Price_Paid,Property_Type,$A5,Year_Sold,E$3)</f>
        <v>34689486</v>
      </c>
    </row>
    <row r="6" spans="1:6" x14ac:dyDescent="0.3">
      <c r="A6" t="s">
        <v>33</v>
      </c>
      <c r="B6" s="10">
        <f>SUMIFS(Price_Paid,Property_Type,A6)</f>
        <v>72906550</v>
      </c>
      <c r="C6" s="10">
        <f>SUMIFS(Price_Paid,Property_Type,$A6,Year_Sold,C$3)</f>
        <v>20712400</v>
      </c>
      <c r="D6" s="10">
        <f>SUMIFS(Price_Paid,Property_Type,$A6,Year_Sold,D$3)</f>
        <v>36343950</v>
      </c>
      <c r="E6" s="10">
        <f>SUMIFS(Price_Paid,Property_Type,$A6,Year_Sold,E$3)</f>
        <v>15850200</v>
      </c>
    </row>
    <row r="7" spans="1:6" x14ac:dyDescent="0.3">
      <c r="A7" t="s">
        <v>81</v>
      </c>
      <c r="B7" s="10">
        <f>SUMIFS(Price_Paid,Property_Type,A7)</f>
        <v>63098333</v>
      </c>
      <c r="C7" s="10">
        <f>SUMIFS(Price_Paid,Property_Type,$A7,Year_Sold,C$3)</f>
        <v>62204897</v>
      </c>
      <c r="D7" s="10">
        <f>SUMIFS(Price_Paid,Property_Type,$A7,Year_Sold,D$3)</f>
        <v>840000</v>
      </c>
      <c r="E7" s="10">
        <f>SUMIFS(Price_Paid,Property_Type,$A7,Year_Sold,E$3)</f>
        <v>53436</v>
      </c>
    </row>
    <row r="8" spans="1:6" x14ac:dyDescent="0.3">
      <c r="A8" t="s">
        <v>1683</v>
      </c>
      <c r="B8" s="10">
        <f>SUMIFS(Price_Paid,Property_Type,A8)</f>
        <v>23934000</v>
      </c>
      <c r="C8" s="10">
        <f>SUMIFS(Price_Paid,Property_Type,$A8,Year_Sold,C$3)</f>
        <v>10734000</v>
      </c>
      <c r="D8" s="10">
        <f>SUMIFS(Price_Paid,Property_Type,$A8,Year_Sold,D$3)</f>
        <v>12550000</v>
      </c>
      <c r="E8" s="10">
        <f>SUMIFS(Price_Paid,Property_Type,$A8,Year_Sold,E$3)</f>
        <v>650000</v>
      </c>
    </row>
    <row r="9" spans="1:6" ht="15" thickBot="1" x14ac:dyDescent="0.35">
      <c r="A9" s="11" t="s">
        <v>314</v>
      </c>
      <c r="B9" s="12">
        <f>SUM(B4:B8)</f>
        <v>462271075</v>
      </c>
      <c r="C9" s="12">
        <f t="shared" ref="C9" si="0">SUM(C4:C8)</f>
        <v>180547516</v>
      </c>
      <c r="D9" s="12">
        <f t="shared" ref="D9:E9" si="1">SUM(D4:D8)</f>
        <v>200530767</v>
      </c>
      <c r="E9" s="12">
        <f t="shared" si="1"/>
        <v>81192792</v>
      </c>
    </row>
    <row r="10" spans="1:6" ht="15" thickTop="1" x14ac:dyDescent="0.3"/>
    <row r="11" spans="1:6" x14ac:dyDescent="0.3">
      <c r="A11" s="19" t="s">
        <v>1681</v>
      </c>
      <c r="B11" s="19">
        <v>2015</v>
      </c>
      <c r="C11" s="19"/>
    </row>
    <row r="12" spans="1:6" x14ac:dyDescent="0.3">
      <c r="A12" s="2" t="s">
        <v>20</v>
      </c>
      <c r="B12" s="7" t="s">
        <v>312</v>
      </c>
      <c r="C12" s="7" t="s">
        <v>315</v>
      </c>
    </row>
    <row r="13" spans="1:6" x14ac:dyDescent="0.3">
      <c r="A13" t="s">
        <v>1675</v>
      </c>
      <c r="B13">
        <f>COUNTIFS(Town,$A$12,Year_Sold,$B$11,Month_Sold,A13)</f>
        <v>37</v>
      </c>
      <c r="C13">
        <f>SUMIFS(Price_Paid,Town,$A$12,Year_Sold,$B$11,Month_Sold,A13)</f>
        <v>27259601</v>
      </c>
    </row>
    <row r="14" spans="1:6" x14ac:dyDescent="0.3">
      <c r="A14" t="s">
        <v>1676</v>
      </c>
      <c r="B14">
        <f>COUNTIFS(Town,$A$12,Year_Sold,$B$11,Month_Sold,A14)</f>
        <v>28</v>
      </c>
      <c r="C14">
        <f>SUMIFS(Price_Paid,Town,$A$12,Year_Sold,$B$11,Month_Sold,A14)</f>
        <v>18390849</v>
      </c>
    </row>
    <row r="15" spans="1:6" x14ac:dyDescent="0.3">
      <c r="A15" t="s">
        <v>1677</v>
      </c>
      <c r="B15">
        <f>COUNTIFS(Town,$A$12,Year_Sold,$B$11,Month_Sold,A15)</f>
        <v>19</v>
      </c>
      <c r="C15">
        <f>SUMIFS(Price_Paid,Town,$A$12,Year_Sold,$B$11,Month_Sold,A15)</f>
        <v>15697350</v>
      </c>
    </row>
    <row r="16" spans="1:6" x14ac:dyDescent="0.3">
      <c r="A16" t="s">
        <v>1678</v>
      </c>
      <c r="B16">
        <f>COUNTIFS(Town,$A$12,Year_Sold,$B$11,Month_Sold,A16)</f>
        <v>13</v>
      </c>
      <c r="C16">
        <f>SUMIFS(Price_Paid,Town,$A$12,Year_Sold,$B$11,Month_Sold,A16)</f>
        <v>7555000</v>
      </c>
    </row>
    <row r="17" spans="1:3" x14ac:dyDescent="0.3">
      <c r="A17" t="s">
        <v>1679</v>
      </c>
      <c r="B17">
        <f>COUNTIFS(Town,$A$12,Year_Sold,$B$11,Month_Sold,A17)</f>
        <v>12</v>
      </c>
      <c r="C17">
        <f>SUMIFS(Price_Paid,Town,$A$12,Year_Sold,$B$11,Month_Sold,A17)</f>
        <v>8462550</v>
      </c>
    </row>
    <row r="18" spans="1:3" x14ac:dyDescent="0.3">
      <c r="A18" t="s">
        <v>1680</v>
      </c>
      <c r="B18">
        <f>COUNTIFS(Town,$A$12,Year_Sold,$B$11,Month_Sold,A18)</f>
        <v>14</v>
      </c>
      <c r="C18">
        <f>SUMIFS(Price_Paid,Town,$A$12,Year_Sold,$B$11,Month_Sold,A18)</f>
        <v>10688450</v>
      </c>
    </row>
  </sheetData>
  <pageMargins left="0.7" right="0.7" top="0.75" bottom="0.75" header="0.3" footer="0.3"/>
  <ignoredErrors>
    <ignoredError sqref="C9:E9" formulaRange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9118283-F5ED-4EBC-92C1-7B83D99364C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Data'!C4:E4</xm:f>
              <xm:sqref>F4</xm:sqref>
            </x14:sparkline>
            <x14:sparkline>
              <xm:f>'Summary Data'!C5:E5</xm:f>
              <xm:sqref>F5</xm:sqref>
            </x14:sparkline>
            <x14:sparkline>
              <xm:f>'Summary Data'!C6:E6</xm:f>
              <xm:sqref>F6</xm:sqref>
            </x14:sparkline>
            <x14:sparkline>
              <xm:f>'Summary Data'!C7:E7</xm:f>
              <xm:sqref>F7</xm:sqref>
            </x14:sparkline>
            <x14:sparkline>
              <xm:f>'Summary Data'!C8:E8</xm:f>
              <xm:sqref>F8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4.4" x14ac:dyDescent="0.3"/>
  <sheetData>
    <row r="1" spans="1:1" x14ac:dyDescent="0.3">
      <c r="A1" s="16" t="s">
        <v>1682</v>
      </c>
    </row>
    <row r="2" spans="1:1" x14ac:dyDescent="0.3">
      <c r="A2" t="s">
        <v>20</v>
      </c>
    </row>
    <row r="3" spans="1:1" x14ac:dyDescent="0.3">
      <c r="A3" t="s">
        <v>35</v>
      </c>
    </row>
    <row r="4" spans="1:1" x14ac:dyDescent="0.3">
      <c r="A4" t="s">
        <v>72</v>
      </c>
    </row>
    <row r="5" spans="1:1" x14ac:dyDescent="0.3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Ealing Property Sales</vt:lpstr>
      <vt:lpstr>Summary Data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Prerit OP Ameta</cp:lastModifiedBy>
  <dcterms:created xsi:type="dcterms:W3CDTF">2017-07-27T01:27:30Z</dcterms:created>
  <dcterms:modified xsi:type="dcterms:W3CDTF">2020-05-14T09:22:17Z</dcterms:modified>
</cp:coreProperties>
</file>