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JPRERITH\Documents\"/>
    </mc:Choice>
  </mc:AlternateContent>
  <xr:revisionPtr revIDLastSave="0" documentId="13_ncr:1_{43955A42-973A-45BF-8D23-87FAB335D50E}" xr6:coauthVersionLast="45" xr6:coauthVersionMax="45" xr10:uidLastSave="{00000000-0000-0000-0000-000000000000}"/>
  <bookViews>
    <workbookView xWindow="-108" yWindow="-108" windowWidth="23256" windowHeight="12576" xr2:uid="{3C2F3BBD-D471-47D9-8891-1CB31CADC392}"/>
  </bookViews>
  <sheets>
    <sheet name="Sheet1" sheetId="1" r:id="rId1"/>
    <sheet name="Balance Sheet" sheetId="2" r:id="rId2"/>
    <sheet name="P&amp;L Stmt." sheetId="4" r:id="rId3"/>
    <sheet name="Cash Flow" sheetId="6" r:id="rId4"/>
  </sheets>
  <definedNames>
    <definedName name="ExternalData_1" localSheetId="1" hidden="1">'Balance Sheet'!$A$1:$G$67</definedName>
    <definedName name="ExternalData_1" localSheetId="3" hidden="1">'Cash Flow'!$A$1:$G$12</definedName>
    <definedName name="ExternalData_1" localSheetId="2" hidden="1">'P&amp;L Stmt.'!$A$1:$G$45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19" i="1"/>
  <c r="H20" i="1"/>
  <c r="H18" i="1"/>
  <c r="H17" i="1"/>
  <c r="C28" i="1"/>
  <c r="B28" i="1"/>
  <c r="C27" i="1"/>
  <c r="B27" i="1"/>
  <c r="C25" i="1"/>
  <c r="B25" i="1"/>
  <c r="C24" i="1"/>
  <c r="B24" i="1"/>
  <c r="C23" i="1"/>
  <c r="B23" i="1"/>
  <c r="B21" i="1"/>
  <c r="C21" i="1"/>
  <c r="D18" i="1"/>
  <c r="C20" i="1" s="1"/>
  <c r="B20" i="1"/>
  <c r="C19" i="1"/>
  <c r="B19" i="1"/>
  <c r="C18" i="1"/>
  <c r="B18" i="1"/>
  <c r="C11" i="1" l="1"/>
  <c r="D11" i="1"/>
  <c r="E11" i="1"/>
  <c r="F11" i="1"/>
  <c r="B11" i="1"/>
  <c r="C10" i="1"/>
  <c r="D10" i="1"/>
  <c r="E10" i="1"/>
  <c r="F10" i="1"/>
  <c r="B10" i="1"/>
  <c r="C9" i="1"/>
  <c r="D9" i="1"/>
  <c r="E9" i="1"/>
  <c r="F9" i="1"/>
  <c r="B9" i="1"/>
  <c r="C6" i="1"/>
  <c r="D6" i="1"/>
  <c r="E6" i="1"/>
  <c r="F6" i="1"/>
  <c r="B6" i="1"/>
  <c r="C8" i="1"/>
  <c r="D8" i="1"/>
  <c r="E8" i="1"/>
  <c r="F8" i="1"/>
  <c r="B8" i="1"/>
  <c r="C7" i="1"/>
  <c r="D7" i="1"/>
  <c r="E7" i="1"/>
  <c r="F7" i="1"/>
  <c r="B7" i="1"/>
  <c r="C5" i="1"/>
  <c r="D5" i="1"/>
  <c r="E5" i="1"/>
  <c r="F5" i="1"/>
  <c r="B5" i="1"/>
  <c r="C4" i="1"/>
  <c r="D4" i="1"/>
  <c r="E4" i="1"/>
  <c r="F4" i="1"/>
  <c r="B4" i="1"/>
  <c r="C3" i="1"/>
  <c r="D3" i="1"/>
  <c r="E3" i="1"/>
  <c r="F3" i="1"/>
  <c r="B3" i="1"/>
  <c r="C2" i="1"/>
  <c r="D2" i="1"/>
  <c r="E2" i="1"/>
  <c r="F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FA1DF-5A65-455E-A453-7AF4EEFAA460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2" xr16:uid="{9A71DD27-33BA-4DF1-9400-C7A3AA4D6120}" keepAlive="1" name="Query - Table 0 (2)" description="Connection to the 'Table 0 (2)' query in the workbook." type="5" refreshedVersion="6" background="1" saveData="1">
    <dbPr connection="Provider=Microsoft.Mashup.OleDb.1;Data Source=$Workbook$;Location=Table 0 (2);Extended Properties=&quot;&quot;" command="SELECT * FROM [Table 0 (2)]"/>
  </connection>
  <connection id="3" xr16:uid="{B8D889A6-0DCD-44F7-930E-EA4CE90CC1CC}" keepAlive="1" name="Query - Table 0 (3)" description="Connection to the 'Table 0 (3)' query in the workbook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DB639F07-4081-45E0-9417-8896FD3D176D}" keepAlive="1" name="Query - Table 15" description="Connection to the 'Table 15' query in the workbook." type="5" refreshedVersion="6" background="1" saveData="1">
    <dbPr connection="Provider=Microsoft.Mashup.OleDb.1;Data Source=$Workbook$;Location=Table 15;Extended Properties=&quot;&quot;" command="SELECT * FROM [Table 15]"/>
  </connection>
</connections>
</file>

<file path=xl/sharedStrings.xml><?xml version="1.0" encoding="utf-8"?>
<sst xmlns="http://schemas.openxmlformats.org/spreadsheetml/2006/main" count="792" uniqueCount="465">
  <si>
    <t>Column1</t>
  </si>
  <si>
    <t>Column2</t>
  </si>
  <si>
    <t>Column3</t>
  </si>
  <si>
    <t>Column4</t>
  </si>
  <si>
    <t>Column5</t>
  </si>
  <si>
    <t>Column6</t>
  </si>
  <si>
    <t>Column7</t>
  </si>
  <si>
    <t>Balance Sheet of TATA Consumer Products (in Rs. Cr.)</t>
  </si>
  <si>
    <t>Mar 20</t>
  </si>
  <si>
    <t>Mar 19</t>
  </si>
  <si>
    <t>Mar 18</t>
  </si>
  <si>
    <t>Mar 17</t>
  </si>
  <si>
    <t>Mar 16</t>
  </si>
  <si>
    <t>12 mths</t>
  </si>
  <si>
    <t>EQUITIES AND LIABILITIES</t>
  </si>
  <si>
    <t>SHAREHOLDER'S FUNDS</t>
  </si>
  <si>
    <t>Equity Share Capital</t>
  </si>
  <si>
    <t>92.16</t>
  </si>
  <si>
    <t>63.11</t>
  </si>
  <si>
    <t>Total Share Capital</t>
  </si>
  <si>
    <t>Reserves and Surplus</t>
  </si>
  <si>
    <t>10,735.99</t>
  </si>
  <si>
    <t>4,358.71</t>
  </si>
  <si>
    <t>4,150.24</t>
  </si>
  <si>
    <t>3,721.44</t>
  </si>
  <si>
    <t>2,810.93</t>
  </si>
  <si>
    <t>Total Reserves and Surplus</t>
  </si>
  <si>
    <t>10,757.85</t>
  </si>
  <si>
    <t>4,380.57</t>
  </si>
  <si>
    <t>2,832.79</t>
  </si>
  <si>
    <t>Total Shareholders Funds</t>
  </si>
  <si>
    <t>10,850.01</t>
  </si>
  <si>
    <t>4,443.68</t>
  </si>
  <si>
    <t>4,213.35</t>
  </si>
  <si>
    <t>3,784.55</t>
  </si>
  <si>
    <t>2,895.90</t>
  </si>
  <si>
    <t>NON-CURRENT LIABILITIES</t>
  </si>
  <si>
    <t>Long Term Borrowings</t>
  </si>
  <si>
    <t>0.00</t>
  </si>
  <si>
    <t>Deferred Tax Liabilities [Net]</t>
  </si>
  <si>
    <t>149.22</t>
  </si>
  <si>
    <t>Other Long Term Liabilities</t>
  </si>
  <si>
    <t>121.82</t>
  </si>
  <si>
    <t>Long Term Provisions</t>
  </si>
  <si>
    <t>137.52</t>
  </si>
  <si>
    <t>115.25</t>
  </si>
  <si>
    <t>109.65</t>
  </si>
  <si>
    <t>119.91</t>
  </si>
  <si>
    <t>177.87</t>
  </si>
  <si>
    <t>Total Non-Current Liabilities</t>
  </si>
  <si>
    <t>408.56</t>
  </si>
  <si>
    <t>CURRENT LIABILITIES</t>
  </si>
  <si>
    <t>Short Term Borrowings</t>
  </si>
  <si>
    <t>35.00</t>
  </si>
  <si>
    <t>4.53</t>
  </si>
  <si>
    <t>84.25</t>
  </si>
  <si>
    <t>32.26</t>
  </si>
  <si>
    <t>52.61</t>
  </si>
  <si>
    <t>Trade Payables</t>
  </si>
  <si>
    <t>447.04</t>
  </si>
  <si>
    <t>239.42</t>
  </si>
  <si>
    <t>248.46</t>
  </si>
  <si>
    <t>244.33</t>
  </si>
  <si>
    <t>198.38</t>
  </si>
  <si>
    <t>Other Current Liabilities</t>
  </si>
  <si>
    <t>235.86</t>
  </si>
  <si>
    <t>180.92</t>
  </si>
  <si>
    <t>189.16</t>
  </si>
  <si>
    <t>177.44</t>
  </si>
  <si>
    <t>544.95</t>
  </si>
  <si>
    <t>Short Term Provisions</t>
  </si>
  <si>
    <t>73.96</t>
  </si>
  <si>
    <t>20.65</t>
  </si>
  <si>
    <t>47.30</t>
  </si>
  <si>
    <t>57.05</t>
  </si>
  <si>
    <t>195.21</t>
  </si>
  <si>
    <t>Total Current Liabilities</t>
  </si>
  <si>
    <t>791.86</t>
  </si>
  <si>
    <t>445.52</t>
  </si>
  <si>
    <t>569.17</t>
  </si>
  <si>
    <t>511.08</t>
  </si>
  <si>
    <t>991.15</t>
  </si>
  <si>
    <t>Total Capital And Liabilities</t>
  </si>
  <si>
    <t>12,050.43</t>
  </si>
  <si>
    <t>5,004.45</t>
  </si>
  <si>
    <t>4,892.17</t>
  </si>
  <si>
    <t>4,415.54</t>
  </si>
  <si>
    <t>4,064.92</t>
  </si>
  <si>
    <t>ASSETS</t>
  </si>
  <si>
    <t>NON-CURRENT ASSETS</t>
  </si>
  <si>
    <t>Tangible Assets</t>
  </si>
  <si>
    <t>350.20</t>
  </si>
  <si>
    <t>223.84</t>
  </si>
  <si>
    <t>207.59</t>
  </si>
  <si>
    <t>197.76</t>
  </si>
  <si>
    <t>183.21</t>
  </si>
  <si>
    <t>Intangible Assets</t>
  </si>
  <si>
    <t>6,102.34</t>
  </si>
  <si>
    <t>18.06</t>
  </si>
  <si>
    <t>19.21</t>
  </si>
  <si>
    <t>16.03</t>
  </si>
  <si>
    <t>16.05</t>
  </si>
  <si>
    <t/>
  </si>
  <si>
    <t>Capital Work-In-Progress</t>
  </si>
  <si>
    <t>22.16</t>
  </si>
  <si>
    <t>10.52</t>
  </si>
  <si>
    <t>11.49</t>
  </si>
  <si>
    <t>7.38</t>
  </si>
  <si>
    <t>10.10</t>
  </si>
  <si>
    <t>Other Assets</t>
  </si>
  <si>
    <t>0.65</t>
  </si>
  <si>
    <t>0.67</t>
  </si>
  <si>
    <t>0.69</t>
  </si>
  <si>
    <t>Fixed Assets</t>
  </si>
  <si>
    <t>6,480.69</t>
  </si>
  <si>
    <t>259.80</t>
  </si>
  <si>
    <t>240.12</t>
  </si>
  <si>
    <t>225.98</t>
  </si>
  <si>
    <t>209.36</t>
  </si>
  <si>
    <t>Non-Current Investments</t>
  </si>
  <si>
    <t>2,324.91</t>
  </si>
  <si>
    <t>2,318.59</t>
  </si>
  <si>
    <t>2,284.28</t>
  </si>
  <si>
    <t>2,903.97</t>
  </si>
  <si>
    <t>2,264.34</t>
  </si>
  <si>
    <t>Deferred Tax Assets [Net]</t>
  </si>
  <si>
    <t>33.86</t>
  </si>
  <si>
    <t>99.01</t>
  </si>
  <si>
    <t>38.86</t>
  </si>
  <si>
    <t>39.48</t>
  </si>
  <si>
    <t>Long Term Loans And Advances</t>
  </si>
  <si>
    <t>22.35</t>
  </si>
  <si>
    <t>16.77</t>
  </si>
  <si>
    <t>20.44</t>
  </si>
  <si>
    <t>24.73</t>
  </si>
  <si>
    <t>120.50</t>
  </si>
  <si>
    <t>Other Non-Current Assets</t>
  </si>
  <si>
    <t>235.38</t>
  </si>
  <si>
    <t>167.28</t>
  </si>
  <si>
    <t>147.89</t>
  </si>
  <si>
    <t>185.25</t>
  </si>
  <si>
    <t>70.50</t>
  </si>
  <si>
    <t>Total Non-Current Assets</t>
  </si>
  <si>
    <t>9,063.33</t>
  </si>
  <si>
    <t>2,796.30</t>
  </si>
  <si>
    <t>2,791.74</t>
  </si>
  <si>
    <t>3,378.79</t>
  </si>
  <si>
    <t>2,704.18</t>
  </si>
  <si>
    <t>CURRENT ASSETS</t>
  </si>
  <si>
    <t>Current Investments</t>
  </si>
  <si>
    <t>724.51</t>
  </si>
  <si>
    <t>497.74</t>
  </si>
  <si>
    <t>536.98</t>
  </si>
  <si>
    <t>67.70</t>
  </si>
  <si>
    <t>Inventories</t>
  </si>
  <si>
    <t>919.95</t>
  </si>
  <si>
    <t>846.91</t>
  </si>
  <si>
    <t>744.40</t>
  </si>
  <si>
    <t>764.19</t>
  </si>
  <si>
    <t>889.71</t>
  </si>
  <si>
    <t>Trade Receivables</t>
  </si>
  <si>
    <t>314.17</t>
  </si>
  <si>
    <t>181.92</t>
  </si>
  <si>
    <t>136.66</t>
  </si>
  <si>
    <t>99.62</t>
  </si>
  <si>
    <t>124.09</t>
  </si>
  <si>
    <t>Cash And Cash Equivalents</t>
  </si>
  <si>
    <t>737.77</t>
  </si>
  <si>
    <t>472.95</t>
  </si>
  <si>
    <t>535.27</t>
  </si>
  <si>
    <t>20.78</t>
  </si>
  <si>
    <t>239.20</t>
  </si>
  <si>
    <t>Short Term Loans And Advances</t>
  </si>
  <si>
    <t>0.66</t>
  </si>
  <si>
    <t>8.13</t>
  </si>
  <si>
    <t>8.10</t>
  </si>
  <si>
    <t>11.97</t>
  </si>
  <si>
    <t>104.47</t>
  </si>
  <si>
    <t>OtherCurrentAssets</t>
  </si>
  <si>
    <t>290.04</t>
  </si>
  <si>
    <t>200.50</t>
  </si>
  <si>
    <t>139.02</t>
  </si>
  <si>
    <t>72.49</t>
  </si>
  <si>
    <t>3.27</t>
  </si>
  <si>
    <t>Total Current Assets</t>
  </si>
  <si>
    <t>2,987.10</t>
  </si>
  <si>
    <t>2,208.15</t>
  </si>
  <si>
    <t>2,100.43</t>
  </si>
  <si>
    <t>1,036.75</t>
  </si>
  <si>
    <t>1,360.74</t>
  </si>
  <si>
    <t>Total Assets</t>
  </si>
  <si>
    <t>OTHER ADDITIONAL INFORMATION</t>
  </si>
  <si>
    <t>CONTINGENT LIABILITIES, COMMITMENTS</t>
  </si>
  <si>
    <t>Contingent Liabilities</t>
  </si>
  <si>
    <t>135.06</t>
  </si>
  <si>
    <t>49.08</t>
  </si>
  <si>
    <t>12.24</t>
  </si>
  <si>
    <t>CIF VALUE OF IMPORTS</t>
  </si>
  <si>
    <t>Raw Materials</t>
  </si>
  <si>
    <t>55.85</t>
  </si>
  <si>
    <t>Stores, Spares And Loose Tools</t>
  </si>
  <si>
    <t>1.97</t>
  </si>
  <si>
    <t>Trade/Other Goods</t>
  </si>
  <si>
    <t>Capital Goods</t>
  </si>
  <si>
    <t>5.76</t>
  </si>
  <si>
    <t>EXPENDITURE IN FOREIGN EXCHANGE</t>
  </si>
  <si>
    <t>Expenditure In Foreign Currency</t>
  </si>
  <si>
    <t>86.11</t>
  </si>
  <si>
    <t>104.69</t>
  </si>
  <si>
    <t>96.80</t>
  </si>
  <si>
    <t>33.34</t>
  </si>
  <si>
    <t>REMITTANCES IN FOREIGN CURRENCIES FOR DIVIDENDS</t>
  </si>
  <si>
    <t>Dividend Remittance In Foreign Currency</t>
  </si>
  <si>
    <t>--</t>
  </si>
  <si>
    <t>5.33</t>
  </si>
  <si>
    <t>EARNINGS IN FOREIGN EXCHANGE</t>
  </si>
  <si>
    <t>FOB Value Of Goods</t>
  </si>
  <si>
    <t>190.82</t>
  </si>
  <si>
    <t>Other Earnings</t>
  </si>
  <si>
    <t>287.37</t>
  </si>
  <si>
    <t>324.84</t>
  </si>
  <si>
    <t>458.30</t>
  </si>
  <si>
    <t>124.02</t>
  </si>
  <si>
    <t>BONUS DETAILS</t>
  </si>
  <si>
    <t>Bonus Equity Share Capital</t>
  </si>
  <si>
    <t>33.18</t>
  </si>
  <si>
    <t>NON-CURRENT INVESTMENTS</t>
  </si>
  <si>
    <t>Non-Current Investments Quoted Market Value</t>
  </si>
  <si>
    <t>612.56</t>
  </si>
  <si>
    <t>1,022.67</t>
  </si>
  <si>
    <t>1,276.93</t>
  </si>
  <si>
    <t>2,032.08</t>
  </si>
  <si>
    <t>1,389.03</t>
  </si>
  <si>
    <t>Non-Current Investments Unquoted Book Value</t>
  </si>
  <si>
    <t>2,153.67</t>
  </si>
  <si>
    <t>2,103.33</t>
  </si>
  <si>
    <t>2,062.80</t>
  </si>
  <si>
    <t>2,062.58</t>
  </si>
  <si>
    <t>2,050.16</t>
  </si>
  <si>
    <t>CURRENT INVESTMENTS</t>
  </si>
  <si>
    <t>Current Investments Quoted Market Value</t>
  </si>
  <si>
    <t>Current Investments Unquoted Book Value</t>
  </si>
  <si>
    <t>Profit &amp; Loss account of TATA Consumer Products (in Rs. Cr.)</t>
  </si>
  <si>
    <t>INCOME</t>
  </si>
  <si>
    <t>Revenue From Operations [Gross]</t>
  </si>
  <si>
    <t>5,607.53</t>
  </si>
  <si>
    <t>3,331.71</t>
  </si>
  <si>
    <t>3,131.68</t>
  </si>
  <si>
    <t>2,987.39</t>
  </si>
  <si>
    <t>2,991.31</t>
  </si>
  <si>
    <t>Less: Excise/Sevice Tax/Other Levies</t>
  </si>
  <si>
    <t>6.82</t>
  </si>
  <si>
    <t>Revenue From Operations [Net]</t>
  </si>
  <si>
    <t>2,984.49</t>
  </si>
  <si>
    <t>Total Operating Revenues</t>
  </si>
  <si>
    <t>5,690.24</t>
  </si>
  <si>
    <t>3,429.66</t>
  </si>
  <si>
    <t>3,217.32</t>
  </si>
  <si>
    <t>3,063.89</t>
  </si>
  <si>
    <t>3,083.92</t>
  </si>
  <si>
    <t>Other Income</t>
  </si>
  <si>
    <t>117.75</t>
  </si>
  <si>
    <t>182.51</t>
  </si>
  <si>
    <t>147.58</t>
  </si>
  <si>
    <t>96.34</t>
  </si>
  <si>
    <t>106.57</t>
  </si>
  <si>
    <t>Total Revenue</t>
  </si>
  <si>
    <t>5,807.99</t>
  </si>
  <si>
    <t>3,612.17</t>
  </si>
  <si>
    <t>3,364.90</t>
  </si>
  <si>
    <t>3,160.23</t>
  </si>
  <si>
    <t>3,190.49</t>
  </si>
  <si>
    <t>EXPENSES</t>
  </si>
  <si>
    <t>Cost Of Materials Consumed</t>
  </si>
  <si>
    <t>2,305.02</t>
  </si>
  <si>
    <t>2,055.97</t>
  </si>
  <si>
    <t>1,871.55</t>
  </si>
  <si>
    <t>1,867.72</t>
  </si>
  <si>
    <t>1,888.96</t>
  </si>
  <si>
    <t>Operating And Direct Expenses</t>
  </si>
  <si>
    <t>75.81</t>
  </si>
  <si>
    <t>69.45</t>
  </si>
  <si>
    <t>72.61</t>
  </si>
  <si>
    <t>Changes In Inventories Of FG,WIP And Stock-In Trade</t>
  </si>
  <si>
    <t>44.36</t>
  </si>
  <si>
    <t>0.16</t>
  </si>
  <si>
    <t>-1.67</t>
  </si>
  <si>
    <t>-1.79</t>
  </si>
  <si>
    <t>-3.95</t>
  </si>
  <si>
    <t>Employee Benefit Expenses</t>
  </si>
  <si>
    <t>283.44</t>
  </si>
  <si>
    <t>216.85</t>
  </si>
  <si>
    <t>208.13</t>
  </si>
  <si>
    <t>187.82</t>
  </si>
  <si>
    <t>186.88</t>
  </si>
  <si>
    <t>Finance Costs</t>
  </si>
  <si>
    <t>25.73</t>
  </si>
  <si>
    <t>13.18</t>
  </si>
  <si>
    <t>13.65</t>
  </si>
  <si>
    <t>49.10</t>
  </si>
  <si>
    <t>29.61</t>
  </si>
  <si>
    <t>Depreciation And Amortisation Expenses</t>
  </si>
  <si>
    <t>114.82</t>
  </si>
  <si>
    <t>31.68</t>
  </si>
  <si>
    <t>27.20</t>
  </si>
  <si>
    <t>23.70</t>
  </si>
  <si>
    <t>22.79</t>
  </si>
  <si>
    <t>Other Expenses</t>
  </si>
  <si>
    <t>1,045.29</t>
  </si>
  <si>
    <t>618.95</t>
  </si>
  <si>
    <t>535.48</t>
  </si>
  <si>
    <t>551.85</t>
  </si>
  <si>
    <t>657.87</t>
  </si>
  <si>
    <t>Total Expenses</t>
  </si>
  <si>
    <t>5,026.77</t>
  </si>
  <si>
    <t>3,036.25</t>
  </si>
  <si>
    <t>2,756.79</t>
  </si>
  <si>
    <t>2,774.04</t>
  </si>
  <si>
    <t>2,794.09</t>
  </si>
  <si>
    <t>Profit/Loss Before Exceptional, ExtraOrdinary Items And Tax</t>
  </si>
  <si>
    <t>781.22</t>
  </si>
  <si>
    <t>575.92</t>
  </si>
  <si>
    <t>608.11</t>
  </si>
  <si>
    <t>386.19</t>
  </si>
  <si>
    <t>396.40</t>
  </si>
  <si>
    <t>Exceptional Items</t>
  </si>
  <si>
    <t>-51.81</t>
  </si>
  <si>
    <t>115.36</t>
  </si>
  <si>
    <t>264.57</t>
  </si>
  <si>
    <t>Profit/Loss Before Tax</t>
  </si>
  <si>
    <t>729.41</t>
  </si>
  <si>
    <t>723.47</t>
  </si>
  <si>
    <t>660.97</t>
  </si>
  <si>
    <t>Tax Expenses-Continued Operations</t>
  </si>
  <si>
    <t>Current Tax</t>
  </si>
  <si>
    <t>-0.61</t>
  </si>
  <si>
    <t>160.57</t>
  </si>
  <si>
    <t>188.91</t>
  </si>
  <si>
    <t>110.24</t>
  </si>
  <si>
    <t>130.03</t>
  </si>
  <si>
    <t>Less: MAT Credit Entitlement</t>
  </si>
  <si>
    <t>39.00</t>
  </si>
  <si>
    <t>Deferred Tax</t>
  </si>
  <si>
    <t>206.48</t>
  </si>
  <si>
    <t>4.42</t>
  </si>
  <si>
    <t>0.24</t>
  </si>
  <si>
    <t>-0.05</t>
  </si>
  <si>
    <t>6.27</t>
  </si>
  <si>
    <t>Tax For Earlier Years</t>
  </si>
  <si>
    <t>Total Tax Expenses</t>
  </si>
  <si>
    <t>205.87</t>
  </si>
  <si>
    <t>164.99</t>
  </si>
  <si>
    <t>189.15</t>
  </si>
  <si>
    <t>110.19</t>
  </si>
  <si>
    <t>97.30</t>
  </si>
  <si>
    <t>Profit/Loss After Tax And Before ExtraOrdinary Items</t>
  </si>
  <si>
    <t>523.54</t>
  </si>
  <si>
    <t>410.93</t>
  </si>
  <si>
    <t>534.32</t>
  </si>
  <si>
    <t>276.00</t>
  </si>
  <si>
    <t>563.67</t>
  </si>
  <si>
    <t>Profit/Loss From Continuing Operations</t>
  </si>
  <si>
    <t>Profit/Loss For The Period</t>
  </si>
  <si>
    <t>EARNINGS PER SHARE</t>
  </si>
  <si>
    <t>Basic EPS (Rs.)</t>
  </si>
  <si>
    <t>5.68</t>
  </si>
  <si>
    <t>6.51</t>
  </si>
  <si>
    <t>8.47</t>
  </si>
  <si>
    <t>4.37</t>
  </si>
  <si>
    <t>8.93</t>
  </si>
  <si>
    <t>Diluted EPS (Rs.)</t>
  </si>
  <si>
    <t>VALUE OF IMPORTED AND INDIGENIOUS RAW MATERIALS STORES, SPARES AND LOOSE TOOLS</t>
  </si>
  <si>
    <t>Imported Raw Materials</t>
  </si>
  <si>
    <t>54.18</t>
  </si>
  <si>
    <t>Indigenous Raw Materials</t>
  </si>
  <si>
    <t>1,834.78</t>
  </si>
  <si>
    <t>STORES, SPARES AND LOOSE TOOLS</t>
  </si>
  <si>
    <t>Imported Stores And Spares</t>
  </si>
  <si>
    <t>0.75</t>
  </si>
  <si>
    <t>Indigenous Stores And Spares</t>
  </si>
  <si>
    <t>14.24</t>
  </si>
  <si>
    <t>DIVIDEND AND DIVIDEND PERCENTAGE</t>
  </si>
  <si>
    <t>Equity Share Dividend</t>
  </si>
  <si>
    <t>157.78</t>
  </si>
  <si>
    <t>157.77</t>
  </si>
  <si>
    <t>168.31</t>
  </si>
  <si>
    <t>142.00</t>
  </si>
  <si>
    <t>Tax On Dividend</t>
  </si>
  <si>
    <t>28.27</t>
  </si>
  <si>
    <t>24.67</t>
  </si>
  <si>
    <t>11.88</t>
  </si>
  <si>
    <t>22.36</t>
  </si>
  <si>
    <t>Equity Dividend Rate (%)</t>
  </si>
  <si>
    <t>270.00</t>
  </si>
  <si>
    <t>250.00</t>
  </si>
  <si>
    <t>235.00</t>
  </si>
  <si>
    <t>225.00</t>
  </si>
  <si>
    <t>Cash Flow of TATA Consumer Products (in Rs. Cr.)</t>
  </si>
  <si>
    <t>Net Profit/Loss Before Extraordinary Items And Tax</t>
  </si>
  <si>
    <t>Net CashFlow From Operating Activities</t>
  </si>
  <si>
    <t>745.03</t>
  </si>
  <si>
    <t>97.47</t>
  </si>
  <si>
    <t>198.70</t>
  </si>
  <si>
    <t>506.90</t>
  </si>
  <si>
    <t>131.48</t>
  </si>
  <si>
    <t>Net Cash Used In Investing Activities</t>
  </si>
  <si>
    <t>-708.24</t>
  </si>
  <si>
    <t>345.57</t>
  </si>
  <si>
    <t>142.69</t>
  </si>
  <si>
    <t>60.42</t>
  </si>
  <si>
    <t>380.23</t>
  </si>
  <si>
    <t>Net Cash Used From Financing Activities</t>
  </si>
  <si>
    <t>-197.98</t>
  </si>
  <si>
    <t>-247.16</t>
  </si>
  <si>
    <t>-134.84</t>
  </si>
  <si>
    <t>-612.28</t>
  </si>
  <si>
    <t>-293.77</t>
  </si>
  <si>
    <t>Foreign Exchange Gains / Losses</t>
  </si>
  <si>
    <t>Adjustments On Amalgamation Merger Demerger Others</t>
  </si>
  <si>
    <t>Net Inc/Dec In Cash And Cash Equivalents</t>
  </si>
  <si>
    <t>-161.19</t>
  </si>
  <si>
    <t>195.88</t>
  </si>
  <si>
    <t>206.55</t>
  </si>
  <si>
    <t>-44.96</t>
  </si>
  <si>
    <t>217.94</t>
  </si>
  <si>
    <t>Cash And Cash Equivalents Begin of Year</t>
  </si>
  <si>
    <t>404.43</t>
  </si>
  <si>
    <t>208.55</t>
  </si>
  <si>
    <t>2.00</t>
  </si>
  <si>
    <t>46.96</t>
  </si>
  <si>
    <t>14.96</t>
  </si>
  <si>
    <t>Cash And Cash Equivalents End Of Year</t>
  </si>
  <si>
    <t>243.24</t>
  </si>
  <si>
    <t>232.90</t>
  </si>
  <si>
    <t>CFO</t>
  </si>
  <si>
    <t>Total Long Term Debt</t>
  </si>
  <si>
    <t>Current Assets</t>
  </si>
  <si>
    <t>Current Liabilities</t>
  </si>
  <si>
    <t>Diluted Shares Outstanding</t>
  </si>
  <si>
    <t>Net Income/Profit</t>
  </si>
  <si>
    <t>COGS</t>
  </si>
  <si>
    <t>Piotroski F Score Breakdown</t>
  </si>
  <si>
    <t>Profitability</t>
  </si>
  <si>
    <t>ROA</t>
  </si>
  <si>
    <t>∆ROA</t>
  </si>
  <si>
    <t>ACCRUAL</t>
  </si>
  <si>
    <t>Leverage, Liquidity, Source of Funds</t>
  </si>
  <si>
    <t>∆LEVER</t>
  </si>
  <si>
    <t>∆LIQUID</t>
  </si>
  <si>
    <t>EQ_OFFER</t>
  </si>
  <si>
    <t>Operating Efficiency</t>
  </si>
  <si>
    <t>∆MARGIN</t>
  </si>
  <si>
    <t>∆TURN</t>
  </si>
  <si>
    <t>Total Score</t>
  </si>
  <si>
    <r>
      <rPr>
        <sz val="11"/>
        <rFont val="Open Sans Semibold"/>
        <family val="2"/>
      </rPr>
      <t>ROA</t>
    </r>
    <r>
      <rPr>
        <sz val="11"/>
        <rFont val="Open Sans"/>
        <family val="2"/>
      </rPr>
      <t>: Return on assets. Net Income divided by year beginning total assets. F score is 1 if ROA is positive, 0 otherwise.</t>
    </r>
  </si>
  <si>
    <r>
      <rPr>
        <sz val="11"/>
        <color theme="1"/>
        <rFont val="Open Sans Semibold"/>
        <family val="2"/>
      </rPr>
      <t>CFO</t>
    </r>
    <r>
      <rPr>
        <sz val="11"/>
        <color theme="1"/>
        <rFont val="Open Sans"/>
        <family val="2"/>
      </rPr>
      <t>: Operating Cash Flow divided by year beginning total assets. F score is 1 if CFO is positive, 0 otherwise.</t>
    </r>
  </si>
  <si>
    <r>
      <rPr>
        <sz val="11"/>
        <color theme="1"/>
        <rFont val="Open Sans Semibold"/>
        <family val="2"/>
      </rPr>
      <t>∆ROA</t>
    </r>
    <r>
      <rPr>
        <sz val="11"/>
        <color theme="1"/>
        <rFont val="Open Sans"/>
        <family val="2"/>
      </rPr>
      <t>: Change in ROA from prior year. If ∆ROA&gt;0, F score is 1. Otherwise, F score is 0.</t>
    </r>
  </si>
  <si>
    <r>
      <rPr>
        <sz val="11"/>
        <color theme="1"/>
        <rFont val="Open Sans Semibold"/>
        <family val="2"/>
      </rPr>
      <t>ACCRUAL</t>
    </r>
    <r>
      <rPr>
        <sz val="11"/>
        <color theme="1"/>
        <rFont val="Open Sans"/>
        <family val="2"/>
      </rPr>
      <t>: CFO compared to ROA. If CFO&gt;ROA, F score is 1. Otherwise, F score is 0.</t>
    </r>
  </si>
  <si>
    <r>
      <rPr>
        <sz val="11"/>
        <color theme="1"/>
        <rFont val="Open Sans Semibold"/>
        <family val="2"/>
      </rPr>
      <t>∆LEVER</t>
    </r>
    <r>
      <rPr>
        <sz val="11"/>
        <color theme="1"/>
        <rFont val="Open Sans"/>
        <family val="2"/>
      </rPr>
      <t>: Change in Long-term Debt/Average Total Assets ratio. If the ratio compared to prior year is lower, F score is 1, 0 otherwise.</t>
    </r>
  </si>
  <si>
    <r>
      <rPr>
        <sz val="11"/>
        <color theme="1"/>
        <rFont val="Open Sans Semibold"/>
        <family val="2"/>
      </rPr>
      <t>∆LIQUID</t>
    </r>
    <r>
      <rPr>
        <sz val="11"/>
        <color theme="1"/>
        <rFont val="Open Sans"/>
        <family val="2"/>
      </rPr>
      <t>: Change in current ratio. If current ratio increases from prior year, F score is 1, 0 otherwise.</t>
    </r>
  </si>
  <si>
    <r>
      <rPr>
        <sz val="11"/>
        <color theme="1"/>
        <rFont val="Open Sans Semibold"/>
        <family val="2"/>
      </rPr>
      <t>EQ_OFFER</t>
    </r>
    <r>
      <rPr>
        <sz val="11"/>
        <color theme="1"/>
        <rFont val="Open Sans"/>
        <family val="2"/>
      </rPr>
      <t>: Total common equity between years. If common equity increases compared to prior year, F score is 1, 0 otherwise.</t>
    </r>
  </si>
  <si>
    <r>
      <rPr>
        <sz val="11"/>
        <color theme="1"/>
        <rFont val="Open Sans Semibold"/>
        <family val="2"/>
      </rPr>
      <t>∆MARGIN</t>
    </r>
    <r>
      <rPr>
        <sz val="11"/>
        <color theme="1"/>
        <rFont val="Open Sans"/>
        <family val="2"/>
      </rPr>
      <t>: Change in Gross Margin Ratio. If current year's ratio minus prior year's ratio &gt;0, F Score is 1, 0 otherwise.</t>
    </r>
  </si>
  <si>
    <r>
      <rPr>
        <sz val="11"/>
        <color theme="1"/>
        <rFont val="Open Sans Semibold"/>
        <family val="2"/>
      </rPr>
      <t>∆TURN</t>
    </r>
    <r>
      <rPr>
        <sz val="11"/>
        <color theme="1"/>
        <rFont val="Open Sans"/>
        <family val="2"/>
      </rPr>
      <t>: Change in Asset Turnover Ratio (Revenue/Beginning Year Total Assets). If current year's ratio minus prior years &gt;0, F score is 1, 0 otherwise.</t>
    </r>
  </si>
  <si>
    <t>Piotroski F Score Breakdown Final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</si>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</sst>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Open Sans Semibold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1"/>
      <color theme="1"/>
      <name val="Open Sans Semibold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78351D-CF9E-47A0-8079-3B78D46461C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8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F443A21-B366-4C1E-B650-ABA23561E6F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8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7E6EFF5-9BF8-4D54-86A3-E48FF05E444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8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E8763-04A9-4F5A-BC5A-B6C7D543C0F5}" name="Table_0" displayName="Table_0" ref="A1:G67" tableType="queryTable" totalsRowShown="0">
  <autoFilter ref="A1:G67" xr:uid="{E49BF159-0AC4-4B3F-AA4C-F44E91F91189}"/>
  <tableColumns count="7">
    <tableColumn id="8" xr3:uid="{BBFEE1E0-ECB1-42A8-A568-8EBB5F6ED103}" uniqueName="8" name="Column1" queryTableFieldId="1" dataDxfId="20"/>
    <tableColumn id="2" xr3:uid="{2D677840-3E80-4F79-80BC-481B1C15EA10}" uniqueName="2" name="Column2" queryTableFieldId="2" dataDxfId="19"/>
    <tableColumn id="3" xr3:uid="{73C53408-A167-4E09-B308-A338FD59A045}" uniqueName="3" name="Column3" queryTableFieldId="3" dataDxfId="18"/>
    <tableColumn id="4" xr3:uid="{F9F210F4-F5B0-448D-824D-A37ED7396983}" uniqueName="4" name="Column4" queryTableFieldId="4" dataDxfId="17"/>
    <tableColumn id="5" xr3:uid="{F120E045-0061-4458-8A0F-65AD10A536BC}" uniqueName="5" name="Column5" queryTableFieldId="5" dataDxfId="16"/>
    <tableColumn id="6" xr3:uid="{DFA95744-2AFD-4FEF-981E-9F17BE5168B9}" uniqueName="6" name="Column6" queryTableFieldId="6" dataDxfId="15"/>
    <tableColumn id="7" xr3:uid="{7A84D35D-0867-4F7C-8D9E-970A3994DA5F}" uniqueName="7" name="Column7" queryTableFieldId="7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9FEB1-2CFF-4245-ABAE-75111AFC29C0}" name="Table_0__2" displayName="Table_0__2" ref="A1:G45" tableType="queryTable" totalsRowShown="0">
  <autoFilter ref="A1:G45" xr:uid="{8027A43F-4625-4DB9-B9B8-B9BA6F7BBBC5}"/>
  <tableColumns count="7">
    <tableColumn id="8" xr3:uid="{F60ED056-0EFF-49FC-90A0-051C30825D47}" uniqueName="8" name="Column1" queryTableFieldId="1" dataDxfId="13"/>
    <tableColumn id="2" xr3:uid="{F7411A19-A774-42CE-8E6D-1644A37B8646}" uniqueName="2" name="Column2" queryTableFieldId="2" dataDxfId="12"/>
    <tableColumn id="3" xr3:uid="{0FAE2415-7B63-47CF-ADB1-704D7438D80C}" uniqueName="3" name="Column3" queryTableFieldId="3" dataDxfId="11"/>
    <tableColumn id="4" xr3:uid="{7DD787BD-9D5D-4A5D-AF10-A636A007558C}" uniqueName="4" name="Column4" queryTableFieldId="4" dataDxfId="10"/>
    <tableColumn id="5" xr3:uid="{E3AE3DC8-AB70-4F83-B65D-4E0226AA33B8}" uniqueName="5" name="Column5" queryTableFieldId="5" dataDxfId="9"/>
    <tableColumn id="6" xr3:uid="{1441DCE4-AF7E-4838-BDF2-44CF18B5E293}" uniqueName="6" name="Column6" queryTableFieldId="6" dataDxfId="8"/>
    <tableColumn id="7" xr3:uid="{6180A0C2-9D40-4BD5-B882-DA519EB2A7B9}" uniqueName="7" name="Column7" queryTableFieldId="7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831C7D-DF02-4D5A-89B9-D6EEC0486D82}" name="Table_0__3" displayName="Table_0__3" ref="A1:G12" tableType="queryTable" totalsRowShown="0">
  <autoFilter ref="A1:G12" xr:uid="{3F55353D-144E-4AF8-94D4-126A94F5E959}"/>
  <tableColumns count="7">
    <tableColumn id="8" xr3:uid="{EC783A6A-065E-46CD-BFC4-F121421B5066}" uniqueName="8" name="Column1" queryTableFieldId="1" dataDxfId="6"/>
    <tableColumn id="2" xr3:uid="{02E9E3BC-A038-4BAB-8900-C4050C2F3F79}" uniqueName="2" name="Column2" queryTableFieldId="2" dataDxfId="5"/>
    <tableColumn id="3" xr3:uid="{720CCBAC-4C5D-469A-AAFD-2997F349659F}" uniqueName="3" name="Column3" queryTableFieldId="3" dataDxfId="4"/>
    <tableColumn id="4" xr3:uid="{B5640497-E9B2-486E-B8CE-A08BBFD5BEC7}" uniqueName="4" name="Column4" queryTableFieldId="4" dataDxfId="3"/>
    <tableColumn id="5" xr3:uid="{C5B7843E-C700-4248-AA7D-C255B4E29EBC}" uniqueName="5" name="Column5" queryTableFieldId="5" dataDxfId="2"/>
    <tableColumn id="6" xr3:uid="{31E731D8-13F8-471C-B3E5-96BA26AF1A3E}" uniqueName="6" name="Column6" queryTableFieldId="6" dataDxfId="1"/>
    <tableColumn id="7" xr3:uid="{547AFF9E-3774-4865-834B-D3DD6151430E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34A-24EC-4D69-9CC3-43766C0C6B81}">
  <dimension ref="A1:K39"/>
  <sheetViews>
    <sheetView tabSelected="1" workbookViewId="0">
      <selection activeCell="I12" sqref="I12"/>
    </sheetView>
  </sheetViews>
  <sheetFormatPr defaultRowHeight="14.4"/>
  <cols>
    <col min="1" max="1" width="27.77734375" customWidth="1"/>
    <col min="2" max="6" width="12.77734375" customWidth="1"/>
    <col min="7" max="7" width="13.88671875" customWidth="1"/>
    <col min="8" max="8" width="13.109375" customWidth="1"/>
  </cols>
  <sheetData>
    <row r="1" spans="1:9">
      <c r="A1" t="s">
        <v>464</v>
      </c>
    </row>
    <row r="2" spans="1:9">
      <c r="B2">
        <f>YEAR(Table_0[[#This Row],[Column2]])</f>
        <v>2020</v>
      </c>
      <c r="C2">
        <f>YEAR(Table_0[[#This Row],[Column3]])</f>
        <v>2019</v>
      </c>
      <c r="D2">
        <f>YEAR(Table_0[[#This Row],[Column4]])</f>
        <v>2018</v>
      </c>
      <c r="E2">
        <f>YEAR(Table_0[[#This Row],[Column5]])</f>
        <v>2017</v>
      </c>
      <c r="F2">
        <f>YEAR(Table_0[[#This Row],[Column6]])</f>
        <v>2016</v>
      </c>
    </row>
    <row r="3" spans="1:9">
      <c r="A3" t="s">
        <v>439</v>
      </c>
      <c r="B3" t="str">
        <f>'P&amp;L Stmt.'!B29</f>
        <v>523.54</v>
      </c>
      <c r="C3" t="str">
        <f>'P&amp;L Stmt.'!C29</f>
        <v>410.93</v>
      </c>
      <c r="D3" t="str">
        <f>'P&amp;L Stmt.'!D29</f>
        <v>534.32</v>
      </c>
      <c r="E3" t="str">
        <f>'P&amp;L Stmt.'!E29</f>
        <v>276.00</v>
      </c>
      <c r="F3" t="str">
        <f>'P&amp;L Stmt.'!F29</f>
        <v>563.67</v>
      </c>
    </row>
    <row r="4" spans="1:9">
      <c r="A4" t="s">
        <v>190</v>
      </c>
      <c r="B4" t="str">
        <f>'Balance Sheet'!B44</f>
        <v>12,050.43</v>
      </c>
      <c r="C4" t="str">
        <f>'Balance Sheet'!C44</f>
        <v>5,004.45</v>
      </c>
      <c r="D4" t="str">
        <f>'Balance Sheet'!D44</f>
        <v>4,892.17</v>
      </c>
      <c r="E4" t="str">
        <f>'Balance Sheet'!E44</f>
        <v>4,415.54</v>
      </c>
      <c r="F4" t="str">
        <f>'Balance Sheet'!F44</f>
        <v>4,064.92</v>
      </c>
    </row>
    <row r="5" spans="1:9">
      <c r="A5" t="s">
        <v>434</v>
      </c>
      <c r="B5" t="str">
        <f>Table_0__3[[#This Row],[Column2]]</f>
        <v>745.03</v>
      </c>
      <c r="C5" t="str">
        <f>Table_0__3[[#This Row],[Column3]]</f>
        <v>97.47</v>
      </c>
      <c r="D5" t="str">
        <f>Table_0__3[[#This Row],[Column4]]</f>
        <v>198.70</v>
      </c>
      <c r="E5" t="str">
        <f>Table_0__3[[#This Row],[Column5]]</f>
        <v>506.90</v>
      </c>
      <c r="F5" t="str">
        <f>Table_0__3[[#This Row],[Column6]]</f>
        <v>131.48</v>
      </c>
    </row>
    <row r="6" spans="1:9">
      <c r="A6" t="s">
        <v>435</v>
      </c>
      <c r="B6" t="str">
        <f>'Balance Sheet'!B16</f>
        <v>408.56</v>
      </c>
      <c r="C6" t="str">
        <f>'Balance Sheet'!C16</f>
        <v>115.25</v>
      </c>
      <c r="D6" t="str">
        <f>'Balance Sheet'!D16</f>
        <v>109.65</v>
      </c>
      <c r="E6" t="str">
        <f>'Balance Sheet'!E16</f>
        <v>119.91</v>
      </c>
      <c r="F6" t="str">
        <f>'Balance Sheet'!F16</f>
        <v>177.87</v>
      </c>
    </row>
    <row r="7" spans="1:9">
      <c r="A7" t="s">
        <v>436</v>
      </c>
      <c r="B7" t="str">
        <f>'Balance Sheet'!B43</f>
        <v>2,987.10</v>
      </c>
      <c r="C7" t="str">
        <f>'Balance Sheet'!C43</f>
        <v>2,208.15</v>
      </c>
      <c r="D7" t="str">
        <f>'Balance Sheet'!D43</f>
        <v>2,100.43</v>
      </c>
      <c r="E7" t="str">
        <f>'Balance Sheet'!E43</f>
        <v>1,036.75</v>
      </c>
      <c r="F7" t="str">
        <f>'Balance Sheet'!F43</f>
        <v>1,360.74</v>
      </c>
    </row>
    <row r="8" spans="1:9">
      <c r="A8" t="s">
        <v>437</v>
      </c>
      <c r="B8" t="str">
        <f>'Balance Sheet'!B22</f>
        <v>791.86</v>
      </c>
      <c r="C8" t="str">
        <f>'Balance Sheet'!C22</f>
        <v>445.52</v>
      </c>
      <c r="D8" t="str">
        <f>'Balance Sheet'!D22</f>
        <v>569.17</v>
      </c>
      <c r="E8" t="str">
        <f>'Balance Sheet'!E22</f>
        <v>511.08</v>
      </c>
      <c r="F8" t="str">
        <f>'Balance Sheet'!F22</f>
        <v>991.15</v>
      </c>
    </row>
    <row r="9" spans="1:9">
      <c r="A9" t="s">
        <v>266</v>
      </c>
      <c r="B9" t="str">
        <f>'P&amp;L Stmt.'!B10</f>
        <v>5,807.99</v>
      </c>
      <c r="C9" t="str">
        <f>'P&amp;L Stmt.'!C10</f>
        <v>3,612.17</v>
      </c>
      <c r="D9" t="str">
        <f>'P&amp;L Stmt.'!D10</f>
        <v>3,364.90</v>
      </c>
      <c r="E9" t="str">
        <f>'P&amp;L Stmt.'!E10</f>
        <v>3,160.23</v>
      </c>
      <c r="F9" t="str">
        <f>'P&amp;L Stmt.'!F10</f>
        <v>3,190.49</v>
      </c>
    </row>
    <row r="10" spans="1:9">
      <c r="A10" t="s">
        <v>440</v>
      </c>
      <c r="B10">
        <f>'P&amp;L Stmt.'!B12+'P&amp;L Stmt.'!B13+'P&amp;L Stmt.'!B14+'P&amp;L Stmt.'!B15+'P&amp;L Stmt.'!B16</f>
        <v>2742.8</v>
      </c>
      <c r="C10">
        <f>'P&amp;L Stmt.'!C12+'P&amp;L Stmt.'!C13+'P&amp;L Stmt.'!C14+'P&amp;L Stmt.'!C15+'P&amp;L Stmt.'!C16</f>
        <v>2361.9699999999993</v>
      </c>
      <c r="D10">
        <f>'P&amp;L Stmt.'!D12+'P&amp;L Stmt.'!D13+'P&amp;L Stmt.'!D14+'P&amp;L Stmt.'!D15+'P&amp;L Stmt.'!D16</f>
        <v>2161.11</v>
      </c>
      <c r="E10">
        <f>'P&amp;L Stmt.'!E12+'P&amp;L Stmt.'!E13+'P&amp;L Stmt.'!E14+'P&amp;L Stmt.'!E15+'P&amp;L Stmt.'!E16</f>
        <v>2175.46</v>
      </c>
      <c r="F10">
        <f>'P&amp;L Stmt.'!F12+'P&amp;L Stmt.'!F13+'P&amp;L Stmt.'!F14+'P&amp;L Stmt.'!F15+'P&amp;L Stmt.'!F16</f>
        <v>2101.5</v>
      </c>
    </row>
    <row r="11" spans="1:9">
      <c r="A11" t="s">
        <v>438</v>
      </c>
      <c r="B11" t="str">
        <f>'P&amp;L Stmt.'!B35</f>
        <v>5.68</v>
      </c>
      <c r="C11" t="str">
        <f>'P&amp;L Stmt.'!C35</f>
        <v>6.51</v>
      </c>
      <c r="D11" t="str">
        <f>'P&amp;L Stmt.'!D35</f>
        <v>8.47</v>
      </c>
      <c r="E11" t="str">
        <f>'P&amp;L Stmt.'!E35</f>
        <v>4.37</v>
      </c>
      <c r="F11" t="str">
        <f>'P&amp;L Stmt.'!F35</f>
        <v>8.93</v>
      </c>
    </row>
    <row r="16" spans="1:9">
      <c r="A16" s="2" t="s">
        <v>441</v>
      </c>
      <c r="G16" s="4" t="s">
        <v>463</v>
      </c>
      <c r="H16" s="4"/>
      <c r="I16" s="4"/>
    </row>
    <row r="17" spans="1:11">
      <c r="A17" s="3" t="s">
        <v>442</v>
      </c>
      <c r="G17" t="s">
        <v>443</v>
      </c>
      <c r="H17">
        <f>IF(B18&gt;0,1,0)</f>
        <v>1</v>
      </c>
    </row>
    <row r="18" spans="1:11">
      <c r="A18" t="s">
        <v>443</v>
      </c>
      <c r="B18">
        <f>B3/C4</f>
        <v>0.10461489274545654</v>
      </c>
      <c r="C18">
        <f>C3/D4</f>
        <v>8.3997489866460079E-2</v>
      </c>
      <c r="D18">
        <f>D3/E4</f>
        <v>0.12100898191387691</v>
      </c>
      <c r="G18" t="s">
        <v>434</v>
      </c>
      <c r="H18">
        <f>IF(B19&gt;0,1,0)</f>
        <v>1</v>
      </c>
    </row>
    <row r="19" spans="1:11">
      <c r="A19" t="s">
        <v>434</v>
      </c>
      <c r="B19">
        <f>B5/C4</f>
        <v>0.14887350258270141</v>
      </c>
      <c r="C19">
        <f>C5/D4</f>
        <v>1.9923673952458726E-2</v>
      </c>
      <c r="G19" t="s">
        <v>444</v>
      </c>
      <c r="H19">
        <f t="shared" ref="H19:H21" si="0">IF(B20&gt;0,1,0)</f>
        <v>1</v>
      </c>
    </row>
    <row r="20" spans="1:11">
      <c r="A20" t="s">
        <v>444</v>
      </c>
      <c r="B20">
        <f>B18-C18</f>
        <v>2.0617402878996466E-2</v>
      </c>
      <c r="C20">
        <f>C18-D18</f>
        <v>-3.7011492047416827E-2</v>
      </c>
      <c r="G20" t="s">
        <v>445</v>
      </c>
      <c r="H20">
        <f t="shared" si="0"/>
        <v>1</v>
      </c>
    </row>
    <row r="21" spans="1:11">
      <c r="A21" t="s">
        <v>445</v>
      </c>
      <c r="B21">
        <f>-(B18-B19)</f>
        <v>4.4258609837244861E-2</v>
      </c>
      <c r="C21">
        <f>-(C18-C19)</f>
        <v>-6.4073815914001353E-2</v>
      </c>
      <c r="G21" t="s">
        <v>447</v>
      </c>
      <c r="H21">
        <f>IF(B23&gt;0,1,0)</f>
        <v>1</v>
      </c>
    </row>
    <row r="22" spans="1:11">
      <c r="A22" s="3" t="s">
        <v>446</v>
      </c>
      <c r="G22" t="s">
        <v>448</v>
      </c>
      <c r="H22">
        <f>IF(B24&gt;0,1,0)</f>
        <v>1</v>
      </c>
    </row>
    <row r="23" spans="1:11">
      <c r="A23" t="s">
        <v>447</v>
      </c>
      <c r="B23">
        <f>B6/((B4+C4)/2)</f>
        <v>4.7911213681949096E-2</v>
      </c>
      <c r="C23">
        <f>C6/((C4+D4)/2)</f>
        <v>2.3290780084513706E-2</v>
      </c>
      <c r="G23" t="s">
        <v>449</v>
      </c>
      <c r="H23">
        <f>B25</f>
        <v>1</v>
      </c>
    </row>
    <row r="24" spans="1:11">
      <c r="A24" t="s">
        <v>448</v>
      </c>
      <c r="B24">
        <f>B7/B8</f>
        <v>3.7722577223246532</v>
      </c>
      <c r="C24">
        <f>C7/C8</f>
        <v>4.9563431495780215</v>
      </c>
      <c r="G24" t="s">
        <v>451</v>
      </c>
      <c r="H24">
        <f>IF(B27&gt;0,1,0)</f>
        <v>0</v>
      </c>
    </row>
    <row r="25" spans="1:11">
      <c r="A25" t="s">
        <v>449</v>
      </c>
      <c r="B25">
        <f>IF(B11&gt;=C11,0,1)</f>
        <v>1</v>
      </c>
      <c r="C25">
        <f>IF(C11&gt;=D11,0,1)</f>
        <v>1</v>
      </c>
      <c r="G25" t="s">
        <v>452</v>
      </c>
      <c r="H25">
        <f>IF(B28&gt;0,1,0)</f>
        <v>1</v>
      </c>
    </row>
    <row r="26" spans="1:11">
      <c r="A26" s="3" t="s">
        <v>450</v>
      </c>
      <c r="G26" s="2" t="s">
        <v>453</v>
      </c>
      <c r="H26">
        <f>SUM(H17:H25)</f>
        <v>8</v>
      </c>
    </row>
    <row r="27" spans="1:11">
      <c r="A27" t="s">
        <v>451</v>
      </c>
      <c r="B27">
        <f>(B9-B10)/B9 - (C9-C10)/C10</f>
        <v>-1.5499206594399295E-3</v>
      </c>
      <c r="C27">
        <f>(C9-C10)/C9 - (D9-D10)/D10</f>
        <v>-0.2109161954432282</v>
      </c>
    </row>
    <row r="28" spans="1:11">
      <c r="A28" t="s">
        <v>452</v>
      </c>
      <c r="B28">
        <f>B9/C4</f>
        <v>1.1605650970636134</v>
      </c>
      <c r="C28">
        <f>C9/D4</f>
        <v>0.73835741603419347</v>
      </c>
    </row>
    <row r="29" spans="1:11">
      <c r="A29" s="2" t="s">
        <v>453</v>
      </c>
    </row>
    <row r="31" spans="1:11">
      <c r="A31" s="6" t="s">
        <v>454</v>
      </c>
      <c r="B31" s="6"/>
      <c r="C31" s="6"/>
      <c r="D31" s="6"/>
      <c r="E31" s="6"/>
      <c r="F31" s="6"/>
      <c r="G31" s="6"/>
      <c r="H31" s="6"/>
      <c r="I31" s="6"/>
      <c r="J31" s="6"/>
      <c r="K31" s="5"/>
    </row>
    <row r="32" spans="1:11">
      <c r="A32" s="6" t="s">
        <v>455</v>
      </c>
      <c r="B32" s="6"/>
      <c r="C32" s="6"/>
      <c r="D32" s="6"/>
      <c r="E32" s="6"/>
      <c r="F32" s="6"/>
      <c r="G32" s="6"/>
      <c r="H32" s="6"/>
      <c r="I32" s="6"/>
      <c r="J32" s="6"/>
      <c r="K32" s="5"/>
    </row>
    <row r="33" spans="1:11">
      <c r="A33" s="6" t="s">
        <v>456</v>
      </c>
      <c r="B33" s="6"/>
      <c r="C33" s="6"/>
      <c r="D33" s="6"/>
      <c r="E33" s="6"/>
      <c r="F33" s="6"/>
      <c r="G33" s="6"/>
      <c r="H33" s="6"/>
      <c r="I33" s="6"/>
      <c r="J33" s="6"/>
      <c r="K33" s="5"/>
    </row>
    <row r="34" spans="1:11">
      <c r="A34" s="6" t="s">
        <v>457</v>
      </c>
      <c r="B34" s="6"/>
      <c r="C34" s="6"/>
      <c r="D34" s="6"/>
      <c r="E34" s="6"/>
      <c r="F34" s="6"/>
      <c r="G34" s="6"/>
      <c r="H34" s="6"/>
      <c r="I34" s="6"/>
      <c r="J34" s="6"/>
      <c r="K34" s="5"/>
    </row>
    <row r="35" spans="1:11">
      <c r="A35" s="6" t="s">
        <v>458</v>
      </c>
      <c r="B35" s="6"/>
      <c r="C35" s="6"/>
      <c r="D35" s="6"/>
      <c r="E35" s="6"/>
      <c r="F35" s="6"/>
      <c r="G35" s="6"/>
      <c r="H35" s="6"/>
      <c r="I35" s="6"/>
      <c r="J35" s="6"/>
      <c r="K35" s="5"/>
    </row>
    <row r="36" spans="1:11">
      <c r="A36" s="6" t="s">
        <v>459</v>
      </c>
      <c r="B36" s="6"/>
      <c r="C36" s="6"/>
      <c r="D36" s="6"/>
      <c r="E36" s="6"/>
      <c r="F36" s="6"/>
      <c r="G36" s="6"/>
      <c r="H36" s="6"/>
      <c r="I36" s="6"/>
      <c r="J36" s="6"/>
      <c r="K36" s="5"/>
    </row>
    <row r="37" spans="1:11">
      <c r="A37" s="6" t="s">
        <v>460</v>
      </c>
      <c r="B37" s="6"/>
      <c r="C37" s="6"/>
      <c r="D37" s="6"/>
      <c r="E37" s="6"/>
      <c r="F37" s="6"/>
      <c r="G37" s="6"/>
      <c r="H37" s="6"/>
      <c r="I37" s="6"/>
      <c r="J37" s="6"/>
      <c r="K37" s="5"/>
    </row>
    <row r="38" spans="1:11">
      <c r="A38" s="6" t="s">
        <v>461</v>
      </c>
      <c r="B38" s="6"/>
      <c r="C38" s="6"/>
      <c r="D38" s="6"/>
      <c r="E38" s="6"/>
      <c r="F38" s="6"/>
      <c r="G38" s="6"/>
      <c r="H38" s="6"/>
      <c r="I38" s="6"/>
      <c r="J38" s="6"/>
      <c r="K38" s="5"/>
    </row>
    <row r="39" spans="1:11">
      <c r="A39" s="6" t="s">
        <v>462</v>
      </c>
      <c r="B39" s="6"/>
      <c r="C39" s="6"/>
      <c r="D39" s="6"/>
      <c r="E39" s="6"/>
      <c r="F39" s="6"/>
      <c r="G39" s="6"/>
      <c r="H39" s="6"/>
      <c r="I39" s="6"/>
      <c r="J39" s="6"/>
      <c r="K39" s="5"/>
    </row>
  </sheetData>
  <mergeCells count="1">
    <mergeCell ref="G16:I1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8547-CC7F-4F7F-9FD2-6BB8F2B83FF3}">
  <dimension ref="A1:G67"/>
  <sheetViews>
    <sheetView workbookViewId="0">
      <selection activeCell="B44" sqref="B44"/>
    </sheetView>
  </sheetViews>
  <sheetFormatPr defaultRowHeight="14.4"/>
  <cols>
    <col min="1" max="1" width="48.33203125" bestFit="1" customWidth="1"/>
    <col min="2" max="7" width="10.77734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102</v>
      </c>
    </row>
    <row r="3" spans="1:7">
      <c r="A3" s="1" t="s">
        <v>102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102</v>
      </c>
    </row>
    <row r="4" spans="1:7">
      <c r="A4" s="1" t="s">
        <v>14</v>
      </c>
      <c r="B4" s="1"/>
      <c r="C4" s="1"/>
      <c r="D4" s="1"/>
      <c r="E4" s="1"/>
      <c r="F4" s="1"/>
      <c r="G4" s="1" t="s">
        <v>102</v>
      </c>
    </row>
    <row r="5" spans="1:7">
      <c r="A5" s="1" t="s">
        <v>15</v>
      </c>
      <c r="B5" s="1"/>
      <c r="C5" s="1"/>
      <c r="D5" s="1"/>
      <c r="E5" s="1"/>
      <c r="F5" s="1"/>
      <c r="G5" s="1" t="s">
        <v>102</v>
      </c>
    </row>
    <row r="6" spans="1:7">
      <c r="A6" s="1" t="s">
        <v>16</v>
      </c>
      <c r="B6" s="1" t="s">
        <v>17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102</v>
      </c>
    </row>
    <row r="7" spans="1:7">
      <c r="A7" s="1" t="s">
        <v>19</v>
      </c>
      <c r="B7" s="1" t="s">
        <v>17</v>
      </c>
      <c r="C7" s="1" t="s">
        <v>18</v>
      </c>
      <c r="D7" s="1" t="s">
        <v>18</v>
      </c>
      <c r="E7" s="1" t="s">
        <v>18</v>
      </c>
      <c r="F7" s="1" t="s">
        <v>18</v>
      </c>
      <c r="G7" s="1" t="s">
        <v>102</v>
      </c>
    </row>
    <row r="8" spans="1:7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102</v>
      </c>
    </row>
    <row r="9" spans="1:7">
      <c r="A9" s="1" t="s">
        <v>26</v>
      </c>
      <c r="B9" s="1" t="s">
        <v>27</v>
      </c>
      <c r="C9" s="1" t="s">
        <v>28</v>
      </c>
      <c r="D9" s="1" t="s">
        <v>23</v>
      </c>
      <c r="E9" s="1" t="s">
        <v>24</v>
      </c>
      <c r="F9" s="1" t="s">
        <v>29</v>
      </c>
      <c r="G9" s="1" t="s">
        <v>102</v>
      </c>
    </row>
    <row r="10" spans="1:7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35</v>
      </c>
      <c r="G10" s="1" t="s">
        <v>102</v>
      </c>
    </row>
    <row r="11" spans="1:7">
      <c r="A11" s="1" t="s">
        <v>36</v>
      </c>
      <c r="B11" s="1"/>
      <c r="C11" s="1"/>
      <c r="D11" s="1"/>
      <c r="E11" s="1"/>
      <c r="F11" s="1"/>
      <c r="G11" s="1" t="s">
        <v>102</v>
      </c>
    </row>
    <row r="12" spans="1:7">
      <c r="A12" s="1" t="s">
        <v>37</v>
      </c>
      <c r="B12" s="1" t="s">
        <v>38</v>
      </c>
      <c r="C12" s="1" t="s">
        <v>38</v>
      </c>
      <c r="D12" s="1" t="s">
        <v>38</v>
      </c>
      <c r="E12" s="1" t="s">
        <v>38</v>
      </c>
      <c r="F12" s="1" t="s">
        <v>38</v>
      </c>
      <c r="G12" s="1" t="s">
        <v>102</v>
      </c>
    </row>
    <row r="13" spans="1:7">
      <c r="A13" s="1" t="s">
        <v>39</v>
      </c>
      <c r="B13" s="1" t="s">
        <v>40</v>
      </c>
      <c r="C13" s="1" t="s">
        <v>38</v>
      </c>
      <c r="D13" s="1" t="s">
        <v>38</v>
      </c>
      <c r="E13" s="1" t="s">
        <v>38</v>
      </c>
      <c r="F13" s="1" t="s">
        <v>38</v>
      </c>
      <c r="G13" s="1" t="s">
        <v>102</v>
      </c>
    </row>
    <row r="14" spans="1:7">
      <c r="A14" s="1" t="s">
        <v>41</v>
      </c>
      <c r="B14" s="1" t="s">
        <v>42</v>
      </c>
      <c r="C14" s="1" t="s">
        <v>38</v>
      </c>
      <c r="D14" s="1" t="s">
        <v>38</v>
      </c>
      <c r="E14" s="1" t="s">
        <v>38</v>
      </c>
      <c r="F14" s="1" t="s">
        <v>38</v>
      </c>
      <c r="G14" s="1" t="s">
        <v>102</v>
      </c>
    </row>
    <row r="15" spans="1:7">
      <c r="A15" s="1" t="s">
        <v>43</v>
      </c>
      <c r="B15" s="1" t="s">
        <v>44</v>
      </c>
      <c r="C15" s="1" t="s">
        <v>45</v>
      </c>
      <c r="D15" s="1" t="s">
        <v>46</v>
      </c>
      <c r="E15" s="1" t="s">
        <v>47</v>
      </c>
      <c r="F15" s="1" t="s">
        <v>48</v>
      </c>
      <c r="G15" s="1" t="s">
        <v>102</v>
      </c>
    </row>
    <row r="16" spans="1:7">
      <c r="A16" s="1" t="s">
        <v>49</v>
      </c>
      <c r="B16" s="1" t="s">
        <v>50</v>
      </c>
      <c r="C16" s="1" t="s">
        <v>45</v>
      </c>
      <c r="D16" s="1" t="s">
        <v>46</v>
      </c>
      <c r="E16" s="1" t="s">
        <v>47</v>
      </c>
      <c r="F16" s="1" t="s">
        <v>48</v>
      </c>
      <c r="G16" s="1" t="s">
        <v>102</v>
      </c>
    </row>
    <row r="17" spans="1:7">
      <c r="A17" s="1" t="s">
        <v>51</v>
      </c>
      <c r="B17" s="1"/>
      <c r="C17" s="1"/>
      <c r="D17" s="1"/>
      <c r="E17" s="1"/>
      <c r="F17" s="1"/>
      <c r="G17" s="1" t="s">
        <v>102</v>
      </c>
    </row>
    <row r="18" spans="1:7">
      <c r="A18" s="1" t="s">
        <v>52</v>
      </c>
      <c r="B18" s="1" t="s">
        <v>53</v>
      </c>
      <c r="C18" s="1" t="s">
        <v>54</v>
      </c>
      <c r="D18" s="1" t="s">
        <v>55</v>
      </c>
      <c r="E18" s="1" t="s">
        <v>56</v>
      </c>
      <c r="F18" s="1" t="s">
        <v>57</v>
      </c>
      <c r="G18" s="1" t="s">
        <v>102</v>
      </c>
    </row>
    <row r="19" spans="1:7">
      <c r="A19" s="1" t="s">
        <v>58</v>
      </c>
      <c r="B19" s="1" t="s">
        <v>59</v>
      </c>
      <c r="C19" s="1" t="s">
        <v>60</v>
      </c>
      <c r="D19" s="1" t="s">
        <v>61</v>
      </c>
      <c r="E19" s="1" t="s">
        <v>62</v>
      </c>
      <c r="F19" s="1" t="s">
        <v>63</v>
      </c>
      <c r="G19" s="1" t="s">
        <v>102</v>
      </c>
    </row>
    <row r="20" spans="1:7">
      <c r="A20" s="1" t="s">
        <v>64</v>
      </c>
      <c r="B20" s="1" t="s">
        <v>65</v>
      </c>
      <c r="C20" s="1" t="s">
        <v>66</v>
      </c>
      <c r="D20" s="1" t="s">
        <v>67</v>
      </c>
      <c r="E20" s="1" t="s">
        <v>68</v>
      </c>
      <c r="F20" s="1" t="s">
        <v>69</v>
      </c>
      <c r="G20" s="1" t="s">
        <v>102</v>
      </c>
    </row>
    <row r="21" spans="1:7">
      <c r="A21" s="1" t="s">
        <v>70</v>
      </c>
      <c r="B21" s="1" t="s">
        <v>71</v>
      </c>
      <c r="C21" s="1" t="s">
        <v>72</v>
      </c>
      <c r="D21" s="1" t="s">
        <v>73</v>
      </c>
      <c r="E21" s="1" t="s">
        <v>74</v>
      </c>
      <c r="F21" s="1" t="s">
        <v>75</v>
      </c>
      <c r="G21" s="1" t="s">
        <v>102</v>
      </c>
    </row>
    <row r="22" spans="1:7">
      <c r="A22" s="1" t="s">
        <v>76</v>
      </c>
      <c r="B22" s="1" t="s">
        <v>77</v>
      </c>
      <c r="C22" s="1" t="s">
        <v>78</v>
      </c>
      <c r="D22" s="1" t="s">
        <v>79</v>
      </c>
      <c r="E22" s="1" t="s">
        <v>80</v>
      </c>
      <c r="F22" s="1" t="s">
        <v>81</v>
      </c>
      <c r="G22" s="1" t="s">
        <v>102</v>
      </c>
    </row>
    <row r="23" spans="1:7">
      <c r="A23" s="1" t="s">
        <v>82</v>
      </c>
      <c r="B23" s="1" t="s">
        <v>83</v>
      </c>
      <c r="C23" s="1" t="s">
        <v>84</v>
      </c>
      <c r="D23" s="1" t="s">
        <v>85</v>
      </c>
      <c r="E23" s="1" t="s">
        <v>86</v>
      </c>
      <c r="F23" s="1" t="s">
        <v>87</v>
      </c>
      <c r="G23" s="1" t="s">
        <v>102</v>
      </c>
    </row>
    <row r="24" spans="1:7">
      <c r="A24" s="1" t="s">
        <v>88</v>
      </c>
      <c r="B24" s="1"/>
      <c r="C24" s="1"/>
      <c r="D24" s="1"/>
      <c r="E24" s="1"/>
      <c r="F24" s="1"/>
      <c r="G24" s="1" t="s">
        <v>102</v>
      </c>
    </row>
    <row r="25" spans="1:7">
      <c r="A25" s="1" t="s">
        <v>89</v>
      </c>
      <c r="B25" s="1"/>
      <c r="C25" s="1"/>
      <c r="D25" s="1"/>
      <c r="E25" s="1"/>
      <c r="F25" s="1"/>
      <c r="G25" s="1" t="s">
        <v>102</v>
      </c>
    </row>
    <row r="26" spans="1:7">
      <c r="A26" s="1" t="s">
        <v>90</v>
      </c>
      <c r="B26" s="1" t="s">
        <v>91</v>
      </c>
      <c r="C26" s="1" t="s">
        <v>92</v>
      </c>
      <c r="D26" s="1" t="s">
        <v>93</v>
      </c>
      <c r="E26" s="1" t="s">
        <v>94</v>
      </c>
      <c r="F26" s="1" t="s">
        <v>95</v>
      </c>
      <c r="G26" s="1" t="s">
        <v>102</v>
      </c>
    </row>
    <row r="27" spans="1:7">
      <c r="A27" s="1" t="s">
        <v>96</v>
      </c>
      <c r="B27" s="1" t="s">
        <v>97</v>
      </c>
      <c r="C27" s="1" t="s">
        <v>98</v>
      </c>
      <c r="D27" s="1" t="s">
        <v>99</v>
      </c>
      <c r="E27" s="1" t="s">
        <v>100</v>
      </c>
      <c r="F27" s="1" t="s">
        <v>101</v>
      </c>
      <c r="G27" s="1" t="s">
        <v>102</v>
      </c>
    </row>
    <row r="28" spans="1:7">
      <c r="A28" s="1" t="s">
        <v>103</v>
      </c>
      <c r="B28" s="1" t="s">
        <v>104</v>
      </c>
      <c r="C28" s="1" t="s">
        <v>105</v>
      </c>
      <c r="D28" s="1" t="s">
        <v>106</v>
      </c>
      <c r="E28" s="1" t="s">
        <v>107</v>
      </c>
      <c r="F28" s="1" t="s">
        <v>108</v>
      </c>
      <c r="G28" s="1" t="s">
        <v>102</v>
      </c>
    </row>
    <row r="29" spans="1:7">
      <c r="A29" s="1" t="s">
        <v>109</v>
      </c>
      <c r="B29" s="1" t="s">
        <v>38</v>
      </c>
      <c r="C29" s="1" t="s">
        <v>110</v>
      </c>
      <c r="D29" s="1" t="s">
        <v>111</v>
      </c>
      <c r="E29" s="1" t="s">
        <v>112</v>
      </c>
      <c r="F29" s="1" t="s">
        <v>38</v>
      </c>
      <c r="G29" s="1" t="s">
        <v>102</v>
      </c>
    </row>
    <row r="30" spans="1:7">
      <c r="A30" s="1" t="s">
        <v>113</v>
      </c>
      <c r="B30" s="1" t="s">
        <v>114</v>
      </c>
      <c r="C30" s="1" t="s">
        <v>115</v>
      </c>
      <c r="D30" s="1" t="s">
        <v>116</v>
      </c>
      <c r="E30" s="1" t="s">
        <v>117</v>
      </c>
      <c r="F30" s="1" t="s">
        <v>118</v>
      </c>
      <c r="G30" s="1" t="s">
        <v>102</v>
      </c>
    </row>
    <row r="31" spans="1:7">
      <c r="A31" s="1" t="s">
        <v>119</v>
      </c>
      <c r="B31" s="1" t="s">
        <v>120</v>
      </c>
      <c r="C31" s="1" t="s">
        <v>121</v>
      </c>
      <c r="D31" s="1" t="s">
        <v>122</v>
      </c>
      <c r="E31" s="1" t="s">
        <v>123</v>
      </c>
      <c r="F31" s="1" t="s">
        <v>124</v>
      </c>
      <c r="G31" s="1" t="s">
        <v>102</v>
      </c>
    </row>
    <row r="32" spans="1:7">
      <c r="A32" s="1" t="s">
        <v>125</v>
      </c>
      <c r="B32" s="1" t="s">
        <v>38</v>
      </c>
      <c r="C32" s="1" t="s">
        <v>126</v>
      </c>
      <c r="D32" s="1" t="s">
        <v>127</v>
      </c>
      <c r="E32" s="1" t="s">
        <v>128</v>
      </c>
      <c r="F32" s="1" t="s">
        <v>129</v>
      </c>
      <c r="G32" s="1" t="s">
        <v>102</v>
      </c>
    </row>
    <row r="33" spans="1:7">
      <c r="A33" s="1" t="s">
        <v>130</v>
      </c>
      <c r="B33" s="1" t="s">
        <v>131</v>
      </c>
      <c r="C33" s="1" t="s">
        <v>132</v>
      </c>
      <c r="D33" s="1" t="s">
        <v>133</v>
      </c>
      <c r="E33" s="1" t="s">
        <v>134</v>
      </c>
      <c r="F33" s="1" t="s">
        <v>135</v>
      </c>
      <c r="G33" s="1" t="s">
        <v>102</v>
      </c>
    </row>
    <row r="34" spans="1:7">
      <c r="A34" s="1" t="s">
        <v>136</v>
      </c>
      <c r="B34" s="1" t="s">
        <v>137</v>
      </c>
      <c r="C34" s="1" t="s">
        <v>138</v>
      </c>
      <c r="D34" s="1" t="s">
        <v>139</v>
      </c>
      <c r="E34" s="1" t="s">
        <v>140</v>
      </c>
      <c r="F34" s="1" t="s">
        <v>141</v>
      </c>
      <c r="G34" s="1" t="s">
        <v>102</v>
      </c>
    </row>
    <row r="35" spans="1:7">
      <c r="A35" s="1" t="s">
        <v>142</v>
      </c>
      <c r="B35" s="1" t="s">
        <v>143</v>
      </c>
      <c r="C35" s="1" t="s">
        <v>144</v>
      </c>
      <c r="D35" s="1" t="s">
        <v>145</v>
      </c>
      <c r="E35" s="1" t="s">
        <v>146</v>
      </c>
      <c r="F35" s="1" t="s">
        <v>147</v>
      </c>
      <c r="G35" s="1" t="s">
        <v>102</v>
      </c>
    </row>
    <row r="36" spans="1:7">
      <c r="A36" s="1" t="s">
        <v>148</v>
      </c>
      <c r="B36" s="1"/>
      <c r="C36" s="1"/>
      <c r="D36" s="1"/>
      <c r="E36" s="1"/>
      <c r="F36" s="1"/>
      <c r="G36" s="1" t="s">
        <v>102</v>
      </c>
    </row>
    <row r="37" spans="1:7">
      <c r="A37" s="1" t="s">
        <v>149</v>
      </c>
      <c r="B37" s="1" t="s">
        <v>150</v>
      </c>
      <c r="C37" s="1" t="s">
        <v>151</v>
      </c>
      <c r="D37" s="1" t="s">
        <v>152</v>
      </c>
      <c r="E37" s="1" t="s">
        <v>153</v>
      </c>
      <c r="F37" s="1" t="s">
        <v>38</v>
      </c>
      <c r="G37" s="1" t="s">
        <v>102</v>
      </c>
    </row>
    <row r="38" spans="1:7">
      <c r="A38" s="1" t="s">
        <v>154</v>
      </c>
      <c r="B38" s="1" t="s">
        <v>155</v>
      </c>
      <c r="C38" s="1" t="s">
        <v>156</v>
      </c>
      <c r="D38" s="1" t="s">
        <v>157</v>
      </c>
      <c r="E38" s="1" t="s">
        <v>158</v>
      </c>
      <c r="F38" s="1" t="s">
        <v>159</v>
      </c>
      <c r="G38" s="1" t="s">
        <v>102</v>
      </c>
    </row>
    <row r="39" spans="1:7">
      <c r="A39" s="1" t="s">
        <v>160</v>
      </c>
      <c r="B39" s="1" t="s">
        <v>161</v>
      </c>
      <c r="C39" s="1" t="s">
        <v>162</v>
      </c>
      <c r="D39" s="1" t="s">
        <v>163</v>
      </c>
      <c r="E39" s="1" t="s">
        <v>164</v>
      </c>
      <c r="F39" s="1" t="s">
        <v>165</v>
      </c>
      <c r="G39" s="1" t="s">
        <v>102</v>
      </c>
    </row>
    <row r="40" spans="1:7">
      <c r="A40" s="1" t="s">
        <v>166</v>
      </c>
      <c r="B40" s="1" t="s">
        <v>167</v>
      </c>
      <c r="C40" s="1" t="s">
        <v>168</v>
      </c>
      <c r="D40" s="1" t="s">
        <v>169</v>
      </c>
      <c r="E40" s="1" t="s">
        <v>170</v>
      </c>
      <c r="F40" s="1" t="s">
        <v>171</v>
      </c>
      <c r="G40" s="1" t="s">
        <v>102</v>
      </c>
    </row>
    <row r="41" spans="1:7">
      <c r="A41" s="1" t="s">
        <v>172</v>
      </c>
      <c r="B41" s="1" t="s">
        <v>173</v>
      </c>
      <c r="C41" s="1" t="s">
        <v>174</v>
      </c>
      <c r="D41" s="1" t="s">
        <v>175</v>
      </c>
      <c r="E41" s="1" t="s">
        <v>176</v>
      </c>
      <c r="F41" s="1" t="s">
        <v>177</v>
      </c>
      <c r="G41" s="1" t="s">
        <v>102</v>
      </c>
    </row>
    <row r="42" spans="1:7">
      <c r="A42" s="1" t="s">
        <v>178</v>
      </c>
      <c r="B42" s="1" t="s">
        <v>179</v>
      </c>
      <c r="C42" s="1" t="s">
        <v>180</v>
      </c>
      <c r="D42" s="1" t="s">
        <v>181</v>
      </c>
      <c r="E42" s="1" t="s">
        <v>182</v>
      </c>
      <c r="F42" s="1" t="s">
        <v>183</v>
      </c>
      <c r="G42" s="1" t="s">
        <v>102</v>
      </c>
    </row>
    <row r="43" spans="1:7">
      <c r="A43" s="1" t="s">
        <v>184</v>
      </c>
      <c r="B43" s="1" t="s">
        <v>185</v>
      </c>
      <c r="C43" s="1" t="s">
        <v>186</v>
      </c>
      <c r="D43" s="1" t="s">
        <v>187</v>
      </c>
      <c r="E43" s="1" t="s">
        <v>188</v>
      </c>
      <c r="F43" s="1" t="s">
        <v>189</v>
      </c>
      <c r="G43" s="1" t="s">
        <v>102</v>
      </c>
    </row>
    <row r="44" spans="1:7">
      <c r="A44" s="1" t="s">
        <v>190</v>
      </c>
      <c r="B44" s="1" t="s">
        <v>83</v>
      </c>
      <c r="C44" s="1" t="s">
        <v>84</v>
      </c>
      <c r="D44" s="1" t="s">
        <v>85</v>
      </c>
      <c r="E44" s="1" t="s">
        <v>86</v>
      </c>
      <c r="F44" s="1" t="s">
        <v>87</v>
      </c>
      <c r="G44" s="1" t="s">
        <v>102</v>
      </c>
    </row>
    <row r="45" spans="1:7">
      <c r="A45" s="1" t="s">
        <v>191</v>
      </c>
      <c r="B45" s="1"/>
      <c r="C45" s="1"/>
      <c r="D45" s="1"/>
      <c r="E45" s="1"/>
      <c r="F45" s="1"/>
      <c r="G45" s="1" t="s">
        <v>102</v>
      </c>
    </row>
    <row r="46" spans="1:7">
      <c r="A46" s="1" t="s">
        <v>192</v>
      </c>
      <c r="B46" s="1"/>
      <c r="C46" s="1"/>
      <c r="D46" s="1"/>
      <c r="E46" s="1"/>
      <c r="F46" s="1"/>
      <c r="G46" s="1" t="s">
        <v>102</v>
      </c>
    </row>
    <row r="47" spans="1:7">
      <c r="A47" s="1" t="s">
        <v>193</v>
      </c>
      <c r="B47" s="1" t="s">
        <v>194</v>
      </c>
      <c r="C47" s="1" t="s">
        <v>195</v>
      </c>
      <c r="D47" s="1" t="s">
        <v>176</v>
      </c>
      <c r="E47" s="1" t="s">
        <v>196</v>
      </c>
      <c r="F47" s="1" t="s">
        <v>126</v>
      </c>
      <c r="G47" s="1" t="s">
        <v>102</v>
      </c>
    </row>
    <row r="48" spans="1:7">
      <c r="A48" s="1" t="s">
        <v>197</v>
      </c>
      <c r="B48" s="1"/>
      <c r="C48" s="1"/>
      <c r="D48" s="1"/>
      <c r="E48" s="1"/>
      <c r="F48" s="1"/>
      <c r="G48" s="1" t="s">
        <v>102</v>
      </c>
    </row>
    <row r="49" spans="1:7">
      <c r="A49" s="1" t="s">
        <v>198</v>
      </c>
      <c r="B49" s="1" t="s">
        <v>38</v>
      </c>
      <c r="C49" s="1" t="s">
        <v>38</v>
      </c>
      <c r="D49" s="1" t="s">
        <v>38</v>
      </c>
      <c r="E49" s="1" t="s">
        <v>38</v>
      </c>
      <c r="F49" s="1" t="s">
        <v>199</v>
      </c>
      <c r="G49" s="1" t="s">
        <v>102</v>
      </c>
    </row>
    <row r="50" spans="1:7">
      <c r="A50" s="1" t="s">
        <v>200</v>
      </c>
      <c r="B50" s="1" t="s">
        <v>38</v>
      </c>
      <c r="C50" s="1" t="s">
        <v>38</v>
      </c>
      <c r="D50" s="1" t="s">
        <v>38</v>
      </c>
      <c r="E50" s="1" t="s">
        <v>38</v>
      </c>
      <c r="F50" s="1" t="s">
        <v>201</v>
      </c>
      <c r="G50" s="1" t="s">
        <v>102</v>
      </c>
    </row>
    <row r="51" spans="1:7">
      <c r="A51" s="1" t="s">
        <v>202</v>
      </c>
      <c r="B51" s="1" t="s">
        <v>38</v>
      </c>
      <c r="C51" s="1" t="s">
        <v>38</v>
      </c>
      <c r="D51" s="1" t="s">
        <v>38</v>
      </c>
      <c r="E51" s="1" t="s">
        <v>38</v>
      </c>
      <c r="F51" s="1" t="s">
        <v>201</v>
      </c>
      <c r="G51" s="1" t="s">
        <v>102</v>
      </c>
    </row>
    <row r="52" spans="1:7">
      <c r="A52" s="1" t="s">
        <v>203</v>
      </c>
      <c r="B52" s="1" t="s">
        <v>38</v>
      </c>
      <c r="C52" s="1" t="s">
        <v>38</v>
      </c>
      <c r="D52" s="1" t="s">
        <v>38</v>
      </c>
      <c r="E52" s="1" t="s">
        <v>38</v>
      </c>
      <c r="F52" s="1" t="s">
        <v>204</v>
      </c>
      <c r="G52" s="1" t="s">
        <v>102</v>
      </c>
    </row>
    <row r="53" spans="1:7">
      <c r="A53" s="1" t="s">
        <v>205</v>
      </c>
      <c r="B53" s="1"/>
      <c r="C53" s="1"/>
      <c r="D53" s="1"/>
      <c r="E53" s="1"/>
      <c r="F53" s="1"/>
      <c r="G53" s="1" t="s">
        <v>102</v>
      </c>
    </row>
    <row r="54" spans="1:7">
      <c r="A54" s="1" t="s">
        <v>206</v>
      </c>
      <c r="B54" s="1" t="s">
        <v>207</v>
      </c>
      <c r="C54" s="1" t="s">
        <v>208</v>
      </c>
      <c r="D54" s="1" t="s">
        <v>209</v>
      </c>
      <c r="E54" s="1" t="s">
        <v>38</v>
      </c>
      <c r="F54" s="1" t="s">
        <v>210</v>
      </c>
      <c r="G54" s="1" t="s">
        <v>102</v>
      </c>
    </row>
    <row r="55" spans="1:7">
      <c r="A55" s="1" t="s">
        <v>211</v>
      </c>
      <c r="B55" s="1"/>
      <c r="C55" s="1"/>
      <c r="D55" s="1"/>
      <c r="E55" s="1"/>
      <c r="F55" s="1"/>
      <c r="G55" s="1" t="s">
        <v>102</v>
      </c>
    </row>
    <row r="56" spans="1:7">
      <c r="A56" s="1" t="s">
        <v>212</v>
      </c>
      <c r="B56" s="1" t="s">
        <v>213</v>
      </c>
      <c r="C56" s="1" t="s">
        <v>213</v>
      </c>
      <c r="D56" s="1" t="s">
        <v>213</v>
      </c>
      <c r="E56" s="1" t="s">
        <v>213</v>
      </c>
      <c r="F56" s="1" t="s">
        <v>214</v>
      </c>
      <c r="G56" s="1" t="s">
        <v>102</v>
      </c>
    </row>
    <row r="57" spans="1:7">
      <c r="A57" s="1" t="s">
        <v>215</v>
      </c>
      <c r="B57" s="1"/>
      <c r="C57" s="1"/>
      <c r="D57" s="1"/>
      <c r="E57" s="1"/>
      <c r="F57" s="1"/>
      <c r="G57" s="1" t="s">
        <v>102</v>
      </c>
    </row>
    <row r="58" spans="1:7">
      <c r="A58" s="1" t="s">
        <v>216</v>
      </c>
      <c r="B58" s="1" t="s">
        <v>213</v>
      </c>
      <c r="C58" s="1" t="s">
        <v>213</v>
      </c>
      <c r="D58" s="1" t="s">
        <v>213</v>
      </c>
      <c r="E58" s="1" t="s">
        <v>213</v>
      </c>
      <c r="F58" s="1" t="s">
        <v>217</v>
      </c>
      <c r="G58" s="1" t="s">
        <v>102</v>
      </c>
    </row>
    <row r="59" spans="1:7">
      <c r="A59" s="1" t="s">
        <v>218</v>
      </c>
      <c r="B59" s="1" t="s">
        <v>219</v>
      </c>
      <c r="C59" s="1" t="s">
        <v>220</v>
      </c>
      <c r="D59" s="1" t="s">
        <v>221</v>
      </c>
      <c r="E59" s="1" t="s">
        <v>213</v>
      </c>
      <c r="F59" s="1" t="s">
        <v>222</v>
      </c>
      <c r="G59" s="1" t="s">
        <v>102</v>
      </c>
    </row>
    <row r="60" spans="1:7">
      <c r="A60" s="1" t="s">
        <v>223</v>
      </c>
      <c r="B60" s="1"/>
      <c r="C60" s="1"/>
      <c r="D60" s="1"/>
      <c r="E60" s="1"/>
      <c r="F60" s="1"/>
      <c r="G60" s="1" t="s">
        <v>102</v>
      </c>
    </row>
    <row r="61" spans="1:7">
      <c r="A61" s="1" t="s">
        <v>224</v>
      </c>
      <c r="B61" s="1" t="s">
        <v>225</v>
      </c>
      <c r="C61" s="1" t="s">
        <v>225</v>
      </c>
      <c r="D61" s="1" t="s">
        <v>225</v>
      </c>
      <c r="E61" s="1" t="s">
        <v>225</v>
      </c>
      <c r="F61" s="1" t="s">
        <v>225</v>
      </c>
      <c r="G61" s="1" t="s">
        <v>102</v>
      </c>
    </row>
    <row r="62" spans="1:7">
      <c r="A62" s="1" t="s">
        <v>226</v>
      </c>
      <c r="B62" s="1"/>
      <c r="C62" s="1"/>
      <c r="D62" s="1"/>
      <c r="E62" s="1"/>
      <c r="F62" s="1"/>
      <c r="G62" s="1" t="s">
        <v>102</v>
      </c>
    </row>
    <row r="63" spans="1:7">
      <c r="A63" s="1" t="s">
        <v>227</v>
      </c>
      <c r="B63" s="1" t="s">
        <v>228</v>
      </c>
      <c r="C63" s="1" t="s">
        <v>229</v>
      </c>
      <c r="D63" s="1" t="s">
        <v>230</v>
      </c>
      <c r="E63" s="1" t="s">
        <v>231</v>
      </c>
      <c r="F63" s="1" t="s">
        <v>232</v>
      </c>
      <c r="G63" s="1" t="s">
        <v>102</v>
      </c>
    </row>
    <row r="64" spans="1:7">
      <c r="A64" s="1" t="s">
        <v>233</v>
      </c>
      <c r="B64" s="1" t="s">
        <v>234</v>
      </c>
      <c r="C64" s="1" t="s">
        <v>235</v>
      </c>
      <c r="D64" s="1" t="s">
        <v>236</v>
      </c>
      <c r="E64" s="1" t="s">
        <v>237</v>
      </c>
      <c r="F64" s="1" t="s">
        <v>238</v>
      </c>
      <c r="G64" s="1" t="s">
        <v>102</v>
      </c>
    </row>
    <row r="65" spans="1:7">
      <c r="A65" s="1" t="s">
        <v>239</v>
      </c>
      <c r="B65" s="1"/>
      <c r="C65" s="1"/>
      <c r="D65" s="1"/>
      <c r="E65" s="1"/>
      <c r="F65" s="1"/>
      <c r="G65" s="1" t="s">
        <v>102</v>
      </c>
    </row>
    <row r="66" spans="1:7">
      <c r="A66" s="1" t="s">
        <v>240</v>
      </c>
      <c r="B66" s="1" t="s">
        <v>213</v>
      </c>
      <c r="C66" s="1" t="s">
        <v>213</v>
      </c>
      <c r="D66" s="1" t="s">
        <v>213</v>
      </c>
      <c r="E66" s="1" t="s">
        <v>213</v>
      </c>
      <c r="F66" s="1" t="s">
        <v>213</v>
      </c>
      <c r="G66" s="1" t="s">
        <v>102</v>
      </c>
    </row>
    <row r="67" spans="1:7">
      <c r="A67" s="1" t="s">
        <v>241</v>
      </c>
      <c r="B67" s="1" t="s">
        <v>150</v>
      </c>
      <c r="C67" s="1" t="s">
        <v>151</v>
      </c>
      <c r="D67" s="1" t="s">
        <v>152</v>
      </c>
      <c r="E67" s="1" t="s">
        <v>153</v>
      </c>
      <c r="F67" s="1" t="s">
        <v>213</v>
      </c>
      <c r="G67" s="1" t="s">
        <v>102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92A0-9D4C-40B7-B164-5CD4F7B40396}">
  <dimension ref="A1:G45"/>
  <sheetViews>
    <sheetView topLeftCell="A19" workbookViewId="0">
      <selection activeCell="B19" sqref="B19"/>
    </sheetView>
  </sheetViews>
  <sheetFormatPr defaultRowHeight="14.4"/>
  <cols>
    <col min="1" max="1" width="51.33203125" customWidth="1"/>
    <col min="2" max="7" width="10.77734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242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102</v>
      </c>
    </row>
    <row r="3" spans="1:7">
      <c r="A3" s="1" t="s">
        <v>102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102</v>
      </c>
    </row>
    <row r="4" spans="1:7">
      <c r="A4" s="1" t="s">
        <v>243</v>
      </c>
      <c r="B4" s="1"/>
      <c r="C4" s="1"/>
      <c r="D4" s="1"/>
      <c r="E4" s="1"/>
      <c r="F4" s="1"/>
      <c r="G4" s="1" t="s">
        <v>102</v>
      </c>
    </row>
    <row r="5" spans="1:7">
      <c r="A5" s="1" t="s">
        <v>244</v>
      </c>
      <c r="B5" s="1" t="s">
        <v>245</v>
      </c>
      <c r="C5" s="1" t="s">
        <v>246</v>
      </c>
      <c r="D5" s="1" t="s">
        <v>247</v>
      </c>
      <c r="E5" s="1" t="s">
        <v>248</v>
      </c>
      <c r="F5" s="1" t="s">
        <v>249</v>
      </c>
      <c r="G5" s="1" t="s">
        <v>102</v>
      </c>
    </row>
    <row r="6" spans="1:7">
      <c r="A6" s="1" t="s">
        <v>250</v>
      </c>
      <c r="B6" s="1" t="s">
        <v>38</v>
      </c>
      <c r="C6" s="1" t="s">
        <v>38</v>
      </c>
      <c r="D6" s="1" t="s">
        <v>38</v>
      </c>
      <c r="E6" s="1" t="s">
        <v>38</v>
      </c>
      <c r="F6" s="1" t="s">
        <v>251</v>
      </c>
      <c r="G6" s="1" t="s">
        <v>102</v>
      </c>
    </row>
    <row r="7" spans="1:7">
      <c r="A7" s="1" t="s">
        <v>252</v>
      </c>
      <c r="B7" s="1" t="s">
        <v>245</v>
      </c>
      <c r="C7" s="1" t="s">
        <v>246</v>
      </c>
      <c r="D7" s="1" t="s">
        <v>247</v>
      </c>
      <c r="E7" s="1" t="s">
        <v>248</v>
      </c>
      <c r="F7" s="1" t="s">
        <v>253</v>
      </c>
      <c r="G7" s="1" t="s">
        <v>102</v>
      </c>
    </row>
    <row r="8" spans="1:7">
      <c r="A8" s="1" t="s">
        <v>254</v>
      </c>
      <c r="B8" s="1" t="s">
        <v>255</v>
      </c>
      <c r="C8" s="1" t="s">
        <v>256</v>
      </c>
      <c r="D8" s="1" t="s">
        <v>257</v>
      </c>
      <c r="E8" s="1" t="s">
        <v>258</v>
      </c>
      <c r="F8" s="1" t="s">
        <v>259</v>
      </c>
      <c r="G8" s="1" t="s">
        <v>102</v>
      </c>
    </row>
    <row r="9" spans="1:7">
      <c r="A9" s="1" t="s">
        <v>260</v>
      </c>
      <c r="B9" s="1" t="s">
        <v>261</v>
      </c>
      <c r="C9" s="1" t="s">
        <v>262</v>
      </c>
      <c r="D9" s="1" t="s">
        <v>263</v>
      </c>
      <c r="E9" s="1" t="s">
        <v>264</v>
      </c>
      <c r="F9" s="1" t="s">
        <v>265</v>
      </c>
      <c r="G9" s="1" t="s">
        <v>102</v>
      </c>
    </row>
    <row r="10" spans="1:7">
      <c r="A10" s="1" t="s">
        <v>266</v>
      </c>
      <c r="B10" s="1" t="s">
        <v>267</v>
      </c>
      <c r="C10" s="1" t="s">
        <v>268</v>
      </c>
      <c r="D10" s="1" t="s">
        <v>269</v>
      </c>
      <c r="E10" s="1" t="s">
        <v>270</v>
      </c>
      <c r="F10" s="1" t="s">
        <v>271</v>
      </c>
      <c r="G10" s="1" t="s">
        <v>102</v>
      </c>
    </row>
    <row r="11" spans="1:7">
      <c r="A11" s="1" t="s">
        <v>272</v>
      </c>
      <c r="B11" s="1"/>
      <c r="C11" s="1"/>
      <c r="D11" s="1"/>
      <c r="E11" s="1"/>
      <c r="F11" s="1"/>
      <c r="G11" s="1" t="s">
        <v>102</v>
      </c>
    </row>
    <row r="12" spans="1:7">
      <c r="A12" s="1" t="s">
        <v>273</v>
      </c>
      <c r="B12" s="1" t="s">
        <v>274</v>
      </c>
      <c r="C12" s="1" t="s">
        <v>275</v>
      </c>
      <c r="D12" s="1" t="s">
        <v>276</v>
      </c>
      <c r="E12" s="1" t="s">
        <v>277</v>
      </c>
      <c r="F12" s="1" t="s">
        <v>278</v>
      </c>
      <c r="G12" s="1" t="s">
        <v>102</v>
      </c>
    </row>
    <row r="13" spans="1:7">
      <c r="A13" s="1" t="s">
        <v>279</v>
      </c>
      <c r="B13" s="1" t="s">
        <v>55</v>
      </c>
      <c r="C13" s="1" t="s">
        <v>280</v>
      </c>
      <c r="D13" s="1" t="s">
        <v>281</v>
      </c>
      <c r="E13" s="1" t="s">
        <v>282</v>
      </c>
      <c r="F13" s="1" t="s">
        <v>38</v>
      </c>
      <c r="G13" s="1" t="s">
        <v>102</v>
      </c>
    </row>
    <row r="14" spans="1:7">
      <c r="A14" s="1" t="s">
        <v>283</v>
      </c>
      <c r="B14" s="1" t="s">
        <v>284</v>
      </c>
      <c r="C14" s="1" t="s">
        <v>285</v>
      </c>
      <c r="D14" s="1" t="s">
        <v>286</v>
      </c>
      <c r="E14" s="1" t="s">
        <v>287</v>
      </c>
      <c r="F14" s="1" t="s">
        <v>288</v>
      </c>
      <c r="G14" s="1" t="s">
        <v>102</v>
      </c>
    </row>
    <row r="15" spans="1:7">
      <c r="A15" s="1" t="s">
        <v>289</v>
      </c>
      <c r="B15" s="1" t="s">
        <v>290</v>
      </c>
      <c r="C15" s="1" t="s">
        <v>291</v>
      </c>
      <c r="D15" s="1" t="s">
        <v>292</v>
      </c>
      <c r="E15" s="1" t="s">
        <v>293</v>
      </c>
      <c r="F15" s="1" t="s">
        <v>294</v>
      </c>
      <c r="G15" s="1" t="s">
        <v>102</v>
      </c>
    </row>
    <row r="16" spans="1:7">
      <c r="A16" s="1" t="s">
        <v>295</v>
      </c>
      <c r="B16" s="1" t="s">
        <v>296</v>
      </c>
      <c r="C16" s="1" t="s">
        <v>297</v>
      </c>
      <c r="D16" s="1" t="s">
        <v>298</v>
      </c>
      <c r="E16" s="1" t="s">
        <v>299</v>
      </c>
      <c r="F16" s="1" t="s">
        <v>300</v>
      </c>
      <c r="G16" s="1" t="s">
        <v>102</v>
      </c>
    </row>
    <row r="17" spans="1:7">
      <c r="A17" s="1" t="s">
        <v>301</v>
      </c>
      <c r="B17" s="1" t="s">
        <v>302</v>
      </c>
      <c r="C17" s="1" t="s">
        <v>303</v>
      </c>
      <c r="D17" s="1" t="s">
        <v>304</v>
      </c>
      <c r="E17" s="1" t="s">
        <v>305</v>
      </c>
      <c r="F17" s="1" t="s">
        <v>306</v>
      </c>
      <c r="G17" s="1" t="s">
        <v>102</v>
      </c>
    </row>
    <row r="18" spans="1:7">
      <c r="A18" s="1" t="s">
        <v>307</v>
      </c>
      <c r="B18" s="1" t="s">
        <v>308</v>
      </c>
      <c r="C18" s="1" t="s">
        <v>309</v>
      </c>
      <c r="D18" s="1" t="s">
        <v>310</v>
      </c>
      <c r="E18" s="1" t="s">
        <v>311</v>
      </c>
      <c r="F18" s="1" t="s">
        <v>312</v>
      </c>
      <c r="G18" s="1" t="s">
        <v>102</v>
      </c>
    </row>
    <row r="19" spans="1:7">
      <c r="A19" s="1" t="s">
        <v>313</v>
      </c>
      <c r="B19" s="1" t="s">
        <v>314</v>
      </c>
      <c r="C19" s="1" t="s">
        <v>315</v>
      </c>
      <c r="D19" s="1" t="s">
        <v>316</v>
      </c>
      <c r="E19" s="1" t="s">
        <v>317</v>
      </c>
      <c r="F19" s="1" t="s">
        <v>318</v>
      </c>
      <c r="G19" s="1" t="s">
        <v>102</v>
      </c>
    </row>
    <row r="20" spans="1:7">
      <c r="A20" s="1" t="s">
        <v>319</v>
      </c>
      <c r="B20" s="1" t="s">
        <v>320</v>
      </c>
      <c r="C20" s="1" t="s">
        <v>321</v>
      </c>
      <c r="D20" s="1" t="s">
        <v>322</v>
      </c>
      <c r="E20" s="1" t="s">
        <v>323</v>
      </c>
      <c r="F20" s="1" t="s">
        <v>324</v>
      </c>
      <c r="G20" s="1" t="s">
        <v>102</v>
      </c>
    </row>
    <row r="21" spans="1:7">
      <c r="A21" s="1" t="s">
        <v>325</v>
      </c>
      <c r="B21" s="1" t="s">
        <v>326</v>
      </c>
      <c r="C21" s="1" t="s">
        <v>38</v>
      </c>
      <c r="D21" s="1" t="s">
        <v>327</v>
      </c>
      <c r="E21" s="1" t="s">
        <v>38</v>
      </c>
      <c r="F21" s="1" t="s">
        <v>328</v>
      </c>
      <c r="G21" s="1" t="s">
        <v>102</v>
      </c>
    </row>
    <row r="22" spans="1:7">
      <c r="A22" s="1" t="s">
        <v>329</v>
      </c>
      <c r="B22" s="1" t="s">
        <v>330</v>
      </c>
      <c r="C22" s="1" t="s">
        <v>321</v>
      </c>
      <c r="D22" s="1" t="s">
        <v>331</v>
      </c>
      <c r="E22" s="1" t="s">
        <v>323</v>
      </c>
      <c r="F22" s="1" t="s">
        <v>332</v>
      </c>
      <c r="G22" s="1" t="s">
        <v>102</v>
      </c>
    </row>
    <row r="23" spans="1:7">
      <c r="A23" s="1" t="s">
        <v>333</v>
      </c>
      <c r="B23" s="1"/>
      <c r="C23" s="1"/>
      <c r="D23" s="1"/>
      <c r="E23" s="1"/>
      <c r="F23" s="1"/>
      <c r="G23" s="1" t="s">
        <v>102</v>
      </c>
    </row>
    <row r="24" spans="1:7">
      <c r="A24" s="1" t="s">
        <v>334</v>
      </c>
      <c r="B24" s="1" t="s">
        <v>335</v>
      </c>
      <c r="C24" s="1" t="s">
        <v>336</v>
      </c>
      <c r="D24" s="1" t="s">
        <v>337</v>
      </c>
      <c r="E24" s="1" t="s">
        <v>338</v>
      </c>
      <c r="F24" s="1" t="s">
        <v>339</v>
      </c>
      <c r="G24" s="1" t="s">
        <v>102</v>
      </c>
    </row>
    <row r="25" spans="1:7">
      <c r="A25" s="1" t="s">
        <v>340</v>
      </c>
      <c r="B25" s="1" t="s">
        <v>38</v>
      </c>
      <c r="C25" s="1" t="s">
        <v>38</v>
      </c>
      <c r="D25" s="1" t="s">
        <v>38</v>
      </c>
      <c r="E25" s="1" t="s">
        <v>38</v>
      </c>
      <c r="F25" s="1" t="s">
        <v>341</v>
      </c>
      <c r="G25" s="1" t="s">
        <v>102</v>
      </c>
    </row>
    <row r="26" spans="1:7">
      <c r="A26" s="1" t="s">
        <v>342</v>
      </c>
      <c r="B26" s="1" t="s">
        <v>343</v>
      </c>
      <c r="C26" s="1" t="s">
        <v>344</v>
      </c>
      <c r="D26" s="1" t="s">
        <v>345</v>
      </c>
      <c r="E26" s="1" t="s">
        <v>346</v>
      </c>
      <c r="F26" s="1" t="s">
        <v>347</v>
      </c>
      <c r="G26" s="1" t="s">
        <v>102</v>
      </c>
    </row>
    <row r="27" spans="1:7">
      <c r="A27" s="1" t="s">
        <v>348</v>
      </c>
      <c r="B27" s="1" t="s">
        <v>38</v>
      </c>
      <c r="C27" s="1" t="s">
        <v>38</v>
      </c>
      <c r="D27" s="1" t="s">
        <v>38</v>
      </c>
      <c r="E27" s="1" t="s">
        <v>38</v>
      </c>
      <c r="F27" s="1" t="s">
        <v>38</v>
      </c>
      <c r="G27" s="1" t="s">
        <v>102</v>
      </c>
    </row>
    <row r="28" spans="1:7">
      <c r="A28" s="1" t="s">
        <v>349</v>
      </c>
      <c r="B28" s="1" t="s">
        <v>350</v>
      </c>
      <c r="C28" s="1" t="s">
        <v>351</v>
      </c>
      <c r="D28" s="1" t="s">
        <v>352</v>
      </c>
      <c r="E28" s="1" t="s">
        <v>353</v>
      </c>
      <c r="F28" s="1" t="s">
        <v>354</v>
      </c>
      <c r="G28" s="1" t="s">
        <v>102</v>
      </c>
    </row>
    <row r="29" spans="1:7">
      <c r="A29" s="1" t="s">
        <v>355</v>
      </c>
      <c r="B29" s="1" t="s">
        <v>356</v>
      </c>
      <c r="C29" s="1" t="s">
        <v>357</v>
      </c>
      <c r="D29" s="1" t="s">
        <v>358</v>
      </c>
      <c r="E29" s="1" t="s">
        <v>359</v>
      </c>
      <c r="F29" s="1" t="s">
        <v>360</v>
      </c>
      <c r="G29" s="1" t="s">
        <v>102</v>
      </c>
    </row>
    <row r="30" spans="1:7">
      <c r="A30" s="1" t="s">
        <v>361</v>
      </c>
      <c r="B30" s="1" t="s">
        <v>356</v>
      </c>
      <c r="C30" s="1" t="s">
        <v>357</v>
      </c>
      <c r="D30" s="1" t="s">
        <v>358</v>
      </c>
      <c r="E30" s="1" t="s">
        <v>359</v>
      </c>
      <c r="F30" s="1" t="s">
        <v>360</v>
      </c>
      <c r="G30" s="1" t="s">
        <v>102</v>
      </c>
    </row>
    <row r="31" spans="1:7">
      <c r="A31" s="1" t="s">
        <v>362</v>
      </c>
      <c r="B31" s="1" t="s">
        <v>356</v>
      </c>
      <c r="C31" s="1" t="s">
        <v>357</v>
      </c>
      <c r="D31" s="1" t="s">
        <v>358</v>
      </c>
      <c r="E31" s="1" t="s">
        <v>359</v>
      </c>
      <c r="F31" s="1" t="s">
        <v>360</v>
      </c>
      <c r="G31" s="1" t="s">
        <v>102</v>
      </c>
    </row>
    <row r="32" spans="1:7">
      <c r="A32" s="1" t="s">
        <v>191</v>
      </c>
      <c r="B32" s="1"/>
      <c r="C32" s="1"/>
      <c r="D32" s="1"/>
      <c r="E32" s="1"/>
      <c r="F32" s="1"/>
      <c r="G32" s="1" t="s">
        <v>102</v>
      </c>
    </row>
    <row r="33" spans="1:7">
      <c r="A33" s="1" t="s">
        <v>363</v>
      </c>
      <c r="B33" s="1"/>
      <c r="C33" s="1"/>
      <c r="D33" s="1"/>
      <c r="E33" s="1"/>
      <c r="F33" s="1"/>
      <c r="G33" s="1" t="s">
        <v>102</v>
      </c>
    </row>
    <row r="34" spans="1:7">
      <c r="A34" s="1" t="s">
        <v>364</v>
      </c>
      <c r="B34" s="1" t="s">
        <v>365</v>
      </c>
      <c r="C34" s="1" t="s">
        <v>366</v>
      </c>
      <c r="D34" s="1" t="s">
        <v>367</v>
      </c>
      <c r="E34" s="1" t="s">
        <v>368</v>
      </c>
      <c r="F34" s="1" t="s">
        <v>369</v>
      </c>
      <c r="G34" s="1" t="s">
        <v>102</v>
      </c>
    </row>
    <row r="35" spans="1:7">
      <c r="A35" s="1" t="s">
        <v>370</v>
      </c>
      <c r="B35" s="1" t="s">
        <v>365</v>
      </c>
      <c r="C35" s="1" t="s">
        <v>366</v>
      </c>
      <c r="D35" s="1" t="s">
        <v>367</v>
      </c>
      <c r="E35" s="1" t="s">
        <v>368</v>
      </c>
      <c r="F35" s="1" t="s">
        <v>369</v>
      </c>
      <c r="G35" s="1" t="s">
        <v>102</v>
      </c>
    </row>
    <row r="36" spans="1:7">
      <c r="A36" s="1" t="s">
        <v>371</v>
      </c>
      <c r="B36" s="1"/>
      <c r="C36" s="1"/>
      <c r="D36" s="1"/>
      <c r="E36" s="1"/>
      <c r="F36" s="1"/>
      <c r="G36" s="1" t="s">
        <v>102</v>
      </c>
    </row>
    <row r="37" spans="1:7">
      <c r="A37" s="1" t="s">
        <v>372</v>
      </c>
      <c r="B37" s="1" t="s">
        <v>38</v>
      </c>
      <c r="C37" s="1" t="s">
        <v>38</v>
      </c>
      <c r="D37" s="1" t="s">
        <v>38</v>
      </c>
      <c r="E37" s="1" t="s">
        <v>38</v>
      </c>
      <c r="F37" s="1" t="s">
        <v>373</v>
      </c>
      <c r="G37" s="1" t="s">
        <v>102</v>
      </c>
    </row>
    <row r="38" spans="1:7">
      <c r="A38" s="1" t="s">
        <v>374</v>
      </c>
      <c r="B38" s="1" t="s">
        <v>38</v>
      </c>
      <c r="C38" s="1" t="s">
        <v>38</v>
      </c>
      <c r="D38" s="1" t="s">
        <v>38</v>
      </c>
      <c r="E38" s="1" t="s">
        <v>38</v>
      </c>
      <c r="F38" s="1" t="s">
        <v>375</v>
      </c>
      <c r="G38" s="1" t="s">
        <v>102</v>
      </c>
    </row>
    <row r="39" spans="1:7">
      <c r="A39" s="1" t="s">
        <v>376</v>
      </c>
      <c r="B39" s="1"/>
      <c r="C39" s="1"/>
      <c r="D39" s="1"/>
      <c r="E39" s="1"/>
      <c r="F39" s="1"/>
      <c r="G39" s="1" t="s">
        <v>102</v>
      </c>
    </row>
    <row r="40" spans="1:7">
      <c r="A40" s="1" t="s">
        <v>377</v>
      </c>
      <c r="B40" s="1" t="s">
        <v>38</v>
      </c>
      <c r="C40" s="1" t="s">
        <v>38</v>
      </c>
      <c r="D40" s="1" t="s">
        <v>38</v>
      </c>
      <c r="E40" s="1" t="s">
        <v>38</v>
      </c>
      <c r="F40" s="1" t="s">
        <v>378</v>
      </c>
      <c r="G40" s="1" t="s">
        <v>102</v>
      </c>
    </row>
    <row r="41" spans="1:7">
      <c r="A41" s="1" t="s">
        <v>379</v>
      </c>
      <c r="B41" s="1" t="s">
        <v>38</v>
      </c>
      <c r="C41" s="1" t="s">
        <v>38</v>
      </c>
      <c r="D41" s="1" t="s">
        <v>38</v>
      </c>
      <c r="E41" s="1" t="s">
        <v>38</v>
      </c>
      <c r="F41" s="1" t="s">
        <v>380</v>
      </c>
      <c r="G41" s="1" t="s">
        <v>102</v>
      </c>
    </row>
    <row r="42" spans="1:7">
      <c r="A42" s="1" t="s">
        <v>381</v>
      </c>
      <c r="B42" s="1"/>
      <c r="C42" s="1"/>
      <c r="D42" s="1"/>
      <c r="E42" s="1"/>
      <c r="F42" s="1"/>
      <c r="G42" s="1" t="s">
        <v>102</v>
      </c>
    </row>
    <row r="43" spans="1:7">
      <c r="A43" s="1" t="s">
        <v>382</v>
      </c>
      <c r="B43" s="1" t="s">
        <v>383</v>
      </c>
      <c r="C43" s="1" t="s">
        <v>383</v>
      </c>
      <c r="D43" s="1" t="s">
        <v>384</v>
      </c>
      <c r="E43" s="1" t="s">
        <v>385</v>
      </c>
      <c r="F43" s="1" t="s">
        <v>386</v>
      </c>
      <c r="G43" s="1" t="s">
        <v>102</v>
      </c>
    </row>
    <row r="44" spans="1:7">
      <c r="A44" s="1" t="s">
        <v>387</v>
      </c>
      <c r="B44" s="1" t="s">
        <v>388</v>
      </c>
      <c r="C44" s="1" t="s">
        <v>389</v>
      </c>
      <c r="D44" s="1" t="s">
        <v>390</v>
      </c>
      <c r="E44" s="1" t="s">
        <v>38</v>
      </c>
      <c r="F44" s="1" t="s">
        <v>391</v>
      </c>
      <c r="G44" s="1" t="s">
        <v>102</v>
      </c>
    </row>
    <row r="45" spans="1:7">
      <c r="A45" s="1" t="s">
        <v>392</v>
      </c>
      <c r="B45" s="1" t="s">
        <v>393</v>
      </c>
      <c r="C45" s="1" t="s">
        <v>394</v>
      </c>
      <c r="D45" s="1" t="s">
        <v>394</v>
      </c>
      <c r="E45" s="1" t="s">
        <v>395</v>
      </c>
      <c r="F45" s="1" t="s">
        <v>396</v>
      </c>
      <c r="G45" s="1" t="s">
        <v>102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387C-8995-44AE-BED4-C160C412BEF7}">
  <dimension ref="A1:G14"/>
  <sheetViews>
    <sheetView workbookViewId="0">
      <selection activeCell="G19" sqref="G19"/>
    </sheetView>
  </sheetViews>
  <sheetFormatPr defaultRowHeight="14.4"/>
  <cols>
    <col min="1" max="1" width="43.6640625" customWidth="1"/>
    <col min="2" max="7" width="10.77734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397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102</v>
      </c>
    </row>
    <row r="3" spans="1:7">
      <c r="A3" s="1" t="s">
        <v>102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102</v>
      </c>
    </row>
    <row r="4" spans="1:7">
      <c r="A4" s="1" t="s">
        <v>398</v>
      </c>
      <c r="B4" s="1" t="s">
        <v>330</v>
      </c>
      <c r="C4" s="1" t="s">
        <v>321</v>
      </c>
      <c r="D4" s="1" t="s">
        <v>331</v>
      </c>
      <c r="E4" s="1" t="s">
        <v>323</v>
      </c>
      <c r="F4" s="1" t="s">
        <v>332</v>
      </c>
      <c r="G4" s="1" t="s">
        <v>102</v>
      </c>
    </row>
    <row r="5" spans="1:7">
      <c r="A5" s="1" t="s">
        <v>399</v>
      </c>
      <c r="B5" s="1" t="s">
        <v>400</v>
      </c>
      <c r="C5" s="1" t="s">
        <v>401</v>
      </c>
      <c r="D5" s="1" t="s">
        <v>402</v>
      </c>
      <c r="E5" s="1" t="s">
        <v>403</v>
      </c>
      <c r="F5" s="1" t="s">
        <v>404</v>
      </c>
      <c r="G5" s="1" t="s">
        <v>102</v>
      </c>
    </row>
    <row r="6" spans="1:7">
      <c r="A6" s="1" t="s">
        <v>405</v>
      </c>
      <c r="B6" s="1" t="s">
        <v>406</v>
      </c>
      <c r="C6" s="1" t="s">
        <v>407</v>
      </c>
      <c r="D6" s="1" t="s">
        <v>408</v>
      </c>
      <c r="E6" s="1" t="s">
        <v>409</v>
      </c>
      <c r="F6" s="1" t="s">
        <v>410</v>
      </c>
      <c r="G6" s="1" t="s">
        <v>102</v>
      </c>
    </row>
    <row r="7" spans="1:7">
      <c r="A7" s="1" t="s">
        <v>411</v>
      </c>
      <c r="B7" s="1" t="s">
        <v>412</v>
      </c>
      <c r="C7" s="1" t="s">
        <v>413</v>
      </c>
      <c r="D7" s="1" t="s">
        <v>414</v>
      </c>
      <c r="E7" s="1" t="s">
        <v>415</v>
      </c>
      <c r="F7" s="1" t="s">
        <v>416</v>
      </c>
      <c r="G7" s="1" t="s">
        <v>102</v>
      </c>
    </row>
    <row r="8" spans="1:7">
      <c r="A8" s="1" t="s">
        <v>417</v>
      </c>
      <c r="B8" s="1" t="s">
        <v>38</v>
      </c>
      <c r="C8" s="1" t="s">
        <v>38</v>
      </c>
      <c r="D8" s="1" t="s">
        <v>38</v>
      </c>
      <c r="E8" s="1" t="s">
        <v>38</v>
      </c>
      <c r="F8" s="1" t="s">
        <v>38</v>
      </c>
      <c r="G8" s="1" t="s">
        <v>102</v>
      </c>
    </row>
    <row r="9" spans="1:7">
      <c r="A9" s="1" t="s">
        <v>418</v>
      </c>
      <c r="B9" s="1" t="s">
        <v>38</v>
      </c>
      <c r="C9" s="1" t="s">
        <v>38</v>
      </c>
      <c r="D9" s="1" t="s">
        <v>38</v>
      </c>
      <c r="E9" s="1" t="s">
        <v>38</v>
      </c>
      <c r="F9" s="1" t="s">
        <v>38</v>
      </c>
      <c r="G9" s="1" t="s">
        <v>102</v>
      </c>
    </row>
    <row r="10" spans="1:7">
      <c r="A10" s="1" t="s">
        <v>419</v>
      </c>
      <c r="B10" s="1" t="s">
        <v>420</v>
      </c>
      <c r="C10" s="1" t="s">
        <v>421</v>
      </c>
      <c r="D10" s="1" t="s">
        <v>422</v>
      </c>
      <c r="E10" s="1" t="s">
        <v>423</v>
      </c>
      <c r="F10" s="1" t="s">
        <v>424</v>
      </c>
      <c r="G10" s="1" t="s">
        <v>102</v>
      </c>
    </row>
    <row r="11" spans="1:7">
      <c r="A11" s="1" t="s">
        <v>425</v>
      </c>
      <c r="B11" s="1" t="s">
        <v>426</v>
      </c>
      <c r="C11" s="1" t="s">
        <v>427</v>
      </c>
      <c r="D11" s="1" t="s">
        <v>428</v>
      </c>
      <c r="E11" s="1" t="s">
        <v>429</v>
      </c>
      <c r="F11" s="1" t="s">
        <v>430</v>
      </c>
      <c r="G11" s="1" t="s">
        <v>102</v>
      </c>
    </row>
    <row r="12" spans="1:7">
      <c r="A12" s="1" t="s">
        <v>431</v>
      </c>
      <c r="B12" s="1" t="s">
        <v>432</v>
      </c>
      <c r="C12" s="1" t="s">
        <v>426</v>
      </c>
      <c r="D12" s="1" t="s">
        <v>427</v>
      </c>
      <c r="E12" s="1" t="s">
        <v>428</v>
      </c>
      <c r="F12" s="1" t="s">
        <v>433</v>
      </c>
      <c r="G12" s="1" t="s">
        <v>102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r Q s B U R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t C w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Q s B U S k z n O K A A Q A A 4 g Y A A B M A H A B G b 3 J t d W x h c y 9 T Z W N 0 a W 9 u M S 5 t I K I Y A C i g F A A A A A A A A A A A A A A A A A A A A A A A A A A A A O 2 U Q U / C M B h A 7 y T 7 D 8 2 4 Q A J s A 6 d R 4 8 E A B 0 0 0 K F M P x k N X v r H F r p 3 t t y A h / H c 7 J j E K 8 4 C G E 7 u s e S 9 b v + 0 l 1 c A w k Y K M y 7 t 3 b t W s m o 6 p g g m p 2 w E N O R D X J h e E A 1 o 1 Y q 6 x z B U D Q 5 4 g 7 I z o F B r F o i 8 F g k D d s G P E T J 8 5 z m w 2 6 6 R S w J w Z p S T v M J k 6 U S K o Y A n l 2 k G K 1 C i d p 6 A y J S c 5 Q + 2 E l B s P b R 0 D 4 O O V E w T 1 I L C b z V a 5 9 8 A 8 4 5 q t y x k W 7 v K 5 I C + f t m 7 3 Y y q m Z v J g n k E x 9 G r + T q C o 0 J F U a V / y P B W F 1 I 3 V q 1 q L h V 1 C z 2 4 R N I I g v O O y R d a 8 W 8 F 7 F f y o g v s V / L i C n 3 z j y 6 Z V S 8 T W r 9 w a j D S 6 z f 1 F M 4 s o w T a X W h + S 7 Z 6 s t 8 d k j O q 4 H X E 5 O w T b M Z j n / 1 + t R E w S 6 m i U 7 D V T C Y O 3 X C I 4 m T k K T T x z K u s 2 g m k Y R Q D b c / 7 s 5 / l f A T 3 / j w U 9 v 0 h 4 l 1 O F o P h 8 4 2 f e X N 6 T r t t 1 1 0 L k a Q h q p Q b D v l H e 6 R Y 1 H o 6 q 1 P X D b Z U q 9 9 p Q v 7 X 7 A F B L A Q I t A B Q A A g A I A K 0 L A V E W V N D / p g A A A P g A A A A S A A A A A A A A A A A A A A A A A A A A A A B D b 2 5 m a W c v U G F j a 2 F n Z S 5 4 b W x Q S w E C L Q A U A A I A C A C t C w F R D 8 r p q 6 Q A A A D p A A A A E w A A A A A A A A A A A A A A A A D y A A A A W 0 N v b n R l b n R f V H l w Z X N d L n h t b F B L A Q I t A B Q A A g A I A K 0 L A V E p M 5 z i g A E A A O I G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r A A A A A A A A X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M x V D E 5 O j A y O j Q z L j U 0 N D k 0 N z V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s d W 1 u M S w w f S Z x d W 9 0 O y w m c X V v d D t T Z W N 0 a W 9 u M S 9 U Y W J s Z S A w L 0 N o Y W 5 n Z W Q g V H l w Z S 5 7 Q 2 9 s d W 1 u M i w x f S Z x d W 9 0 O y w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y w m c X V v d D t T Z W N 0 a W 9 u M S 9 U Y W J s Z S A w L 0 N o Y W 5 n Z W Q g V H l w Z S 5 7 Q 2 9 s d W 1 u N i w 1 f S Z x d W 9 0 O y w m c X V v d D t T Z W N 0 a W 9 u M S 9 U Y W J s Z S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L 0 N o Y W 5 n Z W Q g V H l w Z S 5 7 Q 2 9 s d W 1 u M S w w f S Z x d W 9 0 O y w m c X V v d D t T Z W N 0 a W 9 u M S 9 U Y W J s Z S A w L 0 N o Y W 5 n Z W Q g V H l w Z S 5 7 Q 2 9 s d W 1 u M i w x f S Z x d W 9 0 O y w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y w m c X V v d D t T Z W N 0 a W 9 u M S 9 U Y W J s Z S A w L 0 N o Y W 5 n Z W Q g V H l w Z S 5 7 Q 2 9 s d W 1 u N i w 1 f S Z x d W 9 0 O y w m c X V v d D t T Z W N 0 a W 9 u M S 9 U Y W J s Z S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M x V D E 5 O j A 1 O j U z L j I z N j k 3 N D V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D a G F u Z 2 V k I F R 5 c G U u e 0 N v b H V t b j E s M H 0 m c X V v d D s s J n F 1 b 3 Q 7 U 2 V j d G l v b j E v V G F i b G U g M C A o M i k v Q 2 h h b m d l Z C B U e X B l L n t D b 2 x 1 b W 4 y L D F 9 J n F 1 b 3 Q 7 L C Z x d W 9 0 O 1 N l Y 3 R p b 2 4 x L 1 R h Y m x l I D A g K D I p L 0 N o Y W 5 n Z W Q g V H l w Z S 5 7 Q 2 9 s d W 1 u M y w y f S Z x d W 9 0 O y w m c X V v d D t T Z W N 0 a W 9 u M S 9 U Y W J s Z S A w I C g y K S 9 D a G F u Z 2 V k I F R 5 c G U u e 0 N v b H V t b j Q s M 3 0 m c X V v d D s s J n F 1 b 3 Q 7 U 2 V j d G l v b j E v V G F i b G U g M C A o M i k v Q 2 h h b m d l Z C B U e X B l L n t D b 2 x 1 b W 4 1 L D R 9 J n F 1 b 3 Q 7 L C Z x d W 9 0 O 1 N l Y 3 R p b 2 4 x L 1 R h Y m x l I D A g K D I p L 0 N o Y W 5 n Z W Q g V H l w Z S 5 7 Q 2 9 s d W 1 u N i w 1 f S Z x d W 9 0 O y w m c X V v d D t T Z W N 0 a W 9 u M S 9 U Y W J s Z S A w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i k v Q 2 h h b m d l Z C B U e X B l L n t D b 2 x 1 b W 4 x L D B 9 J n F 1 b 3 Q 7 L C Z x d W 9 0 O 1 N l Y 3 R p b 2 4 x L 1 R h Y m x l I D A g K D I p L 0 N o Y W 5 n Z W Q g V H l w Z S 5 7 Q 2 9 s d W 1 u M i w x f S Z x d W 9 0 O y w m c X V v d D t T Z W N 0 a W 9 u M S 9 U Y W J s Z S A w I C g y K S 9 D a G F u Z 2 V k I F R 5 c G U u e 0 N v b H V t b j M s M n 0 m c X V v d D s s J n F 1 b 3 Q 7 U 2 V j d G l v b j E v V G F i b G U g M C A o M i k v Q 2 h h b m d l Z C B U e X B l L n t D b 2 x 1 b W 4 0 L D N 9 J n F 1 b 3 Q 7 L C Z x d W 9 0 O 1 N l Y 3 R p b 2 4 x L 1 R h Y m x l I D A g K D I p L 0 N o Y W 5 n Z W Q g V H l w Z S 5 7 Q 2 9 s d W 1 u N S w 0 f S Z x d W 9 0 O y w m c X V v d D t T Z W N 0 a W 9 u M S 9 U Y W J s Z S A w I C g y K S 9 D a G F u Z 2 V k I F R 5 c G U u e 0 N v b H V t b j Y s N X 0 m c X V v d D s s J n F 1 b 3 Q 7 U 2 V j d G l v b j E v V G F i b G U g M C A o M i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F 9 f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z F U M T k 6 M D c 6 M T c u O D c 0 N T U 3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N o Y W 5 n Z W Q g V H l w Z S 5 7 Q 2 9 s d W 1 u M S w w f S Z x d W 9 0 O y w m c X V v d D t T Z W N 0 a W 9 u M S 9 U Y W J s Z S A w I C g z K S 9 D a G F u Z 2 V k I F R 5 c G U u e 0 N v b H V t b j I s M X 0 m c X V v d D s s J n F 1 b 3 Q 7 U 2 V j d G l v b j E v V G F i b G U g M C A o M y k v Q 2 h h b m d l Z C B U e X B l L n t D b 2 x 1 b W 4 z L D J 9 J n F 1 b 3 Q 7 L C Z x d W 9 0 O 1 N l Y 3 R p b 2 4 x L 1 R h Y m x l I D A g K D M p L 0 N o Y W 5 n Z W Q g V H l w Z S 5 7 Q 2 9 s d W 1 u N C w z f S Z x d W 9 0 O y w m c X V v d D t T Z W N 0 a W 9 u M S 9 U Y W J s Z S A w I C g z K S 9 D a G F u Z 2 V k I F R 5 c G U u e 0 N v b H V t b j U s N H 0 m c X V v d D s s J n F 1 b 3 Q 7 U 2 V j d G l v b j E v V G F i b G U g M C A o M y k v Q 2 h h b m d l Z C B U e X B l L n t D b 2 x 1 b W 4 2 L D V 9 J n F 1 b 3 Q 7 L C Z x d W 9 0 O 1 N l Y 3 R p b 2 4 x L 1 R h Y m x l I D A g K D M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z K S 9 D a G F u Z 2 V k I F R 5 c G U u e 0 N v b H V t b j E s M H 0 m c X V v d D s s J n F 1 b 3 Q 7 U 2 V j d G l v b j E v V G F i b G U g M C A o M y k v Q 2 h h b m d l Z C B U e X B l L n t D b 2 x 1 b W 4 y L D F 9 J n F 1 b 3 Q 7 L C Z x d W 9 0 O 1 N l Y 3 R p b 2 4 x L 1 R h Y m x l I D A g K D M p L 0 N o Y W 5 n Z W Q g V H l w Z S 5 7 Q 2 9 s d W 1 u M y w y f S Z x d W 9 0 O y w m c X V v d D t T Z W N 0 a W 9 u M S 9 U Y W J s Z S A w I C g z K S 9 D a G F u Z 2 V k I F R 5 c G U u e 0 N v b H V t b j Q s M 3 0 m c X V v d D s s J n F 1 b 3 Q 7 U 2 V j d G l v b j E v V G F i b G U g M C A o M y k v Q 2 h h b m d l Z C B U e X B l L n t D b 2 x 1 b W 4 1 L D R 9 J n F 1 b 3 Q 7 L C Z x d W 9 0 O 1 N l Y 3 R p b 2 4 x L 1 R h Y m x l I D A g K D M p L 0 N o Y W 5 n Z W Q g V H l w Z S 5 7 Q 2 9 s d W 1 u N i w 1 f S Z x d W 9 0 O y w m c X V v d D t T Z W N 0 a W 9 u M S 9 U Y W J s Z S A w I C g z K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z F U M T k 6 N T Q 6 N T Y u N T Q y O D A z N 1 o i I C 8 + P E V u d H J 5 I F R 5 c G U 9 I k Z p b G x D b 2 x 1 b W 5 U e X B l c y I g V m F s d W U 9 I n N C Z 1 V G Q l F V R i I g L z 4 8 R W 5 0 c n k g V H l w Z T 0 i R m l s b E N v b H V t b k 5 h b W V z I i B W Y W x 1 Z T 0 i c 1 s m c X V v d D t R d W F y d G V y b H k m c X V v d D s s J n F 1 b 3 Q 7 T U F S I D I w M j A m c X V v d D s s J n F 1 b 3 Q 7 R E V D I D I w M T k m c X V v d D s s J n F 1 b 3 Q 7 U 0 V Q I D I w M T k m c X V v d D s s J n F 1 b 3 Q 7 S l V O I D I w M T k m c X V v d D s s J n F 1 b 3 Q 7 T U F S I D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S 9 D a G F u Z 2 V k I F R 5 c G U u e 1 F 1 Y X J 0 Z X J s e S w w f S Z x d W 9 0 O y w m c X V v d D t T Z W N 0 a W 9 u M S 9 U Y W J s Z S A x N S 9 D a G F u Z 2 V k I F R 5 c G U u e 0 1 B U i A y M D I w L D F 9 J n F 1 b 3 Q 7 L C Z x d W 9 0 O 1 N l Y 3 R p b 2 4 x L 1 R h Y m x l I D E 1 L 0 N o Y W 5 n Z W Q g V H l w Z S 5 7 R E V D I D I w M T k s M n 0 m c X V v d D s s J n F 1 b 3 Q 7 U 2 V j d G l v b j E v V G F i b G U g M T U v Q 2 h h b m d l Z C B U e X B l L n t T R V A g M j A x O S w z f S Z x d W 9 0 O y w m c X V v d D t T Z W N 0 a W 9 u M S 9 U Y W J s Z S A x N S 9 D a G F u Z 2 V k I F R 5 c G U u e 0 p V T i A y M D E 5 L D R 9 J n F 1 b 3 Q 7 L C Z x d W 9 0 O 1 N l Y 3 R p b 2 4 x L 1 R h Y m x l I D E 1 L 0 N o Y W 5 n Z W Q g V H l w Z S 5 7 T U F S I D I w M T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T U v Q 2 h h b m d l Z C B U e X B l L n t R d W F y d G V y b H k s M H 0 m c X V v d D s s J n F 1 b 3 Q 7 U 2 V j d G l v b j E v V G F i b G U g M T U v Q 2 h h b m d l Z C B U e X B l L n t N Q V I g M j A y M C w x f S Z x d W 9 0 O y w m c X V v d D t T Z W N 0 a W 9 u M S 9 U Y W J s Z S A x N S 9 D a G F u Z 2 V k I F R 5 c G U u e 0 R F Q y A y M D E 5 L D J 9 J n F 1 b 3 Q 7 L C Z x d W 9 0 O 1 N l Y 3 R p b 2 4 x L 1 R h Y m x l I D E 1 L 0 N o Y W 5 n Z W Q g V H l w Z S 5 7 U 0 V Q I D I w M T k s M 3 0 m c X V v d D s s J n F 1 b 3 Q 7 U 2 V j d G l v b j E v V G F i b G U g M T U v Q 2 h h b m d l Z C B U e X B l L n t K V U 4 g M j A x O S w 0 f S Z x d W 9 0 O y w m c X V v d D t T Z W N 0 a W 9 u M S 9 U Y W J s Z S A x N S 9 D a G F u Z 2 V k I F R 5 c G U u e 0 1 B U i A y M D E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v R G F 0 Y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7 D 0 c u 5 B 1 T a K J X + v L E s 0 8 A A A A A A I A A A A A A B B m A A A A A Q A A I A A A A B l Z h b z 8 2 f 5 X r J u I 5 L + F X n N R k e B F / O y X / 4 M E / N 0 / 9 k 7 H A A A A A A 6 A A A A A A g A A I A A A A O 6 3 H 7 I q J H l j T Q k w T y z U 3 u o p f D r I V V J D e A G R 0 l I C 9 F i E U A A A A C P c o K O F c n i s 4 C a m L a F B Y p 8 2 i 7 A D e d N R c r 5 x c F K 2 6 c V 2 f c Z e q O 2 a X E k 7 i 0 S h I V Y e t 2 + w W 2 l 5 9 U w Z q B 0 H n i D 2 L S W Q X d 1 h s y + u I k Z k X b q O t d G n Q A A A A P M g M v 7 i E m R 0 i V j K h a 6 u U d p o 7 T i a z d M + / q T O 1 V 3 Q u k E J Q O k B Y X z N e C e 4 A N 3 s Y A k F V H n x q H q R O 8 t 2 T / D Y M p d i v h A = < / D a t a M a s h u p > 
</file>

<file path=customXml/itemProps1.xml><?xml version="1.0" encoding="utf-8"?>
<ds:datastoreItem xmlns:ds="http://schemas.openxmlformats.org/officeDocument/2006/customXml" ds:itemID="{E9922C72-9878-469E-BF26-2CCA2DB45B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Balance Sheet</vt:lpstr>
      <vt:lpstr>P&amp;L Stmt.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Prerit OP Ameta</dc:creator>
  <cp:lastModifiedBy>Prerit OP Ameta</cp:lastModifiedBy>
  <dcterms:created xsi:type="dcterms:W3CDTF">2020-07-31T18:59:27Z</dcterms:created>
  <dcterms:modified xsi:type="dcterms:W3CDTF">2020-07-31T20:33:39Z</dcterms:modified>
</cp:coreProperties>
</file>