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rerna\Desktop\POWERBI\New Data\"/>
    </mc:Choice>
  </mc:AlternateContent>
  <xr:revisionPtr revIDLastSave="0" documentId="13_ncr:1_{32B96EBB-23E7-4659-A8EB-D4C150CA11A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les Data" sheetId="1" r:id="rId1"/>
    <sheet name="Product Rates" sheetId="2" r:id="rId2"/>
    <sheet name="Client Details" sheetId="3" r:id="rId3"/>
    <sheet name="Sheet2" sheetId="8" r:id="rId4"/>
    <sheet name="Department wise Expense" sheetId="5" r:id="rId5"/>
    <sheet name="Client Name" sheetId="6" r:id="rId6"/>
  </sheets>
  <definedNames>
    <definedName name="_xlnm._FilterDatabase" localSheetId="0" hidden="1">'Sales Data'!$A$1:$C$1060</definedName>
  </definedNames>
  <calcPr calcId="191029"/>
  <pivotCaches>
    <pivotCache cacheId="16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5" i="5" l="1"/>
  <c r="H154" i="5"/>
  <c r="H153" i="5"/>
  <c r="H152" i="5"/>
  <c r="H149" i="5"/>
  <c r="H148" i="5"/>
  <c r="H146" i="5"/>
  <c r="H145" i="5"/>
  <c r="H144" i="5"/>
  <c r="H142" i="5"/>
  <c r="H141" i="5"/>
  <c r="H140" i="5"/>
  <c r="H138" i="5"/>
  <c r="H137" i="5"/>
  <c r="H136" i="5"/>
  <c r="H135" i="5"/>
  <c r="H134" i="5"/>
  <c r="H132" i="5"/>
  <c r="H131" i="5"/>
  <c r="H129" i="5"/>
  <c r="H128" i="5"/>
  <c r="H127" i="5"/>
  <c r="H126" i="5"/>
  <c r="H344" i="5"/>
  <c r="H345" i="5"/>
  <c r="H346" i="5"/>
  <c r="H348" i="5"/>
  <c r="H349" i="5"/>
  <c r="H351" i="5"/>
  <c r="H352" i="5"/>
  <c r="H353" i="5"/>
  <c r="H354" i="5"/>
  <c r="H355" i="5"/>
  <c r="H357" i="5"/>
  <c r="H358" i="5"/>
  <c r="H359" i="5"/>
  <c r="H361" i="5"/>
  <c r="H362" i="5"/>
  <c r="H363" i="5"/>
  <c r="H365" i="5"/>
  <c r="H366" i="5"/>
  <c r="H369" i="5"/>
  <c r="H370" i="5"/>
  <c r="H371" i="5"/>
  <c r="H372" i="5"/>
  <c r="H343" i="5"/>
  <c r="H313" i="5"/>
  <c r="H314" i="5"/>
  <c r="H315" i="5"/>
  <c r="H317" i="5"/>
  <c r="H318" i="5"/>
  <c r="H320" i="5"/>
  <c r="H321" i="5"/>
  <c r="H322" i="5"/>
  <c r="H323" i="5"/>
  <c r="H324" i="5"/>
  <c r="H326" i="5"/>
  <c r="H327" i="5"/>
  <c r="H328" i="5"/>
  <c r="H330" i="5"/>
  <c r="H331" i="5"/>
  <c r="H332" i="5"/>
  <c r="H334" i="5"/>
  <c r="H335" i="5"/>
  <c r="H338" i="5"/>
  <c r="H339" i="5"/>
  <c r="H340" i="5"/>
  <c r="H341" i="5"/>
  <c r="H312" i="5"/>
  <c r="H282" i="5"/>
  <c r="H283" i="5"/>
  <c r="H284" i="5"/>
  <c r="H286" i="5"/>
  <c r="H287" i="5"/>
  <c r="H289" i="5"/>
  <c r="H290" i="5"/>
  <c r="H291" i="5"/>
  <c r="H292" i="5"/>
  <c r="H293" i="5"/>
  <c r="H295" i="5"/>
  <c r="H296" i="5"/>
  <c r="H297" i="5"/>
  <c r="H299" i="5"/>
  <c r="H300" i="5"/>
  <c r="H301" i="5"/>
  <c r="H303" i="5"/>
  <c r="H304" i="5"/>
  <c r="H307" i="5"/>
  <c r="H308" i="5"/>
  <c r="H309" i="5"/>
  <c r="H310" i="5"/>
  <c r="H281" i="5"/>
  <c r="H251" i="5"/>
  <c r="H252" i="5"/>
  <c r="H253" i="5"/>
  <c r="H255" i="5"/>
  <c r="H256" i="5"/>
  <c r="H258" i="5"/>
  <c r="H259" i="5"/>
  <c r="H260" i="5"/>
  <c r="H261" i="5"/>
  <c r="H262" i="5"/>
  <c r="H264" i="5"/>
  <c r="H265" i="5"/>
  <c r="H266" i="5"/>
  <c r="H268" i="5"/>
  <c r="H269" i="5"/>
  <c r="H270" i="5"/>
  <c r="H272" i="5"/>
  <c r="H273" i="5"/>
  <c r="H276" i="5"/>
  <c r="H277" i="5"/>
  <c r="H278" i="5"/>
  <c r="H279" i="5"/>
  <c r="H250" i="5"/>
  <c r="H220" i="5"/>
  <c r="H221" i="5"/>
  <c r="H222" i="5"/>
  <c r="H224" i="5"/>
  <c r="H225" i="5"/>
  <c r="H227" i="5"/>
  <c r="H228" i="5"/>
  <c r="H229" i="5"/>
  <c r="H230" i="5"/>
  <c r="H231" i="5"/>
  <c r="H233" i="5"/>
  <c r="H234" i="5"/>
  <c r="H235" i="5"/>
  <c r="H237" i="5"/>
  <c r="H238" i="5"/>
  <c r="H239" i="5"/>
  <c r="H241" i="5"/>
  <c r="H242" i="5"/>
  <c r="H245" i="5"/>
  <c r="H246" i="5"/>
  <c r="H247" i="5"/>
  <c r="H248" i="5"/>
  <c r="H219" i="5"/>
  <c r="H158" i="5"/>
  <c r="H159" i="5"/>
  <c r="H160" i="5"/>
  <c r="H162" i="5"/>
  <c r="H163" i="5"/>
  <c r="H165" i="5"/>
  <c r="H166" i="5"/>
  <c r="H167" i="5"/>
  <c r="H168" i="5"/>
  <c r="H169" i="5"/>
  <c r="H171" i="5"/>
  <c r="H172" i="5"/>
  <c r="H173" i="5"/>
  <c r="H175" i="5"/>
  <c r="H176" i="5"/>
  <c r="H177" i="5"/>
  <c r="H179" i="5"/>
  <c r="H180" i="5"/>
  <c r="H183" i="5"/>
  <c r="H184" i="5"/>
  <c r="H185" i="5"/>
  <c r="H186" i="5"/>
  <c r="H188" i="5"/>
  <c r="H189" i="5"/>
  <c r="H190" i="5"/>
  <c r="H191" i="5"/>
  <c r="H193" i="5"/>
  <c r="H194" i="5"/>
  <c r="H196" i="5"/>
  <c r="H197" i="5"/>
  <c r="H198" i="5"/>
  <c r="H199" i="5"/>
  <c r="H200" i="5"/>
  <c r="H202" i="5"/>
  <c r="H203" i="5"/>
  <c r="H204" i="5"/>
  <c r="H206" i="5"/>
  <c r="H207" i="5"/>
  <c r="H208" i="5"/>
  <c r="H210" i="5"/>
  <c r="H211" i="5"/>
  <c r="H214" i="5"/>
  <c r="H215" i="5"/>
  <c r="H216" i="5"/>
  <c r="H217" i="5"/>
  <c r="H157" i="5"/>
  <c r="H96" i="5"/>
  <c r="H97" i="5"/>
  <c r="H98" i="5"/>
  <c r="H100" i="5"/>
  <c r="H101" i="5"/>
  <c r="H103" i="5"/>
  <c r="H104" i="5"/>
  <c r="H105" i="5"/>
  <c r="H106" i="5"/>
  <c r="H107" i="5"/>
  <c r="H109" i="5"/>
  <c r="H110" i="5"/>
  <c r="H111" i="5"/>
  <c r="H113" i="5"/>
  <c r="H114" i="5"/>
  <c r="H115" i="5"/>
  <c r="H117" i="5"/>
  <c r="H118" i="5"/>
  <c r="H121" i="5"/>
  <c r="H122" i="5"/>
  <c r="H123" i="5"/>
  <c r="H124" i="5"/>
  <c r="H95" i="5"/>
  <c r="H65" i="5"/>
  <c r="H66" i="5"/>
  <c r="H67" i="5"/>
  <c r="H69" i="5"/>
  <c r="H70" i="5"/>
  <c r="H72" i="5"/>
  <c r="H73" i="5"/>
  <c r="H74" i="5"/>
  <c r="H75" i="5"/>
  <c r="H76" i="5"/>
  <c r="H78" i="5"/>
  <c r="H79" i="5"/>
  <c r="H80" i="5"/>
  <c r="H82" i="5"/>
  <c r="H83" i="5"/>
  <c r="H84" i="5"/>
  <c r="H86" i="5"/>
  <c r="H87" i="5"/>
  <c r="H90" i="5"/>
  <c r="H91" i="5"/>
  <c r="H92" i="5"/>
  <c r="H93" i="5"/>
  <c r="H64" i="5"/>
  <c r="G94" i="5"/>
  <c r="H94" i="5" s="1"/>
  <c r="G89" i="5"/>
  <c r="H89" i="5" s="1"/>
  <c r="G85" i="5"/>
  <c r="H85" i="5" s="1"/>
  <c r="G81" i="5"/>
  <c r="H81" i="5" s="1"/>
  <c r="H34" i="5"/>
  <c r="H35" i="5"/>
  <c r="H36" i="5"/>
  <c r="H38" i="5"/>
  <c r="H39" i="5"/>
  <c r="H41" i="5"/>
  <c r="H42" i="5"/>
  <c r="H43" i="5"/>
  <c r="H44" i="5"/>
  <c r="H45" i="5"/>
  <c r="H47" i="5"/>
  <c r="H48" i="5"/>
  <c r="H49" i="5"/>
  <c r="H51" i="5"/>
  <c r="H52" i="5"/>
  <c r="H53" i="5"/>
  <c r="H55" i="5"/>
  <c r="H56" i="5"/>
  <c r="H59" i="5"/>
  <c r="H60" i="5"/>
  <c r="H61" i="5"/>
  <c r="H62" i="5"/>
  <c r="H33" i="5"/>
  <c r="G63" i="5"/>
  <c r="H63" i="5" s="1"/>
  <c r="G58" i="5"/>
  <c r="H58" i="5" s="1"/>
  <c r="G54" i="5"/>
  <c r="H54" i="5" s="1"/>
  <c r="G50" i="5"/>
  <c r="H50" i="5" s="1"/>
  <c r="H30" i="5"/>
  <c r="H31" i="5"/>
  <c r="G32" i="5"/>
  <c r="H32" i="5" s="1"/>
  <c r="H28" i="5"/>
  <c r="H29" i="5"/>
  <c r="G27" i="5"/>
  <c r="H27" i="5" s="1"/>
  <c r="H24" i="5"/>
  <c r="H25" i="5"/>
  <c r="H20" i="5"/>
  <c r="H21" i="5"/>
  <c r="H22" i="5"/>
  <c r="G23" i="5"/>
  <c r="H23" i="5" s="1"/>
  <c r="H16" i="5"/>
  <c r="H17" i="5"/>
  <c r="H18" i="5"/>
  <c r="G19" i="5"/>
  <c r="H19" i="5" s="1"/>
  <c r="H10" i="5"/>
  <c r="H11" i="5"/>
  <c r="H12" i="5"/>
  <c r="H13" i="5"/>
  <c r="H14" i="5"/>
  <c r="H8" i="5"/>
  <c r="H7" i="5"/>
  <c r="H3" i="5"/>
  <c r="H4" i="5"/>
  <c r="H5" i="5"/>
  <c r="H2" i="5"/>
  <c r="E16" i="5" l="1"/>
  <c r="E20" i="5"/>
  <c r="E27" i="5"/>
  <c r="E30" i="5"/>
  <c r="E47" i="5"/>
  <c r="E51" i="5"/>
  <c r="E58" i="5"/>
  <c r="E61" i="5"/>
  <c r="E78" i="5"/>
  <c r="E82" i="5"/>
  <c r="E89" i="5"/>
  <c r="E92" i="5"/>
  <c r="C371" i="5" l="1"/>
  <c r="C368" i="5"/>
  <c r="C361" i="5"/>
  <c r="G364" i="5" s="1"/>
  <c r="H364" i="5" s="1"/>
  <c r="C357" i="5"/>
  <c r="C351" i="5"/>
  <c r="C348" i="5"/>
  <c r="C343" i="5"/>
  <c r="C340" i="5"/>
  <c r="C330" i="5"/>
  <c r="C326" i="5"/>
  <c r="C320" i="5"/>
  <c r="C317" i="5"/>
  <c r="C312" i="5"/>
  <c r="G316" i="5" s="1"/>
  <c r="H316" i="5" s="1"/>
  <c r="C337" i="5"/>
  <c r="C309" i="5"/>
  <c r="C299" i="5"/>
  <c r="C295" i="5"/>
  <c r="C289" i="5"/>
  <c r="C286" i="5"/>
  <c r="C281" i="5"/>
  <c r="C306" i="5"/>
  <c r="C278" i="5"/>
  <c r="C275" i="5"/>
  <c r="C268" i="5"/>
  <c r="C264" i="5"/>
  <c r="C258" i="5"/>
  <c r="C255" i="5"/>
  <c r="C250" i="5"/>
  <c r="C247" i="5"/>
  <c r="C224" i="5"/>
  <c r="C244" i="5"/>
  <c r="C237" i="5"/>
  <c r="C233" i="5"/>
  <c r="C227" i="5"/>
  <c r="C219" i="5"/>
  <c r="C216" i="5"/>
  <c r="C213" i="5"/>
  <c r="C206" i="5"/>
  <c r="C202" i="5"/>
  <c r="C196" i="5"/>
  <c r="C193" i="5"/>
  <c r="C188" i="5"/>
  <c r="C185" i="5"/>
  <c r="C182" i="5"/>
  <c r="C175" i="5"/>
  <c r="C171" i="5"/>
  <c r="C165" i="5"/>
  <c r="C162" i="5"/>
  <c r="C157" i="5"/>
  <c r="C154" i="5"/>
  <c r="C151" i="5"/>
  <c r="C144" i="5"/>
  <c r="C140" i="5"/>
  <c r="C134" i="5"/>
  <c r="C131" i="5"/>
  <c r="C126" i="5"/>
  <c r="C95" i="5"/>
  <c r="C123" i="5"/>
  <c r="C120" i="5"/>
  <c r="C113" i="5"/>
  <c r="C109" i="5"/>
  <c r="C103" i="5"/>
  <c r="C100" i="5"/>
  <c r="C72" i="5"/>
  <c r="C69" i="5"/>
  <c r="C64" i="5"/>
  <c r="C41" i="5"/>
  <c r="C38" i="5"/>
  <c r="C33" i="5"/>
  <c r="C7" i="5"/>
  <c r="C10" i="5"/>
  <c r="C2" i="5"/>
  <c r="G6" i="5" s="1"/>
  <c r="H6" i="5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2" i="1"/>
  <c r="E2" i="1" s="1"/>
  <c r="E343" i="5" l="1"/>
  <c r="G347" i="5"/>
  <c r="H347" i="5" s="1"/>
  <c r="E348" i="5"/>
  <c r="G350" i="5"/>
  <c r="H350" i="5" s="1"/>
  <c r="E351" i="5"/>
  <c r="G356" i="5"/>
  <c r="H356" i="5" s="1"/>
  <c r="E357" i="5"/>
  <c r="G360" i="5"/>
  <c r="H360" i="5" s="1"/>
  <c r="E368" i="5"/>
  <c r="G368" i="5"/>
  <c r="H368" i="5" s="1"/>
  <c r="E371" i="5"/>
  <c r="G373" i="5"/>
  <c r="H373" i="5" s="1"/>
  <c r="E317" i="5"/>
  <c r="G319" i="5"/>
  <c r="H319" i="5" s="1"/>
  <c r="E320" i="5"/>
  <c r="G325" i="5"/>
  <c r="H325" i="5" s="1"/>
  <c r="E326" i="5"/>
  <c r="G329" i="5"/>
  <c r="H329" i="5" s="1"/>
  <c r="E330" i="5"/>
  <c r="G333" i="5"/>
  <c r="H333" i="5" s="1"/>
  <c r="E340" i="5"/>
  <c r="G342" i="5"/>
  <c r="H342" i="5" s="1"/>
  <c r="E337" i="5"/>
  <c r="G337" i="5"/>
  <c r="H337" i="5" s="1"/>
  <c r="E306" i="5"/>
  <c r="G306" i="5"/>
  <c r="H306" i="5" s="1"/>
  <c r="E281" i="5"/>
  <c r="G285" i="5"/>
  <c r="H285" i="5" s="1"/>
  <c r="E286" i="5"/>
  <c r="G288" i="5"/>
  <c r="H288" i="5" s="1"/>
  <c r="E289" i="5"/>
  <c r="G294" i="5"/>
  <c r="H294" i="5" s="1"/>
  <c r="E295" i="5"/>
  <c r="G298" i="5"/>
  <c r="H298" i="5" s="1"/>
  <c r="E299" i="5"/>
  <c r="G302" i="5"/>
  <c r="H302" i="5" s="1"/>
  <c r="E309" i="5"/>
  <c r="G311" i="5"/>
  <c r="H311" i="5" s="1"/>
  <c r="E275" i="5"/>
  <c r="G275" i="5"/>
  <c r="H275" i="5" s="1"/>
  <c r="E278" i="5"/>
  <c r="G280" i="5"/>
  <c r="H280" i="5" s="1"/>
  <c r="E268" i="5"/>
  <c r="G271" i="5"/>
  <c r="H271" i="5" s="1"/>
  <c r="E250" i="5"/>
  <c r="G254" i="5"/>
  <c r="H254" i="5" s="1"/>
  <c r="E255" i="5"/>
  <c r="G257" i="5"/>
  <c r="H257" i="5" s="1"/>
  <c r="E258" i="5"/>
  <c r="G263" i="5"/>
  <c r="H263" i="5" s="1"/>
  <c r="E264" i="5"/>
  <c r="G267" i="5"/>
  <c r="H267" i="5" s="1"/>
  <c r="E219" i="5"/>
  <c r="G223" i="5"/>
  <c r="H223" i="5" s="1"/>
  <c r="E227" i="5"/>
  <c r="G232" i="5"/>
  <c r="H232" i="5" s="1"/>
  <c r="E233" i="5"/>
  <c r="G236" i="5"/>
  <c r="H236" i="5" s="1"/>
  <c r="E237" i="5"/>
  <c r="G240" i="5"/>
  <c r="H240" i="5" s="1"/>
  <c r="E244" i="5"/>
  <c r="G244" i="5"/>
  <c r="H244" i="5" s="1"/>
  <c r="E224" i="5"/>
  <c r="G226" i="5"/>
  <c r="H226" i="5" s="1"/>
  <c r="E247" i="5"/>
  <c r="G249" i="5"/>
  <c r="H249" i="5" s="1"/>
  <c r="E216" i="5"/>
  <c r="G218" i="5"/>
  <c r="H218" i="5" s="1"/>
  <c r="E188" i="5"/>
  <c r="G192" i="5"/>
  <c r="H192" i="5" s="1"/>
  <c r="E193" i="5"/>
  <c r="G195" i="5"/>
  <c r="H195" i="5" s="1"/>
  <c r="E196" i="5"/>
  <c r="G201" i="5"/>
  <c r="H201" i="5" s="1"/>
  <c r="E202" i="5"/>
  <c r="G205" i="5"/>
  <c r="H205" i="5" s="1"/>
  <c r="E206" i="5"/>
  <c r="G209" i="5"/>
  <c r="H209" i="5" s="1"/>
  <c r="E213" i="5"/>
  <c r="G213" i="5"/>
  <c r="H213" i="5" s="1"/>
  <c r="E165" i="5"/>
  <c r="G170" i="5"/>
  <c r="H170" i="5" s="1"/>
  <c r="E171" i="5"/>
  <c r="G174" i="5"/>
  <c r="H174" i="5" s="1"/>
  <c r="E175" i="5"/>
  <c r="G178" i="5"/>
  <c r="H178" i="5" s="1"/>
  <c r="E182" i="5"/>
  <c r="G182" i="5"/>
  <c r="H182" i="5" s="1"/>
  <c r="E185" i="5"/>
  <c r="G187" i="5"/>
  <c r="H187" i="5" s="1"/>
  <c r="E162" i="5"/>
  <c r="G164" i="5"/>
  <c r="H164" i="5" s="1"/>
  <c r="E157" i="5"/>
  <c r="G161" i="5"/>
  <c r="H161" i="5" s="1"/>
  <c r="E126" i="5"/>
  <c r="G130" i="5"/>
  <c r="H130" i="5" s="1"/>
  <c r="E131" i="5"/>
  <c r="G133" i="5"/>
  <c r="H133" i="5" s="1"/>
  <c r="E134" i="5"/>
  <c r="G139" i="5"/>
  <c r="H139" i="5" s="1"/>
  <c r="E140" i="5"/>
  <c r="G143" i="5"/>
  <c r="H143" i="5" s="1"/>
  <c r="E144" i="5"/>
  <c r="G147" i="5"/>
  <c r="H147" i="5" s="1"/>
  <c r="E151" i="5"/>
  <c r="G151" i="5"/>
  <c r="H151" i="5" s="1"/>
  <c r="E154" i="5"/>
  <c r="G156" i="5"/>
  <c r="H156" i="5" s="1"/>
  <c r="E113" i="5"/>
  <c r="G116" i="5"/>
  <c r="H116" i="5" s="1"/>
  <c r="E10" i="5"/>
  <c r="G15" i="5"/>
  <c r="H15" i="5" s="1"/>
  <c r="E120" i="5"/>
  <c r="G120" i="5"/>
  <c r="H120" i="5" s="1"/>
  <c r="E7" i="5"/>
  <c r="G9" i="5"/>
  <c r="H9" i="5" s="1"/>
  <c r="E123" i="5"/>
  <c r="G125" i="5"/>
  <c r="H125" i="5" s="1"/>
  <c r="E33" i="5"/>
  <c r="G37" i="5"/>
  <c r="H37" i="5" s="1"/>
  <c r="E95" i="5"/>
  <c r="G99" i="5"/>
  <c r="H99" i="5" s="1"/>
  <c r="E38" i="5"/>
  <c r="G40" i="5"/>
  <c r="H40" i="5" s="1"/>
  <c r="E41" i="5"/>
  <c r="G46" i="5"/>
  <c r="H46" i="5" s="1"/>
  <c r="E64" i="5"/>
  <c r="G68" i="5"/>
  <c r="H68" i="5" s="1"/>
  <c r="E69" i="5"/>
  <c r="G71" i="5"/>
  <c r="H71" i="5" s="1"/>
  <c r="E72" i="5"/>
  <c r="G77" i="5"/>
  <c r="H77" i="5" s="1"/>
  <c r="E100" i="5"/>
  <c r="G102" i="5"/>
  <c r="H102" i="5" s="1"/>
  <c r="E103" i="5"/>
  <c r="G108" i="5"/>
  <c r="H108" i="5" s="1"/>
  <c r="E109" i="5"/>
  <c r="G112" i="5"/>
  <c r="H112" i="5" s="1"/>
  <c r="C303" i="5"/>
  <c r="E312" i="5"/>
  <c r="C334" i="5"/>
  <c r="C86" i="5"/>
  <c r="C365" i="5"/>
  <c r="E361" i="5"/>
  <c r="C24" i="5"/>
  <c r="E2" i="5"/>
  <c r="C272" i="5"/>
  <c r="C241" i="5"/>
  <c r="C210" i="5"/>
  <c r="C179" i="5"/>
  <c r="C148" i="5"/>
  <c r="C117" i="5"/>
  <c r="C55" i="5"/>
  <c r="E365" i="5" l="1"/>
  <c r="G367" i="5"/>
  <c r="H367" i="5" s="1"/>
  <c r="E334" i="5"/>
  <c r="G336" i="5"/>
  <c r="H336" i="5" s="1"/>
  <c r="E303" i="5"/>
  <c r="G305" i="5"/>
  <c r="H305" i="5" s="1"/>
  <c r="E272" i="5"/>
  <c r="G274" i="5"/>
  <c r="H274" i="5" s="1"/>
  <c r="E241" i="5"/>
  <c r="G243" i="5"/>
  <c r="H243" i="5" s="1"/>
  <c r="E210" i="5"/>
  <c r="G212" i="5"/>
  <c r="H212" i="5" s="1"/>
  <c r="E179" i="5"/>
  <c r="G181" i="5"/>
  <c r="H181" i="5" s="1"/>
  <c r="E148" i="5"/>
  <c r="G150" i="5"/>
  <c r="H150" i="5" s="1"/>
  <c r="E86" i="5"/>
  <c r="G88" i="5"/>
  <c r="H88" i="5" s="1"/>
  <c r="E55" i="5"/>
  <c r="G57" i="5"/>
  <c r="H57" i="5" s="1"/>
  <c r="E117" i="5"/>
  <c r="G119" i="5"/>
  <c r="H119" i="5" s="1"/>
  <c r="E24" i="5"/>
  <c r="G26" i="5"/>
  <c r="H26" i="5" s="1"/>
</calcChain>
</file>

<file path=xl/sharedStrings.xml><?xml version="1.0" encoding="utf-8"?>
<sst xmlns="http://schemas.openxmlformats.org/spreadsheetml/2006/main" count="818" uniqueCount="67">
  <si>
    <t>Date</t>
  </si>
  <si>
    <t>Part No</t>
  </si>
  <si>
    <t>Price per unit</t>
  </si>
  <si>
    <t>Price</t>
  </si>
  <si>
    <t>Qty Sold</t>
  </si>
  <si>
    <t>Month</t>
  </si>
  <si>
    <t>Department</t>
  </si>
  <si>
    <t>Purchase Department</t>
  </si>
  <si>
    <t>Quality Department</t>
  </si>
  <si>
    <t>Manufacturing Department</t>
  </si>
  <si>
    <t>Sales Department</t>
  </si>
  <si>
    <t>Finance &amp; HR Department</t>
  </si>
  <si>
    <t>Maintenance Department</t>
  </si>
  <si>
    <t>Design &amp; Development Department</t>
  </si>
  <si>
    <t>Warranty Department</t>
  </si>
  <si>
    <t>Expense Amount %</t>
  </si>
  <si>
    <t>Amt target monthly</t>
  </si>
  <si>
    <t>Amt</t>
  </si>
  <si>
    <t>Sold to the Customer</t>
  </si>
  <si>
    <t>Latitude</t>
  </si>
  <si>
    <t>Client</t>
  </si>
  <si>
    <t>Longitude</t>
  </si>
  <si>
    <t>Row Material Purchase</t>
  </si>
  <si>
    <t>miscellaneous</t>
  </si>
  <si>
    <t>System Cost</t>
  </si>
  <si>
    <t>Electricity</t>
  </si>
  <si>
    <t>Machine Cost (Including rent)</t>
  </si>
  <si>
    <t>Scrap Cost</t>
  </si>
  <si>
    <t>Advertisement</t>
  </si>
  <si>
    <t>Client meeting cost (Including Traveling Expense)</t>
  </si>
  <si>
    <t>Lubricants Cost</t>
  </si>
  <si>
    <t>Security</t>
  </si>
  <si>
    <t>Cleaning &amp; Hygine</t>
  </si>
  <si>
    <t>Packaging &amp; Transport</t>
  </si>
  <si>
    <t>Prototype manufacturing cost</t>
  </si>
  <si>
    <t>Warranty Cost</t>
  </si>
  <si>
    <t>Physibility test cost (including on site/line installation cost)</t>
  </si>
  <si>
    <t>Salaries (Including Hiring Cost)</t>
  </si>
  <si>
    <t>External Audit Cost</t>
  </si>
  <si>
    <t>Manufacturing Tool Cost</t>
  </si>
  <si>
    <t>Sales Documentation Cost</t>
  </si>
  <si>
    <t>Finance &amp; HR Documentation Cost</t>
  </si>
  <si>
    <t>Quality Documentation Cost</t>
  </si>
  <si>
    <t>Quality Tool Cost</t>
  </si>
  <si>
    <t>Maintenace Tool Cost (Including rent)</t>
  </si>
  <si>
    <t>Quality Machines Cost (Including rent)</t>
  </si>
  <si>
    <t>Material Transportion Cost</t>
  </si>
  <si>
    <t>Purchase Documentation Cost</t>
  </si>
  <si>
    <t>Supplier Visite Cost (Including Travelling cost)</t>
  </si>
  <si>
    <t>Warranty Documentation Cost</t>
  </si>
  <si>
    <t xml:space="preserve"> Sales Market Research</t>
  </si>
  <si>
    <t>R&amp;D Market Research</t>
  </si>
  <si>
    <t>Sub Department</t>
  </si>
  <si>
    <t>old</t>
  </si>
  <si>
    <t>Sanskruti</t>
  </si>
  <si>
    <t>Srushti</t>
  </si>
  <si>
    <t>Sayali</t>
  </si>
  <si>
    <t>Shruti</t>
  </si>
  <si>
    <t>Vrushabh</t>
  </si>
  <si>
    <t>Avishkar</t>
  </si>
  <si>
    <t>Shreyash</t>
  </si>
  <si>
    <t>Sammed</t>
  </si>
  <si>
    <t>Client Name</t>
  </si>
  <si>
    <t>Prerna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</si>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</sst>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rna" refreshedDate="45449.902304861112" createdVersion="8" refreshedVersion="8" minRefreshableVersion="3" recordCount="373" xr:uid="{09D3B12B-A285-4589-B6D7-FB5C92C424EC}">
  <cacheSource type="worksheet">
    <worksheetSource ref="A1:H1048576" sheet="Department wise Expense"/>
  </cacheSource>
  <cacheFields count="8">
    <cacheField name="Month" numFmtId="0">
      <sharedItems containsNonDate="0" containsDate="1" containsString="0" containsBlank="1" minDate="2023-01-01T00:00:00" maxDate="2023-12-02T00:00:00"/>
    </cacheField>
    <cacheField name="Department" numFmtId="0">
      <sharedItems containsBlank="1" count="9">
        <s v="Purchase Department"/>
        <s v="Finance &amp; HR Department"/>
        <s v="Manufacturing Department"/>
        <s v="Sales Department"/>
        <s v="Quality Department"/>
        <s v="Maintenance Department"/>
        <s v="Design &amp; Development Department"/>
        <s v="Warranty Department"/>
        <m/>
      </sharedItems>
    </cacheField>
    <cacheField name="Expense Amount %" numFmtId="0">
      <sharedItems containsString="0" containsBlank="1" containsNumber="1" minValue="1.4999999999999999E-2" maxValue="0.45"/>
    </cacheField>
    <cacheField name="Amt target monthly" numFmtId="0">
      <sharedItems containsString="0" containsBlank="1" containsNumber="1" containsInteger="1" minValue="10145632" maxValue="19432849"/>
    </cacheField>
    <cacheField name="Amt" numFmtId="0">
      <sharedItems containsString="0" containsBlank="1" containsNumber="1" minValue="179367.67499999999" maxValue="8744782.0500000007"/>
    </cacheField>
    <cacheField name="Sub Department" numFmtId="0">
      <sharedItems containsBlank="1" count="31">
        <s v="Row Material Purchase"/>
        <s v="Material Transportion Cost"/>
        <s v="Purchase Documentation Cost"/>
        <s v="Supplier Visite Cost (Including Travelling cost)"/>
        <s v="miscellaneous"/>
        <s v="Salaries (Including Hiring Cost)"/>
        <s v="Finance &amp; HR Documentation Cost"/>
        <s v="System Cost"/>
        <s v="Machine Cost (Including rent)"/>
        <s v="Electricity"/>
        <s v="Manufacturing Tool Cost"/>
        <s v="Scrap Cost"/>
        <s v="Lubricants Cost"/>
        <s v="Packaging &amp; Transport"/>
        <s v="Advertisement"/>
        <s v="Client meeting cost (Including Traveling Expense)"/>
        <s v="Sales Documentation Cost"/>
        <s v=" Sales Market Research"/>
        <s v="Quality Documentation Cost"/>
        <s v="Quality Tool Cost"/>
        <s v="Quality Machines Cost (Including rent)"/>
        <s v="External Audit Cost"/>
        <s v="Maintenace Tool Cost (Including rent)"/>
        <s v="Security"/>
        <s v="Cleaning &amp; Hygine"/>
        <s v="R&amp;D Market Research"/>
        <s v="Prototype manufacturing cost"/>
        <s v="Physibility test cost (including on site/line installation cost)"/>
        <s v="Warranty Cost"/>
        <s v="Warranty Documentation Cost"/>
        <m/>
      </sharedItems>
    </cacheField>
    <cacheField name="Expense Amount %2" numFmtId="0">
      <sharedItems containsString="0" containsBlank="1" containsNumber="1" minValue="0" maxValue="0.42"/>
    </cacheField>
    <cacheField name="Amt2" numFmtId="0">
      <sharedItems containsString="0" containsBlank="1" containsNumber="1" minValue="0" maxValue="8161796.58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d v="2023-01-01T00:00:00"/>
    <x v="0"/>
    <n v="0.4"/>
    <n v="10832940"/>
    <n v="4333176"/>
    <x v="0"/>
    <n v="0.38500000000000001"/>
    <n v="4170681.9"/>
  </r>
  <r>
    <d v="2023-01-01T00:00:00"/>
    <x v="0"/>
    <m/>
    <m/>
    <m/>
    <x v="1"/>
    <n v="6.0000000000000001E-3"/>
    <n v="64997.64"/>
  </r>
  <r>
    <d v="2023-01-01T00:00:00"/>
    <x v="0"/>
    <m/>
    <m/>
    <m/>
    <x v="2"/>
    <n v="5.0000000000000001E-4"/>
    <n v="5416.47"/>
  </r>
  <r>
    <d v="2023-01-01T00:00:00"/>
    <x v="0"/>
    <m/>
    <m/>
    <m/>
    <x v="3"/>
    <n v="5.0000000000000001E-3"/>
    <n v="54164.700000000004"/>
  </r>
  <r>
    <d v="2023-01-01T00:00:00"/>
    <x v="0"/>
    <m/>
    <m/>
    <m/>
    <x v="4"/>
    <n v="3.5000000000000031E-3"/>
    <n v="37915.290000000037"/>
  </r>
  <r>
    <d v="2023-01-01T00:00:00"/>
    <x v="1"/>
    <n v="0.1"/>
    <n v="10832940"/>
    <n v="1083294"/>
    <x v="5"/>
    <n v="0.09"/>
    <n v="974964.6"/>
  </r>
  <r>
    <d v="2023-01-01T00:00:00"/>
    <x v="1"/>
    <m/>
    <m/>
    <m/>
    <x v="6"/>
    <n v="4.0000000000000001E-3"/>
    <n v="43331.76"/>
  </r>
  <r>
    <d v="2023-01-01T00:00:00"/>
    <x v="1"/>
    <m/>
    <m/>
    <m/>
    <x v="7"/>
    <n v="6.0000000000000053E-3"/>
    <n v="64997.640000000058"/>
  </r>
  <r>
    <d v="2023-01-01T00:00:00"/>
    <x v="2"/>
    <n v="0.2"/>
    <n v="10832940"/>
    <n v="2166588"/>
    <x v="8"/>
    <n v="0.1"/>
    <n v="1083294"/>
  </r>
  <r>
    <d v="2023-01-01T00:00:00"/>
    <x v="2"/>
    <m/>
    <m/>
    <m/>
    <x v="9"/>
    <n v="5.0000000000000001E-3"/>
    <n v="54164.700000000004"/>
  </r>
  <r>
    <d v="2023-01-01T00:00:00"/>
    <x v="2"/>
    <m/>
    <m/>
    <m/>
    <x v="10"/>
    <n v="0.06"/>
    <n v="649976.4"/>
  </r>
  <r>
    <d v="2023-01-01T00:00:00"/>
    <x v="2"/>
    <m/>
    <m/>
    <m/>
    <x v="11"/>
    <n v="5.0000000000000001E-4"/>
    <n v="5416.47"/>
  </r>
  <r>
    <d v="2023-01-01T00:00:00"/>
    <x v="2"/>
    <m/>
    <m/>
    <m/>
    <x v="12"/>
    <n v="0.03"/>
    <n v="324988.2"/>
  </r>
  <r>
    <d v="2023-01-01T00:00:00"/>
    <x v="2"/>
    <m/>
    <m/>
    <m/>
    <x v="13"/>
    <n v="4.500000000000004E-3"/>
    <n v="48748.230000000047"/>
  </r>
  <r>
    <d v="2023-01-01T00:00:00"/>
    <x v="3"/>
    <n v="2.5000000000000001E-2"/>
    <n v="10832940"/>
    <n v="270823.5"/>
    <x v="14"/>
    <n v="5.0000000000000001E-4"/>
    <n v="5416.47"/>
  </r>
  <r>
    <d v="2023-01-01T00:00:00"/>
    <x v="3"/>
    <m/>
    <m/>
    <m/>
    <x v="15"/>
    <n v="2.0500000000000001E-2"/>
    <n v="222075.27000000002"/>
  </r>
  <r>
    <d v="2023-01-01T00:00:00"/>
    <x v="3"/>
    <m/>
    <m/>
    <m/>
    <x v="16"/>
    <n v="4.0000000000000002E-4"/>
    <n v="4333.1760000000004"/>
  </r>
  <r>
    <d v="2023-01-01T00:00:00"/>
    <x v="3"/>
    <m/>
    <m/>
    <m/>
    <x v="17"/>
    <n v="3.599999999999999E-3"/>
    <n v="38998.583999999988"/>
  </r>
  <r>
    <d v="2023-01-01T00:00:00"/>
    <x v="4"/>
    <n v="0.1"/>
    <n v="10832940"/>
    <n v="1083294"/>
    <x v="18"/>
    <n v="5.9999999999999995E-4"/>
    <n v="6499.7639999999992"/>
  </r>
  <r>
    <d v="2023-01-01T00:00:00"/>
    <x v="4"/>
    <m/>
    <m/>
    <m/>
    <x v="19"/>
    <n v="2.5000000000000001E-2"/>
    <n v="270823.5"/>
  </r>
  <r>
    <d v="2023-01-01T00:00:00"/>
    <x v="4"/>
    <m/>
    <m/>
    <m/>
    <x v="20"/>
    <n v="7.0000000000000007E-2"/>
    <n v="758305.8"/>
  </r>
  <r>
    <d v="2023-01-01T00:00:00"/>
    <x v="4"/>
    <m/>
    <m/>
    <m/>
    <x v="21"/>
    <n v="4.4000000000000011E-3"/>
    <n v="47664.936000000009"/>
  </r>
  <r>
    <d v="2023-01-01T00:00:00"/>
    <x v="5"/>
    <n v="7.5000000000000067E-2"/>
    <n v="10832940"/>
    <n v="812470.5000000007"/>
    <x v="22"/>
    <n v="0.05"/>
    <n v="541647"/>
  </r>
  <r>
    <d v="2023-01-01T00:00:00"/>
    <x v="5"/>
    <m/>
    <m/>
    <m/>
    <x v="23"/>
    <n v="0.02"/>
    <n v="216658.80000000002"/>
  </r>
  <r>
    <d v="2023-01-01T00:00:00"/>
    <x v="5"/>
    <m/>
    <m/>
    <m/>
    <x v="24"/>
    <n v="5.00000000000006E-3"/>
    <n v="54164.700000000652"/>
  </r>
  <r>
    <d v="2023-01-01T00:00:00"/>
    <x v="6"/>
    <n v="0.05"/>
    <n v="10832940"/>
    <n v="541647"/>
    <x v="25"/>
    <n v="1.0000000000000002E-2"/>
    <n v="108329.40000000002"/>
  </r>
  <r>
    <d v="2023-01-01T00:00:00"/>
    <x v="6"/>
    <m/>
    <m/>
    <m/>
    <x v="26"/>
    <n v="2.5000000000000001E-2"/>
    <n v="270823.5"/>
  </r>
  <r>
    <d v="2023-01-01T00:00:00"/>
    <x v="6"/>
    <m/>
    <m/>
    <m/>
    <x v="27"/>
    <n v="1.4999999999999999E-2"/>
    <n v="162494.1"/>
  </r>
  <r>
    <d v="2023-01-01T00:00:00"/>
    <x v="7"/>
    <n v="0.05"/>
    <n v="10832940"/>
    <n v="541647"/>
    <x v="15"/>
    <n v="5.0000000000000001E-3"/>
    <n v="54164.700000000004"/>
  </r>
  <r>
    <d v="2023-01-01T00:00:00"/>
    <x v="7"/>
    <m/>
    <m/>
    <m/>
    <x v="28"/>
    <n v="4.2000000000000003E-2"/>
    <n v="454983.48000000004"/>
  </r>
  <r>
    <d v="2023-01-01T00:00:00"/>
    <x v="7"/>
    <m/>
    <m/>
    <m/>
    <x v="29"/>
    <n v="3.0000000000000027E-3"/>
    <n v="32498.820000000029"/>
  </r>
  <r>
    <d v="2023-02-01T00:00:00"/>
    <x v="0"/>
    <n v="0.38"/>
    <n v="10569988"/>
    <n v="4016595.44"/>
    <x v="0"/>
    <n v="0.36499999999999999"/>
    <n v="3858045.62"/>
  </r>
  <r>
    <d v="2023-02-01T00:00:00"/>
    <x v="0"/>
    <m/>
    <m/>
    <m/>
    <x v="1"/>
    <n v="6.0000000000000001E-3"/>
    <n v="63419.928"/>
  </r>
  <r>
    <d v="2023-02-01T00:00:00"/>
    <x v="0"/>
    <m/>
    <m/>
    <m/>
    <x v="2"/>
    <n v="5.0000000000000001E-4"/>
    <n v="5284.9939999999997"/>
  </r>
  <r>
    <d v="2023-02-01T00:00:00"/>
    <x v="0"/>
    <m/>
    <m/>
    <m/>
    <x v="3"/>
    <n v="5.0000000000000001E-3"/>
    <n v="52849.94"/>
  </r>
  <r>
    <d v="2023-02-01T00:00:00"/>
    <x v="0"/>
    <m/>
    <m/>
    <m/>
    <x v="4"/>
    <n v="3.5000000000000031E-3"/>
    <n v="36994.958000000035"/>
  </r>
  <r>
    <d v="2023-02-01T00:00:00"/>
    <x v="1"/>
    <n v="0.11"/>
    <n v="10569988"/>
    <n v="1162698.68"/>
    <x v="5"/>
    <n v="0.1"/>
    <n v="1056998.8"/>
  </r>
  <r>
    <d v="2023-02-01T00:00:00"/>
    <x v="1"/>
    <m/>
    <m/>
    <m/>
    <x v="6"/>
    <n v="4.0000000000000001E-3"/>
    <n v="42279.951999999997"/>
  </r>
  <r>
    <d v="2023-02-01T00:00:00"/>
    <x v="1"/>
    <m/>
    <m/>
    <m/>
    <x v="7"/>
    <n v="5.9999999999999915E-3"/>
    <n v="63419.927999999913"/>
  </r>
  <r>
    <d v="2023-02-01T00:00:00"/>
    <x v="2"/>
    <n v="0.18"/>
    <n v="10569988"/>
    <n v="1902597.8399999999"/>
    <x v="8"/>
    <n v="9.9000000000000005E-2"/>
    <n v="1046428.812"/>
  </r>
  <r>
    <d v="2023-02-01T00:00:00"/>
    <x v="2"/>
    <m/>
    <m/>
    <m/>
    <x v="9"/>
    <n v="5.0000000000000001E-3"/>
    <n v="52849.94"/>
  </r>
  <r>
    <d v="2023-02-01T00:00:00"/>
    <x v="2"/>
    <m/>
    <m/>
    <m/>
    <x v="10"/>
    <n v="6.5000000000000002E-2"/>
    <n v="687049.22"/>
  </r>
  <r>
    <d v="2023-02-01T00:00:00"/>
    <x v="2"/>
    <m/>
    <m/>
    <m/>
    <x v="11"/>
    <n v="5.0000000000000001E-4"/>
    <n v="5284.9939999999997"/>
  </r>
  <r>
    <d v="2023-02-01T00:00:00"/>
    <x v="2"/>
    <m/>
    <m/>
    <m/>
    <x v="12"/>
    <n v="5.0000000000000001E-3"/>
    <n v="52849.94"/>
  </r>
  <r>
    <d v="2023-02-01T00:00:00"/>
    <x v="2"/>
    <m/>
    <m/>
    <m/>
    <x v="13"/>
    <n v="5.4999999999999771E-3"/>
    <n v="58134.933999999761"/>
  </r>
  <r>
    <d v="2023-02-01T00:00:00"/>
    <x v="3"/>
    <n v="0.05"/>
    <n v="10569988"/>
    <n v="528499.4"/>
    <x v="14"/>
    <n v="5.0000000000000001E-4"/>
    <n v="5284.9939999999997"/>
  </r>
  <r>
    <d v="2023-02-01T00:00:00"/>
    <x v="3"/>
    <m/>
    <m/>
    <m/>
    <x v="15"/>
    <n v="2.0500000000000001E-2"/>
    <n v="216684.75400000002"/>
  </r>
  <r>
    <d v="2023-02-01T00:00:00"/>
    <x v="3"/>
    <m/>
    <m/>
    <m/>
    <x v="16"/>
    <n v="4.0000000000000002E-4"/>
    <n v="4227.9952000000003"/>
  </r>
  <r>
    <d v="2023-02-01T00:00:00"/>
    <x v="3"/>
    <m/>
    <m/>
    <m/>
    <x v="17"/>
    <n v="2.86E-2"/>
    <n v="302301.6568"/>
  </r>
  <r>
    <d v="2023-02-01T00:00:00"/>
    <x v="4"/>
    <n v="0.1"/>
    <n v="10569988"/>
    <n v="1056998.8"/>
    <x v="18"/>
    <n v="5.9999999999999995E-4"/>
    <n v="6341.9927999999991"/>
  </r>
  <r>
    <d v="2023-02-01T00:00:00"/>
    <x v="4"/>
    <m/>
    <m/>
    <m/>
    <x v="19"/>
    <n v="2.5000000000000001E-2"/>
    <n v="264249.7"/>
  </r>
  <r>
    <d v="2023-02-01T00:00:00"/>
    <x v="4"/>
    <m/>
    <m/>
    <m/>
    <x v="20"/>
    <n v="7.0000000000000007E-2"/>
    <n v="739899.16"/>
  </r>
  <r>
    <d v="2023-02-01T00:00:00"/>
    <x v="4"/>
    <m/>
    <m/>
    <m/>
    <x v="21"/>
    <n v="4.4000000000000011E-3"/>
    <n v="46507.94720000001"/>
  </r>
  <r>
    <d v="2023-02-01T00:00:00"/>
    <x v="5"/>
    <n v="8.0000000000000071E-2"/>
    <n v="10569988"/>
    <n v="845599.04000000074"/>
    <x v="22"/>
    <n v="0.05"/>
    <n v="528499.4"/>
  </r>
  <r>
    <d v="2023-02-01T00:00:00"/>
    <x v="5"/>
    <m/>
    <m/>
    <m/>
    <x v="23"/>
    <n v="0.02"/>
    <n v="211399.76"/>
  </r>
  <r>
    <d v="2023-02-01T00:00:00"/>
    <x v="5"/>
    <m/>
    <m/>
    <m/>
    <x v="24"/>
    <n v="1.0000000000000064E-2"/>
    <n v="105699.88000000067"/>
  </r>
  <r>
    <d v="2023-02-01T00:00:00"/>
    <x v="6"/>
    <n v="0.05"/>
    <n v="10569988"/>
    <n v="528499.4"/>
    <x v="25"/>
    <n v="1.0000000000000002E-2"/>
    <n v="105699.88000000002"/>
  </r>
  <r>
    <d v="2023-02-01T00:00:00"/>
    <x v="6"/>
    <m/>
    <m/>
    <m/>
    <x v="26"/>
    <n v="2.5000000000000001E-2"/>
    <n v="264249.7"/>
  </r>
  <r>
    <d v="2023-02-01T00:00:00"/>
    <x v="6"/>
    <m/>
    <m/>
    <m/>
    <x v="27"/>
    <n v="1.4999999999999999E-2"/>
    <n v="158549.82"/>
  </r>
  <r>
    <d v="2023-02-01T00:00:00"/>
    <x v="7"/>
    <n v="0.05"/>
    <n v="10569988"/>
    <n v="528499.4"/>
    <x v="15"/>
    <n v="5.0000000000000001E-3"/>
    <n v="52849.94"/>
  </r>
  <r>
    <d v="2023-02-01T00:00:00"/>
    <x v="7"/>
    <m/>
    <m/>
    <m/>
    <x v="28"/>
    <n v="4.2000000000000003E-2"/>
    <n v="443939.49600000004"/>
  </r>
  <r>
    <d v="2023-02-01T00:00:00"/>
    <x v="7"/>
    <m/>
    <m/>
    <m/>
    <x v="29"/>
    <n v="3.0000000000000027E-3"/>
    <n v="31709.964000000029"/>
  </r>
  <r>
    <d v="2023-03-01T00:00:00"/>
    <x v="0"/>
    <n v="0.28000000000000003"/>
    <n v="10145632"/>
    <n v="2840776.9600000004"/>
    <x v="0"/>
    <n v="0.26"/>
    <n v="2637864.3200000003"/>
  </r>
  <r>
    <d v="2023-03-01T00:00:00"/>
    <x v="0"/>
    <m/>
    <m/>
    <m/>
    <x v="1"/>
    <n v="6.0000000000000001E-3"/>
    <n v="60873.792000000001"/>
  </r>
  <r>
    <d v="2023-03-01T00:00:00"/>
    <x v="0"/>
    <m/>
    <m/>
    <m/>
    <x v="2"/>
    <n v="5.0000000000000001E-4"/>
    <n v="5072.8159999999998"/>
  </r>
  <r>
    <d v="2023-03-01T00:00:00"/>
    <x v="0"/>
    <m/>
    <m/>
    <m/>
    <x v="3"/>
    <n v="5.0000000000000001E-3"/>
    <n v="50728.160000000003"/>
  </r>
  <r>
    <d v="2023-03-01T00:00:00"/>
    <x v="0"/>
    <m/>
    <m/>
    <m/>
    <x v="4"/>
    <n v="8.5000000000000075E-3"/>
    <n v="86237.872000000076"/>
  </r>
  <r>
    <d v="2023-03-01T00:00:00"/>
    <x v="1"/>
    <n v="0.18"/>
    <n v="10145632"/>
    <n v="1826213.76"/>
    <x v="5"/>
    <n v="0.16"/>
    <n v="1623301.1200000001"/>
  </r>
  <r>
    <d v="2023-03-01T00:00:00"/>
    <x v="1"/>
    <m/>
    <m/>
    <m/>
    <x v="6"/>
    <n v="4.0000000000000001E-3"/>
    <n v="40582.527999999998"/>
  </r>
  <r>
    <d v="2023-03-01T00:00:00"/>
    <x v="1"/>
    <m/>
    <m/>
    <m/>
    <x v="7"/>
    <n v="1.5999999999999986E-2"/>
    <n v="162330.11199999985"/>
  </r>
  <r>
    <d v="2023-03-01T00:00:00"/>
    <x v="2"/>
    <n v="0.23"/>
    <n v="10145632"/>
    <n v="2333495.36"/>
    <x v="8"/>
    <n v="0.14000000000000001"/>
    <n v="1420388.4800000002"/>
  </r>
  <r>
    <d v="2023-03-01T00:00:00"/>
    <x v="2"/>
    <m/>
    <m/>
    <m/>
    <x v="9"/>
    <n v="5.0000000000000001E-3"/>
    <n v="50728.160000000003"/>
  </r>
  <r>
    <d v="2023-03-01T00:00:00"/>
    <x v="2"/>
    <m/>
    <m/>
    <m/>
    <x v="10"/>
    <n v="7.4999999999999997E-2"/>
    <n v="760922.4"/>
  </r>
  <r>
    <d v="2023-03-01T00:00:00"/>
    <x v="2"/>
    <m/>
    <m/>
    <m/>
    <x v="11"/>
    <n v="5.0000000000000001E-4"/>
    <n v="5072.8159999999998"/>
  </r>
  <r>
    <d v="2023-03-01T00:00:00"/>
    <x v="2"/>
    <m/>
    <m/>
    <m/>
    <x v="12"/>
    <n v="5.0000000000000001E-3"/>
    <n v="50728.160000000003"/>
  </r>
  <r>
    <d v="2023-03-01T00:00:00"/>
    <x v="2"/>
    <m/>
    <m/>
    <m/>
    <x v="13"/>
    <n v="4.4999999999999762E-3"/>
    <n v="45655.343999999757"/>
  </r>
  <r>
    <d v="2023-03-01T00:00:00"/>
    <x v="3"/>
    <n v="0.05"/>
    <n v="10145632"/>
    <n v="507281.60000000003"/>
    <x v="14"/>
    <n v="5.0000000000000001E-4"/>
    <n v="5072.8159999999998"/>
  </r>
  <r>
    <d v="2023-03-01T00:00:00"/>
    <x v="3"/>
    <m/>
    <m/>
    <m/>
    <x v="15"/>
    <n v="4.4999999999999998E-2"/>
    <n v="456553.44"/>
  </r>
  <r>
    <d v="2023-03-01T00:00:00"/>
    <x v="3"/>
    <m/>
    <m/>
    <m/>
    <x v="16"/>
    <n v="4.0000000000000002E-4"/>
    <n v="4058.2528000000002"/>
  </r>
  <r>
    <d v="2023-03-01T00:00:00"/>
    <x v="3"/>
    <m/>
    <m/>
    <m/>
    <x v="17"/>
    <n v="4.1000000000000064E-3"/>
    <n v="41597.091200000068"/>
  </r>
  <r>
    <d v="2023-03-01T00:00:00"/>
    <x v="4"/>
    <n v="0.1"/>
    <n v="10145632"/>
    <n v="1014563.2000000001"/>
    <x v="18"/>
    <n v="5.9999999999999995E-4"/>
    <n v="6087.3791999999994"/>
  </r>
  <r>
    <d v="2023-03-01T00:00:00"/>
    <x v="4"/>
    <m/>
    <m/>
    <m/>
    <x v="19"/>
    <n v="0.03"/>
    <n v="304368.95999999996"/>
  </r>
  <r>
    <d v="2023-03-01T00:00:00"/>
    <x v="4"/>
    <m/>
    <m/>
    <m/>
    <x v="20"/>
    <n v="6.5000000000000002E-2"/>
    <n v="659466.08000000007"/>
  </r>
  <r>
    <d v="2023-03-01T00:00:00"/>
    <x v="4"/>
    <m/>
    <m/>
    <m/>
    <x v="21"/>
    <n v="4.4000000000000011E-3"/>
    <n v="44640.780800000015"/>
  </r>
  <r>
    <d v="2023-03-01T00:00:00"/>
    <x v="5"/>
    <n v="8.1999999999999962E-2"/>
    <n v="10145632"/>
    <n v="831941.82399999956"/>
    <x v="22"/>
    <n v="0.05"/>
    <n v="507281.60000000003"/>
  </r>
  <r>
    <d v="2023-03-01T00:00:00"/>
    <x v="5"/>
    <m/>
    <m/>
    <m/>
    <x v="23"/>
    <n v="0.02"/>
    <n v="202912.64000000001"/>
  </r>
  <r>
    <d v="2023-03-01T00:00:00"/>
    <x v="5"/>
    <m/>
    <m/>
    <m/>
    <x v="24"/>
    <n v="1.1999999999999955E-2"/>
    <n v="121747.58399999955"/>
  </r>
  <r>
    <d v="2023-03-01T00:00:00"/>
    <x v="6"/>
    <n v="0.04"/>
    <n v="10145632"/>
    <n v="405825.28000000003"/>
    <x v="25"/>
    <n v="4.9999999999999975E-3"/>
    <n v="50728.159999999974"/>
  </r>
  <r>
    <d v="2023-03-01T00:00:00"/>
    <x v="6"/>
    <m/>
    <m/>
    <m/>
    <x v="26"/>
    <n v="0.02"/>
    <n v="202912.64000000001"/>
  </r>
  <r>
    <d v="2023-03-01T00:00:00"/>
    <x v="6"/>
    <m/>
    <m/>
    <m/>
    <x v="27"/>
    <n v="1.4999999999999999E-2"/>
    <n v="152184.47999999998"/>
  </r>
  <r>
    <d v="2023-03-01T00:00:00"/>
    <x v="7"/>
    <n v="3.7999999999999999E-2"/>
    <n v="10145632"/>
    <n v="385534.016"/>
    <x v="15"/>
    <n v="3.0000000000000001E-3"/>
    <n v="30436.896000000001"/>
  </r>
  <r>
    <d v="2023-03-01T00:00:00"/>
    <x v="7"/>
    <m/>
    <m/>
    <m/>
    <x v="28"/>
    <n v="3.3000000000000002E-2"/>
    <n v="334805.85600000003"/>
  </r>
  <r>
    <d v="2023-03-01T00:00:00"/>
    <x v="7"/>
    <m/>
    <m/>
    <m/>
    <x v="29"/>
    <n v="1.9999999999999948E-3"/>
    <n v="20291.263999999948"/>
  </r>
  <r>
    <d v="2023-04-01T00:00:00"/>
    <x v="0"/>
    <n v="0.45"/>
    <n v="19432849"/>
    <n v="8744782.0500000007"/>
    <x v="0"/>
    <n v="0.42"/>
    <n v="8161796.5800000001"/>
  </r>
  <r>
    <d v="2023-04-01T00:00:00"/>
    <x v="0"/>
    <m/>
    <m/>
    <m/>
    <x v="1"/>
    <n v="0.01"/>
    <n v="194328.49"/>
  </r>
  <r>
    <d v="2023-04-01T00:00:00"/>
    <x v="0"/>
    <m/>
    <m/>
    <m/>
    <x v="2"/>
    <n v="5.0000000000000001E-4"/>
    <n v="9716.424500000001"/>
  </r>
  <r>
    <d v="2023-04-01T00:00:00"/>
    <x v="0"/>
    <m/>
    <m/>
    <m/>
    <x v="3"/>
    <n v="5.0000000000000001E-3"/>
    <n v="97164.244999999995"/>
  </r>
  <r>
    <d v="2023-04-01T00:00:00"/>
    <x v="0"/>
    <m/>
    <m/>
    <m/>
    <x v="4"/>
    <n v="1.4500000000000013E-2"/>
    <n v="281776.31050000025"/>
  </r>
  <r>
    <d v="2023-04-01T00:00:00"/>
    <x v="1"/>
    <n v="0.12"/>
    <n v="19432849"/>
    <n v="2331941.88"/>
    <x v="5"/>
    <n v="0.11"/>
    <n v="2137613.39"/>
  </r>
  <r>
    <d v="2023-04-01T00:00:00"/>
    <x v="1"/>
    <m/>
    <m/>
    <m/>
    <x v="6"/>
    <n v="4.0000000000000001E-3"/>
    <n v="77731.396000000008"/>
  </r>
  <r>
    <d v="2023-04-01T00:00:00"/>
    <x v="1"/>
    <m/>
    <m/>
    <m/>
    <x v="7"/>
    <n v="5.9999999999999915E-3"/>
    <n v="116597.09399999984"/>
  </r>
  <r>
    <d v="2023-04-01T00:00:00"/>
    <x v="2"/>
    <n v="0.19"/>
    <n v="19432849"/>
    <n v="3692241.31"/>
    <x v="8"/>
    <n v="0.12"/>
    <n v="2331941.88"/>
  </r>
  <r>
    <d v="2023-04-01T00:00:00"/>
    <x v="2"/>
    <m/>
    <m/>
    <m/>
    <x v="9"/>
    <n v="5.0000000000000001E-3"/>
    <n v="97164.244999999995"/>
  </r>
  <r>
    <d v="2023-04-01T00:00:00"/>
    <x v="2"/>
    <m/>
    <m/>
    <m/>
    <x v="10"/>
    <n v="5.5E-2"/>
    <n v="1068806.6950000001"/>
  </r>
  <r>
    <d v="2023-04-01T00:00:00"/>
    <x v="2"/>
    <m/>
    <m/>
    <m/>
    <x v="11"/>
    <n v="8.0000000000000004E-4"/>
    <n v="15546.279200000001"/>
  </r>
  <r>
    <d v="2023-04-01T00:00:00"/>
    <x v="2"/>
    <m/>
    <m/>
    <m/>
    <x v="12"/>
    <n v="3.0000000000000001E-3"/>
    <n v="58298.546999999999"/>
  </r>
  <r>
    <d v="2023-04-01T00:00:00"/>
    <x v="2"/>
    <m/>
    <m/>
    <m/>
    <x v="13"/>
    <n v="6.2000000000000111E-3"/>
    <n v="120483.66380000021"/>
  </r>
  <r>
    <d v="2023-04-01T00:00:00"/>
    <x v="3"/>
    <n v="4.4999999999999998E-2"/>
    <n v="19432849"/>
    <n v="874478.20499999996"/>
    <x v="14"/>
    <n v="2.9999999999999997E-4"/>
    <n v="5829.8546999999999"/>
  </r>
  <r>
    <d v="2023-04-01T00:00:00"/>
    <x v="3"/>
    <m/>
    <m/>
    <m/>
    <x v="15"/>
    <n v="0.04"/>
    <n v="777313.96"/>
  </r>
  <r>
    <d v="2023-04-01T00:00:00"/>
    <x v="3"/>
    <m/>
    <m/>
    <m/>
    <x v="16"/>
    <n v="2.9999999999999997E-4"/>
    <n v="5829.8546999999999"/>
  </r>
  <r>
    <d v="2023-04-01T00:00:00"/>
    <x v="3"/>
    <m/>
    <m/>
    <m/>
    <x v="17"/>
    <n v="4.3999999999999942E-3"/>
    <n v="85504.535599999886"/>
  </r>
  <r>
    <d v="2023-04-01T00:00:00"/>
    <x v="4"/>
    <n v="0.1"/>
    <n v="19432849"/>
    <n v="1943284.9000000001"/>
    <x v="18"/>
    <n v="5.9999999999999995E-4"/>
    <n v="11659.7094"/>
  </r>
  <r>
    <d v="2023-04-01T00:00:00"/>
    <x v="4"/>
    <m/>
    <m/>
    <m/>
    <x v="19"/>
    <n v="0.03"/>
    <n v="582985.47"/>
  </r>
  <r>
    <d v="2023-04-01T00:00:00"/>
    <x v="4"/>
    <m/>
    <m/>
    <m/>
    <x v="20"/>
    <n v="6.5000000000000002E-2"/>
    <n v="1263135.1850000001"/>
  </r>
  <r>
    <d v="2023-04-01T00:00:00"/>
    <x v="4"/>
    <m/>
    <m/>
    <m/>
    <x v="21"/>
    <n v="4.4000000000000011E-3"/>
    <n v="85504.535600000017"/>
  </r>
  <r>
    <d v="2023-04-01T00:00:00"/>
    <x v="5"/>
    <n v="3.499999999999992E-2"/>
    <n v="19432849"/>
    <n v="680149.71499999845"/>
    <x v="22"/>
    <n v="0.02"/>
    <n v="388656.98"/>
  </r>
  <r>
    <d v="2023-04-01T00:00:00"/>
    <x v="5"/>
    <m/>
    <m/>
    <m/>
    <x v="23"/>
    <n v="0.01"/>
    <n v="194328.49"/>
  </r>
  <r>
    <d v="2023-04-01T00:00:00"/>
    <x v="5"/>
    <m/>
    <m/>
    <m/>
    <x v="24"/>
    <n v="4.9999999999999212E-3"/>
    <n v="97164.244999998467"/>
  </r>
  <r>
    <d v="2023-04-01T00:00:00"/>
    <x v="6"/>
    <n v="0.04"/>
    <n v="19432849"/>
    <n v="777313.96"/>
    <x v="25"/>
    <n v="4.9999999999999975E-3"/>
    <n v="97164.244999999952"/>
  </r>
  <r>
    <d v="2023-04-01T00:00:00"/>
    <x v="6"/>
    <m/>
    <m/>
    <m/>
    <x v="26"/>
    <n v="0.02"/>
    <n v="388656.98"/>
  </r>
  <r>
    <d v="2023-04-01T00:00:00"/>
    <x v="6"/>
    <m/>
    <m/>
    <m/>
    <x v="27"/>
    <n v="1.4999999999999999E-2"/>
    <n v="291492.73499999999"/>
  </r>
  <r>
    <d v="2023-04-01T00:00:00"/>
    <x v="7"/>
    <n v="0.02"/>
    <n v="19432849"/>
    <n v="388656.98"/>
    <x v="15"/>
    <n v="4.1000000000000003E-3"/>
    <n v="79674.680900000007"/>
  </r>
  <r>
    <d v="2023-04-01T00:00:00"/>
    <x v="7"/>
    <m/>
    <m/>
    <m/>
    <x v="28"/>
    <n v="1.4999999999999999E-2"/>
    <n v="291492.73499999999"/>
  </r>
  <r>
    <d v="2023-04-01T00:00:00"/>
    <x v="7"/>
    <m/>
    <m/>
    <m/>
    <x v="29"/>
    <n v="9.0000000000000149E-4"/>
    <n v="17489.564100000029"/>
  </r>
  <r>
    <d v="2023-05-01T00:00:00"/>
    <x v="0"/>
    <n v="0.35"/>
    <n v="10994467"/>
    <n v="3848063.4499999997"/>
    <x v="0"/>
    <n v="0.32"/>
    <n v="3518229.44"/>
  </r>
  <r>
    <d v="2023-05-01T00:00:00"/>
    <x v="0"/>
    <m/>
    <m/>
    <m/>
    <x v="1"/>
    <n v="0.01"/>
    <n v="109944.67"/>
  </r>
  <r>
    <d v="2023-05-01T00:00:00"/>
    <x v="0"/>
    <m/>
    <m/>
    <m/>
    <x v="2"/>
    <n v="5.0000000000000001E-4"/>
    <n v="5497.2335000000003"/>
  </r>
  <r>
    <d v="2023-05-01T00:00:00"/>
    <x v="0"/>
    <m/>
    <m/>
    <m/>
    <x v="3"/>
    <n v="0.01"/>
    <n v="109944.67"/>
  </r>
  <r>
    <d v="2023-05-01T00:00:00"/>
    <x v="0"/>
    <m/>
    <m/>
    <m/>
    <x v="4"/>
    <n v="9.4999999999999529E-3"/>
    <n v="104447.43649999949"/>
  </r>
  <r>
    <d v="2023-05-01T00:00:00"/>
    <x v="1"/>
    <n v="0.2"/>
    <n v="10994467"/>
    <n v="2198893.4"/>
    <x v="5"/>
    <n v="0.18"/>
    <n v="1979004.0599999998"/>
  </r>
  <r>
    <d v="2023-05-01T00:00:00"/>
    <x v="1"/>
    <m/>
    <m/>
    <m/>
    <x v="6"/>
    <n v="4.0000000000000001E-3"/>
    <n v="43977.868000000002"/>
  </r>
  <r>
    <d v="2023-05-01T00:00:00"/>
    <x v="1"/>
    <m/>
    <m/>
    <m/>
    <x v="7"/>
    <n v="1.6000000000000014E-2"/>
    <n v="175911.47200000015"/>
  </r>
  <r>
    <d v="2023-05-01T00:00:00"/>
    <x v="2"/>
    <n v="0.23"/>
    <n v="10994467"/>
    <n v="2528727.41"/>
    <x v="8"/>
    <n v="0.12"/>
    <n v="1319336.04"/>
  </r>
  <r>
    <d v="2023-05-01T00:00:00"/>
    <x v="2"/>
    <m/>
    <m/>
    <m/>
    <x v="9"/>
    <n v="4.0000000000000001E-3"/>
    <n v="43977.868000000002"/>
  </r>
  <r>
    <d v="2023-05-01T00:00:00"/>
    <x v="2"/>
    <m/>
    <m/>
    <m/>
    <x v="10"/>
    <n v="0.06"/>
    <n v="659668.02"/>
  </r>
  <r>
    <d v="2023-05-01T00:00:00"/>
    <x v="2"/>
    <m/>
    <m/>
    <m/>
    <x v="11"/>
    <n v="6.9999999999999999E-4"/>
    <n v="7696.1269000000002"/>
  </r>
  <r>
    <d v="2023-05-01T00:00:00"/>
    <x v="2"/>
    <m/>
    <m/>
    <m/>
    <x v="12"/>
    <n v="3.0000000000000001E-3"/>
    <n v="32983.400999999998"/>
  </r>
  <r>
    <d v="2023-05-01T00:00:00"/>
    <x v="2"/>
    <m/>
    <m/>
    <m/>
    <x v="13"/>
    <n v="4.2300000000000004E-2"/>
    <n v="465065.95410000003"/>
  </r>
  <r>
    <d v="2023-05-01T00:00:00"/>
    <x v="3"/>
    <n v="0.03"/>
    <n v="10994467"/>
    <n v="329834.01"/>
    <x v="14"/>
    <n v="2.9999999999999997E-4"/>
    <n v="3298.3400999999999"/>
  </r>
  <r>
    <d v="2023-05-01T00:00:00"/>
    <x v="3"/>
    <m/>
    <m/>
    <m/>
    <x v="15"/>
    <n v="2.5000000000000001E-2"/>
    <n v="274861.67499999999"/>
  </r>
  <r>
    <d v="2023-05-01T00:00:00"/>
    <x v="3"/>
    <m/>
    <m/>
    <m/>
    <x v="16"/>
    <n v="2.9999999999999997E-4"/>
    <n v="3298.3400999999999"/>
  </r>
  <r>
    <d v="2023-05-01T00:00:00"/>
    <x v="3"/>
    <m/>
    <m/>
    <m/>
    <x v="17"/>
    <n v="4.3999999999999942E-3"/>
    <n v="48375.654799999938"/>
  </r>
  <r>
    <d v="2023-05-01T00:00:00"/>
    <x v="4"/>
    <n v="0.10100000000000001"/>
    <n v="10994467"/>
    <n v="1110441.1670000001"/>
    <x v="18"/>
    <n v="5.9999999999999995E-4"/>
    <n v="6596.6801999999998"/>
  </r>
  <r>
    <d v="2023-05-01T00:00:00"/>
    <x v="4"/>
    <m/>
    <m/>
    <m/>
    <x v="19"/>
    <n v="0.03"/>
    <n v="329834.01"/>
  </r>
  <r>
    <d v="2023-05-01T00:00:00"/>
    <x v="4"/>
    <m/>
    <m/>
    <m/>
    <x v="20"/>
    <n v="6.5000000000000002E-2"/>
    <n v="714640.35499999998"/>
  </r>
  <r>
    <d v="2023-05-01T00:00:00"/>
    <x v="4"/>
    <m/>
    <m/>
    <m/>
    <x v="21"/>
    <n v="5.400000000000002E-3"/>
    <n v="59370.121800000023"/>
  </r>
  <r>
    <d v="2023-05-01T00:00:00"/>
    <x v="5"/>
    <n v="2.4000000000000021E-2"/>
    <n v="10994467"/>
    <n v="263867.20800000022"/>
    <x v="22"/>
    <n v="1.06E-2"/>
    <n v="116541.3502"/>
  </r>
  <r>
    <d v="2023-05-01T00:00:00"/>
    <x v="5"/>
    <m/>
    <m/>
    <m/>
    <x v="23"/>
    <n v="0.01"/>
    <n v="109944.67"/>
  </r>
  <r>
    <d v="2023-05-01T00:00:00"/>
    <x v="5"/>
    <m/>
    <m/>
    <m/>
    <x v="24"/>
    <n v="3.4000000000000211E-3"/>
    <n v="37381.187800000233"/>
  </r>
  <r>
    <d v="2023-05-01T00:00:00"/>
    <x v="6"/>
    <n v="3.5000000000000003E-2"/>
    <n v="10994467"/>
    <n v="384806.34500000003"/>
    <x v="25"/>
    <n v="0"/>
    <n v="0"/>
  </r>
  <r>
    <d v="2023-05-01T00:00:00"/>
    <x v="6"/>
    <m/>
    <m/>
    <m/>
    <x v="26"/>
    <n v="0.02"/>
    <n v="219889.34"/>
  </r>
  <r>
    <d v="2023-05-01T00:00:00"/>
    <x v="6"/>
    <m/>
    <m/>
    <m/>
    <x v="27"/>
    <n v="1.4999999999999999E-2"/>
    <n v="164917.005"/>
  </r>
  <r>
    <d v="2023-05-01T00:00:00"/>
    <x v="7"/>
    <n v="0.03"/>
    <n v="10994467"/>
    <n v="329834.01"/>
    <x v="15"/>
    <n v="4.1000000000000003E-3"/>
    <n v="45077.314700000003"/>
  </r>
  <r>
    <d v="2023-05-01T00:00:00"/>
    <x v="7"/>
    <m/>
    <m/>
    <m/>
    <x v="28"/>
    <n v="1.4999999999999999E-2"/>
    <n v="164917.005"/>
  </r>
  <r>
    <d v="2023-05-01T00:00:00"/>
    <x v="7"/>
    <m/>
    <m/>
    <m/>
    <x v="29"/>
    <n v="1.09E-2"/>
    <n v="119839.6903"/>
  </r>
  <r>
    <d v="2023-06-01T00:00:00"/>
    <x v="0"/>
    <n v="0.38"/>
    <n v="10673425"/>
    <n v="4055901.5"/>
    <x v="0"/>
    <n v="0.35"/>
    <n v="3735698.7499999995"/>
  </r>
  <r>
    <d v="2023-06-01T00:00:00"/>
    <x v="0"/>
    <m/>
    <m/>
    <m/>
    <x v="1"/>
    <n v="0.01"/>
    <n v="106734.25"/>
  </r>
  <r>
    <d v="2023-06-01T00:00:00"/>
    <x v="0"/>
    <m/>
    <m/>
    <m/>
    <x v="2"/>
    <n v="5.0000000000000001E-4"/>
    <n v="5336.7125000000005"/>
  </r>
  <r>
    <d v="2023-06-01T00:00:00"/>
    <x v="0"/>
    <m/>
    <m/>
    <m/>
    <x v="3"/>
    <n v="0.01"/>
    <n v="106734.25"/>
  </r>
  <r>
    <d v="2023-06-01T00:00:00"/>
    <x v="0"/>
    <m/>
    <m/>
    <m/>
    <x v="4"/>
    <n v="9.5000000000000084E-3"/>
    <n v="101397.53750000009"/>
  </r>
  <r>
    <d v="2023-06-01T00:00:00"/>
    <x v="1"/>
    <n v="0.16"/>
    <n v="10673425"/>
    <n v="1707748"/>
    <x v="5"/>
    <n v="0.15"/>
    <n v="1601013.75"/>
  </r>
  <r>
    <d v="2023-06-01T00:00:00"/>
    <x v="1"/>
    <m/>
    <m/>
    <m/>
    <x v="6"/>
    <n v="4.0000000000000001E-3"/>
    <n v="42693.700000000004"/>
  </r>
  <r>
    <d v="2023-06-01T00:00:00"/>
    <x v="1"/>
    <m/>
    <m/>
    <m/>
    <x v="7"/>
    <n v="6.0000000000000053E-3"/>
    <n v="64040.550000000054"/>
  </r>
  <r>
    <d v="2023-06-01T00:00:00"/>
    <x v="2"/>
    <n v="0.25"/>
    <n v="10673425"/>
    <n v="2668356.25"/>
    <x v="8"/>
    <n v="0.15"/>
    <n v="1601013.75"/>
  </r>
  <r>
    <d v="2023-06-01T00:00:00"/>
    <x v="2"/>
    <m/>
    <m/>
    <m/>
    <x v="9"/>
    <n v="4.0000000000000001E-3"/>
    <n v="42693.700000000004"/>
  </r>
  <r>
    <d v="2023-06-01T00:00:00"/>
    <x v="2"/>
    <m/>
    <m/>
    <m/>
    <x v="10"/>
    <n v="0.06"/>
    <n v="640405.5"/>
  </r>
  <r>
    <d v="2023-06-01T00:00:00"/>
    <x v="2"/>
    <m/>
    <m/>
    <m/>
    <x v="11"/>
    <n v="1E-3"/>
    <n v="10673.425000000001"/>
  </r>
  <r>
    <d v="2023-06-01T00:00:00"/>
    <x v="2"/>
    <m/>
    <m/>
    <m/>
    <x v="12"/>
    <n v="3.0000000000000001E-3"/>
    <n v="32020.275000000001"/>
  </r>
  <r>
    <d v="2023-06-01T00:00:00"/>
    <x v="2"/>
    <m/>
    <m/>
    <m/>
    <x v="13"/>
    <n v="3.2000000000000001E-2"/>
    <n v="341549.60000000003"/>
  </r>
  <r>
    <d v="2023-06-01T00:00:00"/>
    <x v="3"/>
    <n v="2.5999999999999999E-2"/>
    <n v="10673425"/>
    <n v="277509.05"/>
    <x v="14"/>
    <n v="2.9999999999999997E-4"/>
    <n v="3202.0274999999997"/>
  </r>
  <r>
    <d v="2023-06-01T00:00:00"/>
    <x v="3"/>
    <m/>
    <m/>
    <m/>
    <x v="15"/>
    <n v="2.5000000000000001E-2"/>
    <n v="266835.625"/>
  </r>
  <r>
    <d v="2023-06-01T00:00:00"/>
    <x v="3"/>
    <m/>
    <m/>
    <m/>
    <x v="16"/>
    <n v="2.9999999999999997E-4"/>
    <n v="3202.0274999999997"/>
  </r>
  <r>
    <d v="2023-06-01T00:00:00"/>
    <x v="3"/>
    <m/>
    <m/>
    <m/>
    <x v="17"/>
    <n v="3.9999999999999411E-4"/>
    <n v="4269.3699999999371"/>
  </r>
  <r>
    <d v="2023-06-01T00:00:00"/>
    <x v="4"/>
    <n v="0.09"/>
    <n v="10673425"/>
    <n v="960608.25"/>
    <x v="18"/>
    <n v="5.9999999999999995E-4"/>
    <n v="6404.0549999999994"/>
  </r>
  <r>
    <d v="2023-06-01T00:00:00"/>
    <x v="4"/>
    <m/>
    <m/>
    <m/>
    <x v="19"/>
    <n v="0.03"/>
    <n v="320202.75"/>
  </r>
  <r>
    <d v="2023-06-01T00:00:00"/>
    <x v="4"/>
    <m/>
    <m/>
    <m/>
    <x v="20"/>
    <n v="5.5E-2"/>
    <n v="587038.375"/>
  </r>
  <r>
    <d v="2023-06-01T00:00:00"/>
    <x v="4"/>
    <m/>
    <m/>
    <m/>
    <x v="21"/>
    <n v="4.4000000000000011E-3"/>
    <n v="46963.070000000014"/>
  </r>
  <r>
    <d v="2023-06-01T00:00:00"/>
    <x v="5"/>
    <n v="4.3999999999999928E-2"/>
    <n v="10673425"/>
    <n v="469630.69999999925"/>
    <x v="22"/>
    <n v="1.06E-2"/>
    <n v="113138.30500000001"/>
  </r>
  <r>
    <d v="2023-06-01T00:00:00"/>
    <x v="5"/>
    <m/>
    <m/>
    <m/>
    <x v="23"/>
    <n v="0.01"/>
    <n v="106734.25"/>
  </r>
  <r>
    <d v="2023-06-01T00:00:00"/>
    <x v="5"/>
    <m/>
    <m/>
    <m/>
    <x v="24"/>
    <n v="2.3399999999999928E-2"/>
    <n v="249758.14499999923"/>
  </r>
  <r>
    <d v="2023-06-01T00:00:00"/>
    <x v="6"/>
    <n v="2.3E-2"/>
    <n v="10673425"/>
    <n v="245488.77499999999"/>
    <x v="25"/>
    <n v="9.4999999999999946E-4"/>
    <n v="10139.753749999994"/>
  </r>
  <r>
    <d v="2023-06-01T00:00:00"/>
    <x v="6"/>
    <m/>
    <m/>
    <m/>
    <x v="26"/>
    <n v="8.9999999999999993E-3"/>
    <n v="96060.824999999997"/>
  </r>
  <r>
    <d v="2023-06-01T00:00:00"/>
    <x v="6"/>
    <m/>
    <m/>
    <m/>
    <x v="27"/>
    <n v="1.3050000000000001E-2"/>
    <n v="139288.19625000001"/>
  </r>
  <r>
    <d v="2023-06-01T00:00:00"/>
    <x v="7"/>
    <n v="2.7E-2"/>
    <n v="10673425"/>
    <n v="288182.47499999998"/>
    <x v="15"/>
    <n v="6.1000000000000004E-3"/>
    <n v="65107.892500000002"/>
  </r>
  <r>
    <d v="2023-06-01T00:00:00"/>
    <x v="7"/>
    <m/>
    <m/>
    <m/>
    <x v="28"/>
    <n v="0.02"/>
    <n v="213468.5"/>
  </r>
  <r>
    <d v="2023-06-01T00:00:00"/>
    <x v="7"/>
    <m/>
    <m/>
    <m/>
    <x v="29"/>
    <n v="8.9999999999999802E-4"/>
    <n v="9606.0824999999786"/>
  </r>
  <r>
    <d v="2023-07-01T00:00:00"/>
    <x v="0"/>
    <n v="0.41"/>
    <n v="11053851"/>
    <n v="4532078.91"/>
    <x v="0"/>
    <n v="0.39"/>
    <n v="4162635.75"/>
  </r>
  <r>
    <d v="2023-07-01T00:00:00"/>
    <x v="0"/>
    <m/>
    <m/>
    <m/>
    <x v="1"/>
    <n v="9.4999999999999998E-3"/>
    <n v="101397.53749999999"/>
  </r>
  <r>
    <d v="2023-07-01T00:00:00"/>
    <x v="0"/>
    <m/>
    <m/>
    <m/>
    <x v="2"/>
    <n v="5.0000000000000001E-4"/>
    <n v="5336.7125000000005"/>
  </r>
  <r>
    <d v="2023-07-01T00:00:00"/>
    <x v="0"/>
    <m/>
    <m/>
    <m/>
    <x v="3"/>
    <n v="5.0000000000000001E-3"/>
    <n v="53367.125"/>
  </r>
  <r>
    <d v="2023-07-01T00:00:00"/>
    <x v="0"/>
    <m/>
    <m/>
    <m/>
    <x v="4"/>
    <n v="4.9999999999999489E-3"/>
    <n v="53367.124999999454"/>
  </r>
  <r>
    <d v="2023-07-01T00:00:00"/>
    <x v="1"/>
    <n v="0.17050000000000001"/>
    <n v="11053851"/>
    <n v="1884681.5955000001"/>
    <x v="5"/>
    <n v="0.15"/>
    <n v="1601013.75"/>
  </r>
  <r>
    <d v="2023-07-01T00:00:00"/>
    <x v="1"/>
    <m/>
    <m/>
    <m/>
    <x v="6"/>
    <n v="4.0000000000000001E-3"/>
    <n v="42693.700000000004"/>
  </r>
  <r>
    <d v="2023-07-01T00:00:00"/>
    <x v="1"/>
    <m/>
    <m/>
    <m/>
    <x v="7"/>
    <n v="1.6500000000000015E-2"/>
    <n v="176111.51250000016"/>
  </r>
  <r>
    <d v="2023-07-01T00:00:00"/>
    <x v="2"/>
    <n v="0.22"/>
    <n v="11053851"/>
    <n v="2431847.2200000002"/>
    <x v="8"/>
    <n v="0.15"/>
    <n v="1601013.75"/>
  </r>
  <r>
    <d v="2023-07-01T00:00:00"/>
    <x v="2"/>
    <m/>
    <m/>
    <m/>
    <x v="9"/>
    <n v="4.0000000000000001E-3"/>
    <n v="42693.700000000004"/>
  </r>
  <r>
    <d v="2023-07-01T00:00:00"/>
    <x v="2"/>
    <m/>
    <m/>
    <m/>
    <x v="10"/>
    <n v="0.06"/>
    <n v="640405.5"/>
  </r>
  <r>
    <d v="2023-07-01T00:00:00"/>
    <x v="2"/>
    <m/>
    <m/>
    <m/>
    <x v="11"/>
    <n v="1E-3"/>
    <n v="10673.425000000001"/>
  </r>
  <r>
    <d v="2023-07-01T00:00:00"/>
    <x v="2"/>
    <m/>
    <m/>
    <m/>
    <x v="12"/>
    <n v="3.0000000000000001E-3"/>
    <n v="32020.275000000001"/>
  </r>
  <r>
    <d v="2023-07-01T00:00:00"/>
    <x v="2"/>
    <m/>
    <m/>
    <m/>
    <x v="13"/>
    <n v="2.0000000000000018E-3"/>
    <n v="21346.85000000002"/>
  </r>
  <r>
    <d v="2023-07-01T00:00:00"/>
    <x v="3"/>
    <n v="2.1999999999999999E-2"/>
    <n v="11053851"/>
    <n v="243184.72199999998"/>
    <x v="14"/>
    <n v="0"/>
    <n v="0"/>
  </r>
  <r>
    <d v="2023-07-01T00:00:00"/>
    <x v="3"/>
    <m/>
    <m/>
    <m/>
    <x v="15"/>
    <n v="2.1000000000000001E-2"/>
    <n v="224141.92500000002"/>
  </r>
  <r>
    <d v="2023-07-01T00:00:00"/>
    <x v="3"/>
    <m/>
    <m/>
    <m/>
    <x v="16"/>
    <n v="2.9999999999999997E-4"/>
    <n v="3202.0274999999997"/>
  </r>
  <r>
    <d v="2023-07-01T00:00:00"/>
    <x v="3"/>
    <m/>
    <m/>
    <m/>
    <x v="17"/>
    <n v="6.9999999999999576E-4"/>
    <n v="7471.3974999999546"/>
  </r>
  <r>
    <d v="2023-07-01T00:00:00"/>
    <x v="4"/>
    <n v="9.5000000000000001E-2"/>
    <n v="11053851"/>
    <n v="1050115.845"/>
    <x v="18"/>
    <n v="5.9999999999999995E-4"/>
    <n v="6404.0549999999994"/>
  </r>
  <r>
    <d v="2023-07-01T00:00:00"/>
    <x v="4"/>
    <m/>
    <m/>
    <m/>
    <x v="19"/>
    <n v="0.03"/>
    <n v="320202.75"/>
  </r>
  <r>
    <d v="2023-07-01T00:00:00"/>
    <x v="4"/>
    <m/>
    <m/>
    <m/>
    <x v="20"/>
    <n v="0.06"/>
    <n v="640405.5"/>
  </r>
  <r>
    <d v="2023-07-01T00:00:00"/>
    <x v="4"/>
    <m/>
    <m/>
    <m/>
    <x v="21"/>
    <n v="4.4000000000000011E-3"/>
    <n v="46963.070000000014"/>
  </r>
  <r>
    <d v="2023-07-01T00:00:00"/>
    <x v="5"/>
    <n v="2.849999999999997E-2"/>
    <n v="11053851"/>
    <n v="315034.75349999964"/>
    <x v="22"/>
    <n v="1.06E-2"/>
    <n v="113138.30500000001"/>
  </r>
  <r>
    <d v="2023-07-01T00:00:00"/>
    <x v="5"/>
    <m/>
    <m/>
    <m/>
    <x v="23"/>
    <n v="0.01"/>
    <n v="106734.25"/>
  </r>
  <r>
    <d v="2023-07-01T00:00:00"/>
    <x v="5"/>
    <m/>
    <m/>
    <m/>
    <x v="24"/>
    <n v="7.8999999999999695E-3"/>
    <n v="84320.057499999675"/>
  </r>
  <r>
    <d v="2023-07-01T00:00:00"/>
    <x v="6"/>
    <n v="2.9000000000000001E-2"/>
    <n v="11053851"/>
    <n v="320561.679"/>
    <x v="25"/>
    <n v="6.9500000000000013E-3"/>
    <n v="74180.303750000021"/>
  </r>
  <r>
    <d v="2023-07-01T00:00:00"/>
    <x v="6"/>
    <m/>
    <m/>
    <m/>
    <x v="26"/>
    <n v="8.9999999999999993E-3"/>
    <n v="96060.824999999997"/>
  </r>
  <r>
    <d v="2023-07-01T00:00:00"/>
    <x v="6"/>
    <m/>
    <m/>
    <m/>
    <x v="27"/>
    <n v="1.3050000000000001E-2"/>
    <n v="139288.19625000001"/>
  </r>
  <r>
    <d v="2023-07-01T00:00:00"/>
    <x v="7"/>
    <n v="2.5000000000000001E-2"/>
    <n v="11053851"/>
    <n v="276346.27500000002"/>
    <x v="15"/>
    <n v="4.1000000000000003E-3"/>
    <n v="43761.042500000003"/>
  </r>
  <r>
    <d v="2023-07-01T00:00:00"/>
    <x v="7"/>
    <m/>
    <m/>
    <m/>
    <x v="28"/>
    <n v="0.02"/>
    <n v="213468.5"/>
  </r>
  <r>
    <d v="2023-07-01T00:00:00"/>
    <x v="7"/>
    <m/>
    <m/>
    <m/>
    <x v="29"/>
    <n v="9.0000000000000149E-4"/>
    <n v="9606.0825000000168"/>
  </r>
  <r>
    <d v="2023-08-01T00:00:00"/>
    <x v="0"/>
    <n v="0.41"/>
    <n v="11284294"/>
    <n v="4626560.54"/>
    <x v="0"/>
    <n v="0.39"/>
    <n v="4400874.66"/>
  </r>
  <r>
    <d v="2023-08-01T00:00:00"/>
    <x v="0"/>
    <m/>
    <m/>
    <m/>
    <x v="1"/>
    <n v="9.4999999999999998E-3"/>
    <n v="107200.79299999999"/>
  </r>
  <r>
    <d v="2023-08-01T00:00:00"/>
    <x v="0"/>
    <m/>
    <m/>
    <m/>
    <x v="2"/>
    <n v="5.0000000000000001E-4"/>
    <n v="5642.1469999999999"/>
  </r>
  <r>
    <d v="2023-08-01T00:00:00"/>
    <x v="0"/>
    <m/>
    <m/>
    <m/>
    <x v="3"/>
    <n v="5.0000000000000001E-3"/>
    <n v="56421.47"/>
  </r>
  <r>
    <d v="2023-08-01T00:00:00"/>
    <x v="0"/>
    <m/>
    <m/>
    <m/>
    <x v="4"/>
    <n v="4.9999999999999489E-3"/>
    <n v="56421.469999999426"/>
  </r>
  <r>
    <d v="2023-08-01T00:00:00"/>
    <x v="1"/>
    <n v="0.16"/>
    <n v="11284294"/>
    <n v="1805487.04"/>
    <x v="5"/>
    <n v="0.15"/>
    <n v="1692644.0999999999"/>
  </r>
  <r>
    <d v="2023-08-01T00:00:00"/>
    <x v="1"/>
    <m/>
    <m/>
    <m/>
    <x v="6"/>
    <n v="4.0000000000000001E-3"/>
    <n v="45137.175999999999"/>
  </r>
  <r>
    <d v="2023-08-01T00:00:00"/>
    <x v="1"/>
    <m/>
    <m/>
    <m/>
    <x v="7"/>
    <n v="6.0000000000000053E-3"/>
    <n v="67705.764000000054"/>
  </r>
  <r>
    <d v="2023-08-01T00:00:00"/>
    <x v="2"/>
    <n v="0.23"/>
    <n v="11284294"/>
    <n v="2595387.62"/>
    <x v="8"/>
    <n v="0.15"/>
    <n v="1692644.0999999999"/>
  </r>
  <r>
    <d v="2023-08-01T00:00:00"/>
    <x v="2"/>
    <m/>
    <m/>
    <m/>
    <x v="9"/>
    <n v="4.0000000000000001E-3"/>
    <n v="45137.175999999999"/>
  </r>
  <r>
    <d v="2023-08-01T00:00:00"/>
    <x v="2"/>
    <m/>
    <m/>
    <m/>
    <x v="10"/>
    <n v="0.06"/>
    <n v="677057.64"/>
  </r>
  <r>
    <d v="2023-08-01T00:00:00"/>
    <x v="2"/>
    <m/>
    <m/>
    <m/>
    <x v="11"/>
    <n v="1E-3"/>
    <n v="11284.294"/>
  </r>
  <r>
    <d v="2023-08-01T00:00:00"/>
    <x v="2"/>
    <m/>
    <m/>
    <m/>
    <x v="12"/>
    <n v="3.0000000000000001E-3"/>
    <n v="33852.881999999998"/>
  </r>
  <r>
    <d v="2023-08-01T00:00:00"/>
    <x v="2"/>
    <m/>
    <m/>
    <m/>
    <x v="13"/>
    <n v="1.2000000000000011E-2"/>
    <n v="135411.52800000011"/>
  </r>
  <r>
    <d v="2023-08-01T00:00:00"/>
    <x v="3"/>
    <n v="2.5000000000000001E-2"/>
    <n v="11284294"/>
    <n v="282107.35000000003"/>
    <x v="14"/>
    <n v="6.9999999999999999E-4"/>
    <n v="7899.0057999999999"/>
  </r>
  <r>
    <d v="2023-08-01T00:00:00"/>
    <x v="3"/>
    <m/>
    <m/>
    <m/>
    <x v="15"/>
    <n v="2.1000000000000001E-2"/>
    <n v="236970.17400000003"/>
  </r>
  <r>
    <d v="2023-08-01T00:00:00"/>
    <x v="3"/>
    <m/>
    <m/>
    <m/>
    <x v="16"/>
    <n v="2.9999999999999997E-4"/>
    <n v="3385.2881999999995"/>
  </r>
  <r>
    <d v="2023-08-01T00:00:00"/>
    <x v="3"/>
    <m/>
    <m/>
    <m/>
    <x v="17"/>
    <n v="2.9999999999999992E-3"/>
    <n v="33852.881999999991"/>
  </r>
  <r>
    <d v="2023-08-01T00:00:00"/>
    <x v="4"/>
    <n v="0.09"/>
    <n v="11284294"/>
    <n v="1015586.46"/>
    <x v="18"/>
    <n v="5.9999999999999995E-4"/>
    <n v="6770.576399999999"/>
  </r>
  <r>
    <d v="2023-08-01T00:00:00"/>
    <x v="4"/>
    <m/>
    <m/>
    <m/>
    <x v="19"/>
    <n v="0.02"/>
    <n v="225685.88"/>
  </r>
  <r>
    <d v="2023-08-01T00:00:00"/>
    <x v="4"/>
    <m/>
    <m/>
    <m/>
    <x v="20"/>
    <n v="6.5000000000000002E-2"/>
    <n v="733479.11"/>
  </r>
  <r>
    <d v="2023-08-01T00:00:00"/>
    <x v="4"/>
    <m/>
    <m/>
    <m/>
    <x v="21"/>
    <n v="4.3999999999999873E-3"/>
    <n v="49650.893599999858"/>
  </r>
  <r>
    <d v="2023-08-01T00:00:00"/>
    <x v="5"/>
    <n v="3.5000000000000031E-2"/>
    <n v="11284294"/>
    <n v="394950.29000000033"/>
    <x v="22"/>
    <n v="1.06E-2"/>
    <n v="119613.51640000001"/>
  </r>
  <r>
    <d v="2023-08-01T00:00:00"/>
    <x v="5"/>
    <m/>
    <m/>
    <m/>
    <x v="23"/>
    <n v="0.01"/>
    <n v="112842.94"/>
  </r>
  <r>
    <d v="2023-08-01T00:00:00"/>
    <x v="5"/>
    <m/>
    <m/>
    <m/>
    <x v="24"/>
    <n v="1.4400000000000031E-2"/>
    <n v="162493.83360000036"/>
  </r>
  <r>
    <d v="2023-08-01T00:00:00"/>
    <x v="6"/>
    <n v="0.02"/>
    <n v="11284294"/>
    <n v="225685.88"/>
    <x v="25"/>
    <n v="6.5000000000000127E-4"/>
    <n v="7334.791100000014"/>
  </r>
  <r>
    <d v="2023-08-01T00:00:00"/>
    <x v="6"/>
    <m/>
    <m/>
    <m/>
    <x v="26"/>
    <n v="2.3E-3"/>
    <n v="25953.876199999999"/>
  </r>
  <r>
    <d v="2023-08-01T00:00:00"/>
    <x v="6"/>
    <m/>
    <m/>
    <m/>
    <x v="27"/>
    <n v="1.7049999999999999E-2"/>
    <n v="192397.2127"/>
  </r>
  <r>
    <d v="2023-08-01T00:00:00"/>
    <x v="7"/>
    <n v="0.03"/>
    <n v="11284294"/>
    <n v="338528.82"/>
    <x v="15"/>
    <n v="4.1000000000000003E-3"/>
    <n v="46265.6054"/>
  </r>
  <r>
    <d v="2023-08-01T00:00:00"/>
    <x v="7"/>
    <m/>
    <m/>
    <m/>
    <x v="28"/>
    <n v="2.5000000000000001E-2"/>
    <n v="282107.35000000003"/>
  </r>
  <r>
    <d v="2023-08-01T00:00:00"/>
    <x v="7"/>
    <m/>
    <m/>
    <m/>
    <x v="29"/>
    <n v="8.9999999999999802E-4"/>
    <n v="10155.864599999977"/>
  </r>
  <r>
    <d v="2023-09-01T00:00:00"/>
    <x v="0"/>
    <n v="0.36"/>
    <n v="10943285"/>
    <n v="3939582.5999999996"/>
    <x v="0"/>
    <n v="0.34"/>
    <n v="3720716.9000000004"/>
  </r>
  <r>
    <d v="2023-09-01T00:00:00"/>
    <x v="0"/>
    <m/>
    <m/>
    <m/>
    <x v="1"/>
    <n v="9.4999999999999998E-3"/>
    <n v="103961.2075"/>
  </r>
  <r>
    <d v="2023-09-01T00:00:00"/>
    <x v="0"/>
    <m/>
    <m/>
    <m/>
    <x v="2"/>
    <n v="8.0000000000000004E-4"/>
    <n v="8754.6280000000006"/>
  </r>
  <r>
    <d v="2023-09-01T00:00:00"/>
    <x v="0"/>
    <m/>
    <m/>
    <m/>
    <x v="3"/>
    <n v="8.0000000000000002E-3"/>
    <n v="87546.28"/>
  </r>
  <r>
    <d v="2023-09-01T00:00:00"/>
    <x v="0"/>
    <m/>
    <m/>
    <m/>
    <x v="4"/>
    <n v="1.6999999999999238E-3"/>
    <n v="18603.584499999168"/>
  </r>
  <r>
    <d v="2023-09-01T00:00:00"/>
    <x v="1"/>
    <n v="0.17"/>
    <n v="10943285"/>
    <n v="1860358.4500000002"/>
    <x v="5"/>
    <n v="0.15"/>
    <n v="1641492.75"/>
  </r>
  <r>
    <d v="2023-09-01T00:00:00"/>
    <x v="1"/>
    <m/>
    <m/>
    <m/>
    <x v="6"/>
    <n v="4.0000000000000001E-3"/>
    <n v="43773.14"/>
  </r>
  <r>
    <d v="2023-09-01T00:00:00"/>
    <x v="1"/>
    <m/>
    <m/>
    <m/>
    <x v="7"/>
    <n v="1.6000000000000014E-2"/>
    <n v="175092.56000000014"/>
  </r>
  <r>
    <d v="2023-09-01T00:00:00"/>
    <x v="2"/>
    <n v="0.21"/>
    <n v="10943285"/>
    <n v="2298089.85"/>
    <x v="8"/>
    <n v="0.15"/>
    <n v="1641492.75"/>
  </r>
  <r>
    <d v="2023-09-01T00:00:00"/>
    <x v="2"/>
    <m/>
    <m/>
    <m/>
    <x v="9"/>
    <n v="4.4999999999999997E-3"/>
    <n v="49244.782499999994"/>
  </r>
  <r>
    <d v="2023-09-01T00:00:00"/>
    <x v="2"/>
    <m/>
    <m/>
    <m/>
    <x v="10"/>
    <n v="0.05"/>
    <n v="547164.25"/>
  </r>
  <r>
    <d v="2023-09-01T00:00:00"/>
    <x v="2"/>
    <m/>
    <m/>
    <m/>
    <x v="11"/>
    <n v="5.9999999999999995E-4"/>
    <n v="6565.9709999999995"/>
  </r>
  <r>
    <d v="2023-09-01T00:00:00"/>
    <x v="2"/>
    <m/>
    <m/>
    <m/>
    <x v="12"/>
    <n v="5.0000000000000001E-4"/>
    <n v="5471.6424999999999"/>
  </r>
  <r>
    <d v="2023-09-01T00:00:00"/>
    <x v="2"/>
    <m/>
    <m/>
    <m/>
    <x v="13"/>
    <n v="4.3999999999999873E-3"/>
    <n v="48150.45399999986"/>
  </r>
  <r>
    <d v="2023-09-01T00:00:00"/>
    <x v="3"/>
    <n v="0.03"/>
    <n v="10943285"/>
    <n v="328298.55"/>
    <x v="14"/>
    <n v="6.9999999999999999E-4"/>
    <n v="7660.2995000000001"/>
  </r>
  <r>
    <d v="2023-09-01T00:00:00"/>
    <x v="3"/>
    <m/>
    <m/>
    <m/>
    <x v="15"/>
    <n v="2.5000000000000001E-2"/>
    <n v="273582.125"/>
  </r>
  <r>
    <d v="2023-09-01T00:00:00"/>
    <x v="3"/>
    <m/>
    <m/>
    <m/>
    <x v="16"/>
    <n v="2.9999999999999997E-4"/>
    <n v="3282.9854999999998"/>
  </r>
  <r>
    <d v="2023-09-01T00:00:00"/>
    <x v="3"/>
    <m/>
    <m/>
    <m/>
    <x v="17"/>
    <n v="3.9999999999999966E-3"/>
    <n v="43773.139999999963"/>
  </r>
  <r>
    <d v="2023-09-01T00:00:00"/>
    <x v="4"/>
    <n v="0.1"/>
    <n v="10943285"/>
    <n v="1094328.5"/>
    <x v="18"/>
    <n v="5.9999999999999995E-4"/>
    <n v="6565.9709999999995"/>
  </r>
  <r>
    <d v="2023-09-01T00:00:00"/>
    <x v="4"/>
    <m/>
    <m/>
    <m/>
    <x v="19"/>
    <n v="0.03"/>
    <n v="328298.55"/>
  </r>
  <r>
    <d v="2023-09-01T00:00:00"/>
    <x v="4"/>
    <m/>
    <m/>
    <m/>
    <x v="20"/>
    <n v="6.5000000000000002E-2"/>
    <n v="711313.52500000002"/>
  </r>
  <r>
    <d v="2023-09-01T00:00:00"/>
    <x v="4"/>
    <m/>
    <m/>
    <m/>
    <x v="21"/>
    <n v="4.4000000000000011E-3"/>
    <n v="48150.454000000012"/>
  </r>
  <r>
    <d v="2023-09-01T00:00:00"/>
    <x v="5"/>
    <n v="7.5999999999999956E-2"/>
    <n v="10943285"/>
    <n v="831689.65999999957"/>
    <x v="22"/>
    <n v="1.06E-2"/>
    <n v="115998.821"/>
  </r>
  <r>
    <d v="2023-09-01T00:00:00"/>
    <x v="5"/>
    <m/>
    <m/>
    <m/>
    <x v="23"/>
    <n v="0.01"/>
    <n v="109432.85"/>
  </r>
  <r>
    <d v="2023-09-01T00:00:00"/>
    <x v="5"/>
    <m/>
    <m/>
    <m/>
    <x v="24"/>
    <n v="5.5399999999999956E-2"/>
    <n v="606257.98899999948"/>
  </r>
  <r>
    <d v="2023-09-01T00:00:00"/>
    <x v="6"/>
    <n v="2.3E-2"/>
    <n v="10943285"/>
    <n v="251695.55499999999"/>
    <x v="25"/>
    <n v="3.6500000000000005E-3"/>
    <n v="39942.990250000003"/>
  </r>
  <r>
    <d v="2023-09-01T00:00:00"/>
    <x v="6"/>
    <m/>
    <m/>
    <m/>
    <x v="26"/>
    <n v="2.3E-3"/>
    <n v="25169.555499999999"/>
  </r>
  <r>
    <d v="2023-09-01T00:00:00"/>
    <x v="6"/>
    <m/>
    <m/>
    <m/>
    <x v="27"/>
    <n v="1.7049999999999999E-2"/>
    <n v="186583.00925"/>
  </r>
  <r>
    <d v="2023-09-01T00:00:00"/>
    <x v="7"/>
    <n v="3.1E-2"/>
    <n v="10943285"/>
    <n v="339241.83500000002"/>
    <x v="15"/>
    <n v="4.1000000000000003E-3"/>
    <n v="44867.468500000003"/>
  </r>
  <r>
    <d v="2023-09-01T00:00:00"/>
    <x v="7"/>
    <m/>
    <m/>
    <m/>
    <x v="28"/>
    <n v="2.5999999999999999E-2"/>
    <n v="284525.40999999997"/>
  </r>
  <r>
    <d v="2023-09-01T00:00:00"/>
    <x v="7"/>
    <m/>
    <m/>
    <m/>
    <x v="29"/>
    <n v="9.0000000000000149E-4"/>
    <n v="9848.9565000000166"/>
  </r>
  <r>
    <d v="2023-10-01T00:00:00"/>
    <x v="0"/>
    <n v="0.38"/>
    <n v="11037795"/>
    <n v="4194362.0999999996"/>
    <x v="0"/>
    <n v="0.36"/>
    <n v="3973606.1999999997"/>
  </r>
  <r>
    <d v="2023-10-01T00:00:00"/>
    <x v="0"/>
    <m/>
    <m/>
    <m/>
    <x v="1"/>
    <n v="9.4999999999999998E-3"/>
    <n v="104859.05249999999"/>
  </r>
  <r>
    <d v="2023-10-01T00:00:00"/>
    <x v="0"/>
    <m/>
    <m/>
    <m/>
    <x v="2"/>
    <n v="8.0000000000000004E-4"/>
    <n v="8830.2360000000008"/>
  </r>
  <r>
    <d v="2023-10-01T00:00:00"/>
    <x v="0"/>
    <m/>
    <m/>
    <m/>
    <x v="3"/>
    <n v="9.4999999999999998E-3"/>
    <n v="104859.05249999999"/>
  </r>
  <r>
    <d v="2023-10-01T00:00:00"/>
    <x v="0"/>
    <m/>
    <m/>
    <m/>
    <x v="4"/>
    <n v="1.9999999999997797E-4"/>
    <n v="2207.5589999997569"/>
  </r>
  <r>
    <d v="2023-10-01T00:00:00"/>
    <x v="1"/>
    <n v="0.16500000000000001"/>
    <n v="11037795"/>
    <n v="1821236.175"/>
    <x v="5"/>
    <n v="0.15"/>
    <n v="1655669.25"/>
  </r>
  <r>
    <d v="2023-10-01T00:00:00"/>
    <x v="1"/>
    <m/>
    <m/>
    <m/>
    <x v="6"/>
    <n v="4.0000000000000001E-3"/>
    <n v="44151.18"/>
  </r>
  <r>
    <d v="2023-10-01T00:00:00"/>
    <x v="1"/>
    <m/>
    <m/>
    <m/>
    <x v="7"/>
    <n v="1.100000000000001E-2"/>
    <n v="121415.74500000011"/>
  </r>
  <r>
    <d v="2023-10-01T00:00:00"/>
    <x v="2"/>
    <n v="0.22"/>
    <n v="11037795"/>
    <n v="2428314.9"/>
    <x v="8"/>
    <n v="0.15"/>
    <n v="1655669.25"/>
  </r>
  <r>
    <d v="2023-10-01T00:00:00"/>
    <x v="2"/>
    <m/>
    <m/>
    <m/>
    <x v="9"/>
    <n v="4.4999999999999997E-3"/>
    <n v="49670.077499999999"/>
  </r>
  <r>
    <d v="2023-10-01T00:00:00"/>
    <x v="2"/>
    <m/>
    <m/>
    <m/>
    <x v="10"/>
    <n v="0.05"/>
    <n v="551889.75"/>
  </r>
  <r>
    <d v="2023-10-01T00:00:00"/>
    <x v="2"/>
    <m/>
    <m/>
    <m/>
    <x v="11"/>
    <n v="5.9999999999999995E-4"/>
    <n v="6622.6769999999997"/>
  </r>
  <r>
    <d v="2023-10-01T00:00:00"/>
    <x v="2"/>
    <m/>
    <m/>
    <m/>
    <x v="12"/>
    <n v="5.0000000000000001E-4"/>
    <n v="5518.8975"/>
  </r>
  <r>
    <d v="2023-10-01T00:00:00"/>
    <x v="2"/>
    <m/>
    <m/>
    <m/>
    <x v="13"/>
    <n v="1.4399999999999996E-2"/>
    <n v="158944.24799999996"/>
  </r>
  <r>
    <d v="2023-10-01T00:00:00"/>
    <x v="3"/>
    <n v="3.4000000000000002E-2"/>
    <n v="11037795"/>
    <n v="375285.03"/>
    <x v="14"/>
    <n v="1E-3"/>
    <n v="11037.795"/>
  </r>
  <r>
    <d v="2023-10-01T00:00:00"/>
    <x v="3"/>
    <m/>
    <m/>
    <m/>
    <x v="15"/>
    <n v="2.9000000000000001E-2"/>
    <n v="320096.05499999999"/>
  </r>
  <r>
    <d v="2023-10-01T00:00:00"/>
    <x v="3"/>
    <m/>
    <m/>
    <m/>
    <x v="16"/>
    <n v="2.9999999999999997E-4"/>
    <n v="3311.3384999999998"/>
  </r>
  <r>
    <d v="2023-10-01T00:00:00"/>
    <x v="3"/>
    <m/>
    <m/>
    <m/>
    <x v="17"/>
    <n v="3.6999999999999984E-3"/>
    <n v="40839.84149999998"/>
  </r>
  <r>
    <d v="2023-10-01T00:00:00"/>
    <x v="4"/>
    <n v="0.11"/>
    <n v="11037795"/>
    <n v="1214157.45"/>
    <x v="18"/>
    <n v="5.9999999999999995E-4"/>
    <n v="6622.6769999999997"/>
  </r>
  <r>
    <d v="2023-10-01T00:00:00"/>
    <x v="4"/>
    <m/>
    <m/>
    <m/>
    <x v="19"/>
    <n v="4.2999999999999997E-2"/>
    <n v="474625.18499999994"/>
  </r>
  <r>
    <d v="2023-10-01T00:00:00"/>
    <x v="4"/>
    <m/>
    <m/>
    <m/>
    <x v="20"/>
    <n v="6.5000000000000002E-2"/>
    <n v="717456.67500000005"/>
  </r>
  <r>
    <d v="2023-10-01T00:00:00"/>
    <x v="4"/>
    <m/>
    <m/>
    <m/>
    <x v="21"/>
    <n v="1.3999999999999985E-3"/>
    <n v="15452.912999999982"/>
  </r>
  <r>
    <d v="2023-10-01T00:00:00"/>
    <x v="5"/>
    <n v="3.7999999999999923E-2"/>
    <n v="11037795"/>
    <n v="419436.20999999915"/>
    <x v="22"/>
    <n v="0.02"/>
    <n v="220755.9"/>
  </r>
  <r>
    <d v="2023-10-01T00:00:00"/>
    <x v="5"/>
    <m/>
    <m/>
    <m/>
    <x v="23"/>
    <n v="0.01"/>
    <n v="110377.95"/>
  </r>
  <r>
    <d v="2023-10-01T00:00:00"/>
    <x v="5"/>
    <m/>
    <m/>
    <m/>
    <x v="24"/>
    <n v="7.9999999999999238E-3"/>
    <n v="88302.359999999157"/>
  </r>
  <r>
    <d v="2023-10-01T00:00:00"/>
    <x v="6"/>
    <n v="2.3E-2"/>
    <n v="11037795"/>
    <n v="253869.285"/>
    <x v="25"/>
    <n v="2.8299999999999992E-3"/>
    <n v="31236.959849999992"/>
  </r>
  <r>
    <d v="2023-10-01T00:00:00"/>
    <x v="6"/>
    <m/>
    <m/>
    <m/>
    <x v="26"/>
    <n v="2.8999999999999998E-3"/>
    <n v="32009.605499999998"/>
  </r>
  <r>
    <d v="2023-10-01T00:00:00"/>
    <x v="6"/>
    <m/>
    <m/>
    <m/>
    <x v="27"/>
    <n v="1.7270000000000001E-2"/>
    <n v="190622.71965000001"/>
  </r>
  <r>
    <d v="2023-10-01T00:00:00"/>
    <x v="7"/>
    <n v="0.03"/>
    <n v="11037795"/>
    <n v="331133.84999999998"/>
    <x v="15"/>
    <n v="3.8E-3"/>
    <n v="41943.620999999999"/>
  </r>
  <r>
    <d v="2023-10-01T00:00:00"/>
    <x v="7"/>
    <m/>
    <m/>
    <m/>
    <x v="28"/>
    <n v="2.5999999999999999E-2"/>
    <n v="286982.67"/>
  </r>
  <r>
    <d v="2023-10-01T00:00:00"/>
    <x v="7"/>
    <m/>
    <m/>
    <m/>
    <x v="29"/>
    <n v="1.9999999999999879E-4"/>
    <n v="2207.5589999999866"/>
  </r>
  <r>
    <d v="2023-11-01T00:00:00"/>
    <x v="0"/>
    <n v="0.3805"/>
    <n v="11495357"/>
    <n v="4373983.3384999996"/>
    <x v="0"/>
    <n v="0.36"/>
    <n v="4138328.52"/>
  </r>
  <r>
    <d v="2023-11-01T00:00:00"/>
    <x v="0"/>
    <m/>
    <m/>
    <m/>
    <x v="1"/>
    <n v="9.4999999999999998E-3"/>
    <n v="109205.8915"/>
  </r>
  <r>
    <d v="2023-11-01T00:00:00"/>
    <x v="0"/>
    <m/>
    <m/>
    <m/>
    <x v="2"/>
    <n v="8.0000000000000004E-4"/>
    <n v="9196.2856000000011"/>
  </r>
  <r>
    <d v="2023-11-01T00:00:00"/>
    <x v="0"/>
    <m/>
    <m/>
    <m/>
    <x v="3"/>
    <n v="9.4999999999999998E-3"/>
    <n v="109205.8915"/>
  </r>
  <r>
    <d v="2023-11-01T00:00:00"/>
    <x v="0"/>
    <m/>
    <m/>
    <m/>
    <x v="4"/>
    <n v="6.9999999999997842E-4"/>
    <n v="8046.7498999997515"/>
  </r>
  <r>
    <d v="2023-11-01T00:00:00"/>
    <x v="1"/>
    <n v="0.17399999999999999"/>
    <n v="11495357"/>
    <n v="2000192.1179999998"/>
    <x v="5"/>
    <n v="0.16"/>
    <n v="1839257.12"/>
  </r>
  <r>
    <d v="2023-11-01T00:00:00"/>
    <x v="1"/>
    <m/>
    <m/>
    <m/>
    <x v="6"/>
    <n v="8.9999999999999993E-3"/>
    <n v="103458.21299999999"/>
  </r>
  <r>
    <d v="2023-11-01T00:00:00"/>
    <x v="1"/>
    <m/>
    <m/>
    <m/>
    <x v="7"/>
    <n v="4.9999999999999767E-3"/>
    <n v="57476.784999999734"/>
  </r>
  <r>
    <d v="2023-11-01T00:00:00"/>
    <x v="2"/>
    <n v="0.24030000000000001"/>
    <n v="11495357"/>
    <n v="2762334.2871000003"/>
    <x v="8"/>
    <n v="0.18"/>
    <n v="2069164.26"/>
  </r>
  <r>
    <d v="2023-11-01T00:00:00"/>
    <x v="2"/>
    <m/>
    <m/>
    <m/>
    <x v="9"/>
    <n v="4.4999999999999997E-3"/>
    <n v="51729.106499999994"/>
  </r>
  <r>
    <d v="2023-11-01T00:00:00"/>
    <x v="2"/>
    <m/>
    <m/>
    <m/>
    <x v="10"/>
    <n v="0.05"/>
    <n v="574767.85"/>
  </r>
  <r>
    <d v="2023-11-01T00:00:00"/>
    <x v="2"/>
    <m/>
    <m/>
    <m/>
    <x v="11"/>
    <n v="4.0000000000000002E-4"/>
    <n v="4598.1428000000005"/>
  </r>
  <r>
    <d v="2023-11-01T00:00:00"/>
    <x v="2"/>
    <m/>
    <m/>
    <m/>
    <x v="12"/>
    <n v="5.0000000000000001E-4"/>
    <n v="5747.6785"/>
  </r>
  <r>
    <d v="2023-11-01T00:00:00"/>
    <x v="2"/>
    <m/>
    <m/>
    <m/>
    <x v="13"/>
    <n v="4.9000000000000155E-3"/>
    <n v="56327.249300000178"/>
  </r>
  <r>
    <d v="2023-11-01T00:00:00"/>
    <x v="3"/>
    <n v="0.03"/>
    <n v="11495357"/>
    <n v="344860.70999999996"/>
    <x v="14"/>
    <n v="5.0000000000000001E-4"/>
    <n v="5747.6785"/>
  </r>
  <r>
    <d v="2023-11-01T00:00:00"/>
    <x v="3"/>
    <m/>
    <m/>
    <m/>
    <x v="15"/>
    <n v="2.9000000000000001E-2"/>
    <n v="333365.353"/>
  </r>
  <r>
    <d v="2023-11-01T00:00:00"/>
    <x v="3"/>
    <m/>
    <m/>
    <m/>
    <x v="16"/>
    <n v="2.9999999999999997E-4"/>
    <n v="3448.6070999999997"/>
  </r>
  <r>
    <d v="2023-11-01T00:00:00"/>
    <x v="3"/>
    <m/>
    <m/>
    <m/>
    <x v="17"/>
    <n v="1.9999999999999532E-4"/>
    <n v="2299.0713999999462"/>
  </r>
  <r>
    <d v="2023-11-01T00:00:00"/>
    <x v="4"/>
    <n v="0.109"/>
    <n v="11495357"/>
    <n v="1252993.9129999999"/>
    <x v="18"/>
    <n v="5.9999999999999995E-4"/>
    <n v="6897.2141999999994"/>
  </r>
  <r>
    <d v="2023-11-01T00:00:00"/>
    <x v="4"/>
    <m/>
    <m/>
    <m/>
    <x v="19"/>
    <n v="4.2999999999999997E-2"/>
    <n v="494300.35099999997"/>
  </r>
  <r>
    <d v="2023-11-01T00:00:00"/>
    <x v="4"/>
    <m/>
    <m/>
    <m/>
    <x v="20"/>
    <n v="6.5000000000000002E-2"/>
    <n v="747198.20500000007"/>
  </r>
  <r>
    <d v="2023-11-01T00:00:00"/>
    <x v="4"/>
    <m/>
    <m/>
    <m/>
    <x v="21"/>
    <n v="3.9999999999999758E-4"/>
    <n v="4598.1427999999723"/>
  </r>
  <r>
    <d v="2023-11-01T00:00:00"/>
    <x v="5"/>
    <n v="2.2199999999999998E-2"/>
    <n v="11495357"/>
    <n v="255196.92539999998"/>
    <x v="22"/>
    <n v="8.9999999999999993E-3"/>
    <n v="103458.21299999999"/>
  </r>
  <r>
    <d v="2023-11-01T00:00:00"/>
    <x v="5"/>
    <m/>
    <m/>
    <m/>
    <x v="23"/>
    <n v="0.01"/>
    <n v="114953.57"/>
  </r>
  <r>
    <d v="2023-11-01T00:00:00"/>
    <x v="5"/>
    <m/>
    <m/>
    <m/>
    <x v="24"/>
    <n v="3.199999999999998E-3"/>
    <n v="36785.142399999975"/>
  </r>
  <r>
    <d v="2023-11-01T00:00:00"/>
    <x v="6"/>
    <n v="2.3E-2"/>
    <n v="11495357"/>
    <n v="264393.21100000001"/>
    <x v="25"/>
    <n v="6.2999999999999862E-4"/>
    <n v="7242.0749099999839"/>
  </r>
  <r>
    <d v="2023-11-01T00:00:00"/>
    <x v="6"/>
    <m/>
    <m/>
    <m/>
    <x v="26"/>
    <n v="5.1000000000000004E-3"/>
    <n v="58626.320700000004"/>
  </r>
  <r>
    <d v="2023-11-01T00:00:00"/>
    <x v="6"/>
    <m/>
    <m/>
    <m/>
    <x v="27"/>
    <n v="1.7270000000000001E-2"/>
    <n v="198524.81539"/>
  </r>
  <r>
    <d v="2023-11-01T00:00:00"/>
    <x v="7"/>
    <n v="2.1000000000000001E-2"/>
    <n v="11495357"/>
    <n v="241402.497"/>
    <x v="15"/>
    <n v="3.8E-3"/>
    <n v="43682.356599999999"/>
  </r>
  <r>
    <d v="2023-11-01T00:00:00"/>
    <x v="7"/>
    <m/>
    <m/>
    <m/>
    <x v="28"/>
    <n v="1.7000000000000001E-2"/>
    <n v="195421.06900000002"/>
  </r>
  <r>
    <d v="2023-11-01T00:00:00"/>
    <x v="7"/>
    <m/>
    <m/>
    <m/>
    <x v="29"/>
    <n v="1.9999999999999879E-4"/>
    <n v="2299.0713999999862"/>
  </r>
  <r>
    <d v="2023-12-01T00:00:00"/>
    <x v="0"/>
    <n v="0.39400000000000002"/>
    <n v="11957845"/>
    <n v="4711390.9300000006"/>
    <x v="0"/>
    <n v="0.3765"/>
    <n v="4502128.6425000001"/>
  </r>
  <r>
    <d v="2023-12-01T00:00:00"/>
    <x v="0"/>
    <m/>
    <m/>
    <m/>
    <x v="1"/>
    <n v="9.4999999999999998E-3"/>
    <n v="113599.5275"/>
  </r>
  <r>
    <d v="2023-12-01T00:00:00"/>
    <x v="0"/>
    <m/>
    <m/>
    <m/>
    <x v="2"/>
    <n v="4.0000000000000002E-4"/>
    <n v="4783.1379999999999"/>
  </r>
  <r>
    <d v="2023-12-01T00:00:00"/>
    <x v="0"/>
    <m/>
    <m/>
    <m/>
    <x v="3"/>
    <n v="6.8999999999999999E-3"/>
    <n v="82509.130499999999"/>
  </r>
  <r>
    <d v="2023-12-01T00:00:00"/>
    <x v="0"/>
    <m/>
    <m/>
    <m/>
    <x v="4"/>
    <n v="6.9999999999997842E-4"/>
    <n v="8370.4914999997418"/>
  </r>
  <r>
    <d v="2023-12-01T00:00:00"/>
    <x v="1"/>
    <n v="0.19400000000000001"/>
    <n v="11957845"/>
    <n v="2319821.9300000002"/>
    <x v="5"/>
    <n v="0.17879"/>
    <n v="2137943.1075499998"/>
  </r>
  <r>
    <d v="2023-12-01T00:00:00"/>
    <x v="1"/>
    <m/>
    <m/>
    <m/>
    <x v="6"/>
    <n v="9.6500000000000006E-3"/>
    <n v="115393.20425000001"/>
  </r>
  <r>
    <d v="2023-12-01T00:00:00"/>
    <x v="1"/>
    <m/>
    <m/>
    <m/>
    <x v="7"/>
    <n v="5.5600000000000094E-3"/>
    <n v="66485.618200000114"/>
  </r>
  <r>
    <d v="2023-12-01T00:00:00"/>
    <x v="2"/>
    <n v="0.22040000000000001"/>
    <n v="11957845"/>
    <n v="2635509.0380000002"/>
    <x v="8"/>
    <n v="0.15"/>
    <n v="1793676.75"/>
  </r>
  <r>
    <d v="2023-12-01T00:00:00"/>
    <x v="2"/>
    <m/>
    <m/>
    <m/>
    <x v="9"/>
    <n v="4.4999999999999997E-3"/>
    <n v="53810.302499999998"/>
  </r>
  <r>
    <d v="2023-12-01T00:00:00"/>
    <x v="2"/>
    <m/>
    <m/>
    <m/>
    <x v="10"/>
    <n v="6.0999999999999999E-2"/>
    <n v="729428.54500000004"/>
  </r>
  <r>
    <d v="2023-12-01T00:00:00"/>
    <x v="2"/>
    <m/>
    <m/>
    <m/>
    <x v="11"/>
    <n v="5.9999999999999995E-4"/>
    <n v="7174.7069999999994"/>
  </r>
  <r>
    <d v="2023-12-01T00:00:00"/>
    <x v="2"/>
    <m/>
    <m/>
    <m/>
    <x v="12"/>
    <n v="5.0000000000000001E-4"/>
    <n v="5978.9224999999997"/>
  </r>
  <r>
    <d v="2023-12-01T00:00:00"/>
    <x v="2"/>
    <m/>
    <m/>
    <m/>
    <x v="13"/>
    <n v="3.8000000000000256E-3"/>
    <n v="45439.811000000307"/>
  </r>
  <r>
    <d v="2023-12-01T00:00:00"/>
    <x v="3"/>
    <n v="2.5999999999999999E-2"/>
    <n v="11957845"/>
    <n v="310903.96999999997"/>
    <x v="14"/>
    <n v="6.9999999999999999E-4"/>
    <n v="8370.4915000000001"/>
  </r>
  <r>
    <d v="2023-12-01T00:00:00"/>
    <x v="3"/>
    <m/>
    <m/>
    <m/>
    <x v="15"/>
    <n v="2.4760000000000001E-2"/>
    <n v="296076.24220000004"/>
  </r>
  <r>
    <d v="2023-12-01T00:00:00"/>
    <x v="3"/>
    <m/>
    <m/>
    <m/>
    <x v="16"/>
    <n v="2.9999999999999997E-4"/>
    <n v="3587.3534999999997"/>
  </r>
  <r>
    <d v="2023-12-01T00:00:00"/>
    <x v="3"/>
    <m/>
    <m/>
    <m/>
    <x v="17"/>
    <n v="2.3999999999999716E-4"/>
    <n v="2869.8827999999662"/>
  </r>
  <r>
    <d v="2023-12-01T00:00:00"/>
    <x v="4"/>
    <n v="0.11"/>
    <n v="11957845"/>
    <n v="1315362.95"/>
    <x v="18"/>
    <n v="5.9999999999999995E-4"/>
    <n v="7174.7069999999994"/>
  </r>
  <r>
    <d v="2023-12-01T00:00:00"/>
    <x v="4"/>
    <m/>
    <m/>
    <m/>
    <x v="19"/>
    <n v="4.2999999999999997E-2"/>
    <n v="514187.33499999996"/>
  </r>
  <r>
    <d v="2023-12-01T00:00:00"/>
    <x v="4"/>
    <m/>
    <m/>
    <m/>
    <x v="20"/>
    <n v="6.5000000000000002E-2"/>
    <n v="777259.92500000005"/>
  </r>
  <r>
    <d v="2023-12-01T00:00:00"/>
    <x v="4"/>
    <m/>
    <m/>
    <m/>
    <x v="21"/>
    <n v="1.3999999999999985E-3"/>
    <n v="16740.982999999982"/>
  </r>
  <r>
    <d v="2023-12-01T00:00:00"/>
    <x v="5"/>
    <n v="2.1599999999999842E-2"/>
    <n v="11957845"/>
    <n v="258289.4519999981"/>
    <x v="22"/>
    <n v="1.158E-2"/>
    <n v="138471.84510000001"/>
  </r>
  <r>
    <d v="2023-12-01T00:00:00"/>
    <x v="5"/>
    <m/>
    <m/>
    <m/>
    <x v="23"/>
    <n v="9.4599999999999997E-3"/>
    <n v="113121.21369999999"/>
  </r>
  <r>
    <d v="2023-12-01T00:00:00"/>
    <x v="5"/>
    <m/>
    <m/>
    <m/>
    <x v="24"/>
    <n v="5.5999999999984187E-4"/>
    <n v="6696.3931999981096"/>
  </r>
  <r>
    <d v="2023-12-01T00:00:00"/>
    <x v="6"/>
    <n v="1.4999999999999999E-2"/>
    <n v="11957845"/>
    <n v="179367.67499999999"/>
    <x v="25"/>
    <n v="3.5899999999999994E-4"/>
    <n v="4292.8663549999992"/>
  </r>
  <r>
    <d v="2023-12-01T00:00:00"/>
    <x v="6"/>
    <m/>
    <m/>
    <m/>
    <x v="26"/>
    <n v="2.9870000000000001E-3"/>
    <n v="35718.083015000004"/>
  </r>
  <r>
    <d v="2023-12-01T00:00:00"/>
    <x v="6"/>
    <m/>
    <m/>
    <m/>
    <x v="27"/>
    <n v="1.1653999999999999E-2"/>
    <n v="139356.72563"/>
  </r>
  <r>
    <d v="2023-12-01T00:00:00"/>
    <x v="7"/>
    <n v="1.9E-2"/>
    <n v="11957845"/>
    <n v="227199.05499999999"/>
    <x v="15"/>
    <n v="5.6600000000000001E-3"/>
    <n v="67681.402700000006"/>
  </r>
  <r>
    <d v="2023-12-01T00:00:00"/>
    <x v="7"/>
    <m/>
    <m/>
    <m/>
    <x v="28"/>
    <n v="1.2999999999999999E-2"/>
    <n v="155451.98499999999"/>
  </r>
  <r>
    <d v="2023-12-01T00:00:00"/>
    <x v="7"/>
    <m/>
    <m/>
    <m/>
    <x v="29"/>
    <n v="3.4000000000000002E-4"/>
    <n v="4065.6673000000001"/>
  </r>
  <r>
    <m/>
    <x v="8"/>
    <m/>
    <m/>
    <m/>
    <x v="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5165E-0623-4118-A741-A2537F44541A}" name="PivotTable2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5" firstHeaderRow="1" firstDataRow="1" firstDataCol="1"/>
  <pivotFields count="8">
    <pivotField showAll="0"/>
    <pivotField axis="axisRow" showAll="0" defaultSubtotal="0">
      <items count="9">
        <item x="6"/>
        <item x="1"/>
        <item x="5"/>
        <item x="2"/>
        <item x="0"/>
        <item x="4"/>
        <item x="3"/>
        <item x="7"/>
        <item x="8"/>
      </items>
    </pivotField>
    <pivotField showAll="0"/>
    <pivotField showAll="0"/>
    <pivotField showAll="0"/>
    <pivotField axis="axisRow" showAll="0">
      <items count="32">
        <item x="17"/>
        <item x="14"/>
        <item x="24"/>
        <item x="15"/>
        <item x="9"/>
        <item x="21"/>
        <item x="6"/>
        <item x="12"/>
        <item x="8"/>
        <item x="22"/>
        <item x="10"/>
        <item x="1"/>
        <item x="4"/>
        <item x="13"/>
        <item x="27"/>
        <item x="26"/>
        <item x="2"/>
        <item x="18"/>
        <item x="20"/>
        <item x="19"/>
        <item x="25"/>
        <item x="0"/>
        <item x="5"/>
        <item x="16"/>
        <item x="11"/>
        <item x="23"/>
        <item x="3"/>
        <item x="7"/>
        <item x="28"/>
        <item x="29"/>
        <item x="30"/>
        <item t="default"/>
      </items>
    </pivotField>
    <pivotField showAll="0"/>
    <pivotField showAll="0"/>
  </pivotFields>
  <rowFields count="2">
    <field x="1"/>
    <field x="5"/>
  </rowFields>
  <rowItems count="42">
    <i>
      <x/>
    </i>
    <i r="1">
      <x v="14"/>
    </i>
    <i r="1">
      <x v="15"/>
    </i>
    <i r="1">
      <x v="20"/>
    </i>
    <i>
      <x v="1"/>
    </i>
    <i r="1">
      <x v="6"/>
    </i>
    <i r="1">
      <x v="22"/>
    </i>
    <i r="1">
      <x v="27"/>
    </i>
    <i>
      <x v="2"/>
    </i>
    <i r="1">
      <x v="2"/>
    </i>
    <i r="1">
      <x v="9"/>
    </i>
    <i r="1">
      <x v="25"/>
    </i>
    <i>
      <x v="3"/>
    </i>
    <i r="1">
      <x v="4"/>
    </i>
    <i r="1">
      <x v="7"/>
    </i>
    <i r="1">
      <x v="8"/>
    </i>
    <i r="1">
      <x v="10"/>
    </i>
    <i r="1">
      <x v="13"/>
    </i>
    <i r="1">
      <x v="24"/>
    </i>
    <i>
      <x v="4"/>
    </i>
    <i r="1">
      <x v="11"/>
    </i>
    <i r="1">
      <x v="12"/>
    </i>
    <i r="1">
      <x v="16"/>
    </i>
    <i r="1">
      <x v="21"/>
    </i>
    <i r="1">
      <x v="26"/>
    </i>
    <i>
      <x v="5"/>
    </i>
    <i r="1">
      <x v="5"/>
    </i>
    <i r="1">
      <x v="17"/>
    </i>
    <i r="1">
      <x v="18"/>
    </i>
    <i r="1">
      <x v="19"/>
    </i>
    <i>
      <x v="6"/>
    </i>
    <i r="1">
      <x/>
    </i>
    <i r="1">
      <x v="1"/>
    </i>
    <i r="1">
      <x v="3"/>
    </i>
    <i r="1">
      <x v="23"/>
    </i>
    <i>
      <x v="7"/>
    </i>
    <i r="1">
      <x v="3"/>
    </i>
    <i r="1">
      <x v="28"/>
    </i>
    <i r="1">
      <x v="29"/>
    </i>
    <i>
      <x v="8"/>
    </i>
    <i r="1"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0"/>
  <sheetViews>
    <sheetView topLeftCell="A210" workbookViewId="0">
      <selection activeCell="K223" sqref="K223"/>
    </sheetView>
  </sheetViews>
  <sheetFormatPr defaultRowHeight="14.4" x14ac:dyDescent="0.3"/>
  <cols>
    <col min="1" max="1" width="9.88671875" bestFit="1" customWidth="1"/>
    <col min="2" max="2" width="11" bestFit="1" customWidth="1"/>
    <col min="3" max="3" width="11.6640625" bestFit="1" customWidth="1"/>
    <col min="6" max="6" width="18.33203125" bestFit="1" customWidth="1"/>
  </cols>
  <sheetData>
    <row r="1" spans="1:12" x14ac:dyDescent="0.3">
      <c r="A1" s="4" t="s">
        <v>0</v>
      </c>
      <c r="B1" t="s">
        <v>1</v>
      </c>
      <c r="C1" t="s">
        <v>2</v>
      </c>
      <c r="D1" t="s">
        <v>4</v>
      </c>
      <c r="F1" t="s">
        <v>18</v>
      </c>
    </row>
    <row r="2" spans="1:12" x14ac:dyDescent="0.3">
      <c r="A2" s="1">
        <v>44928</v>
      </c>
      <c r="B2">
        <v>1034901103</v>
      </c>
      <c r="C2">
        <f>VLOOKUP(B2,'Product Rates'!A:B,2,0)</f>
        <v>95</v>
      </c>
      <c r="D2">
        <v>2500</v>
      </c>
      <c r="E2">
        <f>C2*D2</f>
        <v>237500</v>
      </c>
      <c r="F2">
        <v>1001</v>
      </c>
    </row>
    <row r="3" spans="1:12" x14ac:dyDescent="0.3">
      <c r="A3" s="1">
        <v>44928</v>
      </c>
      <c r="B3">
        <v>1034901112</v>
      </c>
      <c r="C3">
        <f>VLOOKUP(B3,'Product Rates'!A:B,2,0)</f>
        <v>71.23</v>
      </c>
      <c r="D3">
        <v>3500</v>
      </c>
      <c r="E3">
        <f t="shared" ref="E3:E66" si="0">C3*D3</f>
        <v>249305</v>
      </c>
      <c r="F3">
        <v>2001</v>
      </c>
      <c r="I3" s="6"/>
    </row>
    <row r="4" spans="1:12" x14ac:dyDescent="0.3">
      <c r="A4" s="1">
        <v>44928</v>
      </c>
      <c r="B4">
        <v>1034901132</v>
      </c>
      <c r="C4">
        <f>VLOOKUP(B4,'Product Rates'!A:B,2,0)</f>
        <v>43</v>
      </c>
      <c r="D4">
        <v>1250</v>
      </c>
      <c r="E4">
        <f t="shared" si="0"/>
        <v>53750</v>
      </c>
      <c r="F4">
        <v>3001</v>
      </c>
    </row>
    <row r="5" spans="1:12" x14ac:dyDescent="0.3">
      <c r="A5" s="1">
        <v>44928</v>
      </c>
      <c r="B5">
        <v>1034901143</v>
      </c>
      <c r="C5">
        <f>VLOOKUP(B5,'Product Rates'!A:B,2,0)</f>
        <v>81</v>
      </c>
      <c r="D5">
        <v>1750</v>
      </c>
      <c r="E5">
        <f t="shared" si="0"/>
        <v>141750</v>
      </c>
      <c r="F5">
        <v>5001</v>
      </c>
    </row>
    <row r="6" spans="1:12" x14ac:dyDescent="0.3">
      <c r="A6" s="1">
        <v>44929</v>
      </c>
      <c r="B6">
        <v>1034901234</v>
      </c>
      <c r="C6">
        <f>VLOOKUP(B6,'Product Rates'!A:B,2,0)</f>
        <v>105</v>
      </c>
      <c r="D6">
        <v>3000</v>
      </c>
      <c r="E6">
        <f t="shared" si="0"/>
        <v>315000</v>
      </c>
      <c r="F6">
        <v>6701</v>
      </c>
      <c r="L6" s="5"/>
    </row>
    <row r="7" spans="1:12" x14ac:dyDescent="0.3">
      <c r="A7" s="1">
        <v>44929</v>
      </c>
      <c r="B7">
        <v>1034901343</v>
      </c>
      <c r="C7">
        <f>VLOOKUP(B7,'Product Rates'!A:B,2,0)</f>
        <v>65</v>
      </c>
      <c r="D7">
        <v>1000</v>
      </c>
      <c r="E7">
        <f t="shared" si="0"/>
        <v>65000</v>
      </c>
      <c r="F7">
        <v>4562</v>
      </c>
    </row>
    <row r="8" spans="1:12" x14ac:dyDescent="0.3">
      <c r="A8" s="1">
        <v>44929</v>
      </c>
      <c r="B8">
        <v>1034901103</v>
      </c>
      <c r="C8">
        <f>VLOOKUP(B8,'Product Rates'!A:B,2,0)</f>
        <v>95</v>
      </c>
      <c r="D8">
        <v>4000</v>
      </c>
      <c r="E8">
        <f t="shared" si="0"/>
        <v>380000</v>
      </c>
      <c r="F8">
        <v>1001</v>
      </c>
    </row>
    <row r="9" spans="1:12" x14ac:dyDescent="0.3">
      <c r="A9" s="1">
        <v>44929</v>
      </c>
      <c r="B9">
        <v>1034901112</v>
      </c>
      <c r="C9">
        <f>VLOOKUP(B9,'Product Rates'!A:B,2,0)</f>
        <v>71.23</v>
      </c>
      <c r="D9">
        <v>1000</v>
      </c>
      <c r="E9">
        <f t="shared" si="0"/>
        <v>71230</v>
      </c>
      <c r="F9">
        <v>2001</v>
      </c>
    </row>
    <row r="10" spans="1:12" x14ac:dyDescent="0.3">
      <c r="A10" s="1">
        <v>44930</v>
      </c>
      <c r="B10">
        <v>1034901132</v>
      </c>
      <c r="C10">
        <f>VLOOKUP(B10,'Product Rates'!A:B,2,0)</f>
        <v>43</v>
      </c>
      <c r="D10">
        <v>3500</v>
      </c>
      <c r="E10">
        <f t="shared" si="0"/>
        <v>150500</v>
      </c>
      <c r="F10">
        <v>3001</v>
      </c>
    </row>
    <row r="11" spans="1:12" x14ac:dyDescent="0.3">
      <c r="A11" s="1">
        <v>44930</v>
      </c>
      <c r="B11">
        <v>1034901143</v>
      </c>
      <c r="C11">
        <f>VLOOKUP(B11,'Product Rates'!A:B,2,0)</f>
        <v>81</v>
      </c>
      <c r="D11">
        <v>2500</v>
      </c>
      <c r="E11">
        <f t="shared" si="0"/>
        <v>202500</v>
      </c>
      <c r="F11">
        <v>5001</v>
      </c>
    </row>
    <row r="12" spans="1:12" x14ac:dyDescent="0.3">
      <c r="A12" s="1">
        <v>44930</v>
      </c>
      <c r="B12">
        <v>1034901234</v>
      </c>
      <c r="C12">
        <f>VLOOKUP(B12,'Product Rates'!A:B,2,0)</f>
        <v>105</v>
      </c>
      <c r="D12">
        <v>1500</v>
      </c>
      <c r="E12">
        <f t="shared" si="0"/>
        <v>157500</v>
      </c>
      <c r="F12">
        <v>6701</v>
      </c>
      <c r="H12" s="6"/>
    </row>
    <row r="13" spans="1:12" x14ac:dyDescent="0.3">
      <c r="A13" s="1">
        <v>44930</v>
      </c>
      <c r="B13">
        <v>1034901343</v>
      </c>
      <c r="C13">
        <f>VLOOKUP(B13,'Product Rates'!A:B,2,0)</f>
        <v>65</v>
      </c>
      <c r="D13">
        <v>1500</v>
      </c>
      <c r="E13">
        <f t="shared" si="0"/>
        <v>97500</v>
      </c>
      <c r="F13">
        <v>4562</v>
      </c>
    </row>
    <row r="14" spans="1:12" x14ac:dyDescent="0.3">
      <c r="A14" s="1">
        <v>44931</v>
      </c>
      <c r="B14">
        <v>1034901103</v>
      </c>
      <c r="C14">
        <f>VLOOKUP(B14,'Product Rates'!A:B,2,0)</f>
        <v>95</v>
      </c>
      <c r="D14">
        <v>4000</v>
      </c>
      <c r="E14">
        <f t="shared" si="0"/>
        <v>380000</v>
      </c>
      <c r="F14">
        <v>1001</v>
      </c>
    </row>
    <row r="15" spans="1:12" x14ac:dyDescent="0.3">
      <c r="A15" s="1">
        <v>44931</v>
      </c>
      <c r="B15">
        <v>1034901112</v>
      </c>
      <c r="C15">
        <f>VLOOKUP(B15,'Product Rates'!A:B,2,0)</f>
        <v>71.23</v>
      </c>
      <c r="D15">
        <v>2000</v>
      </c>
      <c r="E15">
        <f t="shared" si="0"/>
        <v>142460</v>
      </c>
      <c r="F15">
        <v>2001</v>
      </c>
    </row>
    <row r="16" spans="1:12" x14ac:dyDescent="0.3">
      <c r="A16" s="1">
        <v>44931</v>
      </c>
      <c r="B16">
        <v>1034901132</v>
      </c>
      <c r="C16">
        <f>VLOOKUP(B16,'Product Rates'!A:B,2,0)</f>
        <v>43</v>
      </c>
      <c r="D16">
        <v>1000</v>
      </c>
      <c r="E16">
        <f t="shared" si="0"/>
        <v>43000</v>
      </c>
      <c r="F16">
        <v>3001</v>
      </c>
    </row>
    <row r="17" spans="1:6" x14ac:dyDescent="0.3">
      <c r="A17" s="1">
        <v>44931</v>
      </c>
      <c r="B17">
        <v>1034901143</v>
      </c>
      <c r="C17">
        <f>VLOOKUP(B17,'Product Rates'!A:B,2,0)</f>
        <v>81</v>
      </c>
      <c r="D17">
        <v>1000</v>
      </c>
      <c r="E17">
        <f t="shared" si="0"/>
        <v>81000</v>
      </c>
      <c r="F17">
        <v>5001</v>
      </c>
    </row>
    <row r="18" spans="1:6" x14ac:dyDescent="0.3">
      <c r="A18" s="1">
        <v>44932</v>
      </c>
      <c r="B18">
        <v>1034901234</v>
      </c>
      <c r="C18">
        <f>VLOOKUP(B18,'Product Rates'!A:B,2,0)</f>
        <v>105</v>
      </c>
      <c r="D18">
        <v>1500</v>
      </c>
      <c r="E18">
        <f t="shared" si="0"/>
        <v>157500</v>
      </c>
      <c r="F18">
        <v>6701</v>
      </c>
    </row>
    <row r="19" spans="1:6" x14ac:dyDescent="0.3">
      <c r="A19" s="1">
        <v>44932</v>
      </c>
      <c r="B19">
        <v>1034901343</v>
      </c>
      <c r="C19">
        <f>VLOOKUP(B19,'Product Rates'!A:B,2,0)</f>
        <v>65</v>
      </c>
      <c r="D19">
        <v>2500</v>
      </c>
      <c r="E19">
        <f t="shared" si="0"/>
        <v>162500</v>
      </c>
      <c r="F19">
        <v>4562</v>
      </c>
    </row>
    <row r="20" spans="1:6" x14ac:dyDescent="0.3">
      <c r="A20" s="1">
        <v>44932</v>
      </c>
      <c r="B20">
        <v>1034901103</v>
      </c>
      <c r="C20">
        <f>VLOOKUP(B20,'Product Rates'!A:B,2,0)</f>
        <v>95</v>
      </c>
      <c r="D20">
        <v>5000</v>
      </c>
      <c r="E20">
        <f t="shared" si="0"/>
        <v>475000</v>
      </c>
      <c r="F20">
        <v>1001</v>
      </c>
    </row>
    <row r="21" spans="1:6" x14ac:dyDescent="0.3">
      <c r="A21" s="1">
        <v>44932</v>
      </c>
      <c r="B21">
        <v>1034901112</v>
      </c>
      <c r="C21">
        <f>VLOOKUP(B21,'Product Rates'!A:B,2,0)</f>
        <v>71.23</v>
      </c>
      <c r="D21">
        <v>1000</v>
      </c>
      <c r="E21">
        <f t="shared" si="0"/>
        <v>71230</v>
      </c>
      <c r="F21">
        <v>2001</v>
      </c>
    </row>
    <row r="22" spans="1:6" x14ac:dyDescent="0.3">
      <c r="A22" s="1">
        <v>44933</v>
      </c>
      <c r="B22">
        <v>1034901132</v>
      </c>
      <c r="C22">
        <f>VLOOKUP(B22,'Product Rates'!A:B,2,0)</f>
        <v>43</v>
      </c>
      <c r="D22">
        <v>2500</v>
      </c>
      <c r="E22">
        <f t="shared" si="0"/>
        <v>107500</v>
      </c>
      <c r="F22">
        <v>3001</v>
      </c>
    </row>
    <row r="23" spans="1:6" x14ac:dyDescent="0.3">
      <c r="A23" s="1">
        <v>44933</v>
      </c>
      <c r="B23">
        <v>1034901143</v>
      </c>
      <c r="C23">
        <f>VLOOKUP(B23,'Product Rates'!A:B,2,0)</f>
        <v>81</v>
      </c>
      <c r="D23">
        <v>3500</v>
      </c>
      <c r="E23">
        <f t="shared" si="0"/>
        <v>283500</v>
      </c>
      <c r="F23">
        <v>5001</v>
      </c>
    </row>
    <row r="24" spans="1:6" x14ac:dyDescent="0.3">
      <c r="A24" s="1">
        <v>44933</v>
      </c>
      <c r="B24">
        <v>1034901234</v>
      </c>
      <c r="C24">
        <f>VLOOKUP(B24,'Product Rates'!A:B,2,0)</f>
        <v>105</v>
      </c>
      <c r="D24">
        <v>1250</v>
      </c>
      <c r="E24">
        <f t="shared" si="0"/>
        <v>131250</v>
      </c>
      <c r="F24">
        <v>6701</v>
      </c>
    </row>
    <row r="25" spans="1:6" x14ac:dyDescent="0.3">
      <c r="A25" s="1">
        <v>44933</v>
      </c>
      <c r="B25">
        <v>1034901343</v>
      </c>
      <c r="C25">
        <f>VLOOKUP(B25,'Product Rates'!A:B,2,0)</f>
        <v>65</v>
      </c>
      <c r="D25">
        <v>1750</v>
      </c>
      <c r="E25">
        <f t="shared" si="0"/>
        <v>113750</v>
      </c>
      <c r="F25">
        <v>4562</v>
      </c>
    </row>
    <row r="26" spans="1:6" x14ac:dyDescent="0.3">
      <c r="A26" s="1">
        <v>44935</v>
      </c>
      <c r="B26">
        <v>1034901103</v>
      </c>
      <c r="C26">
        <f>VLOOKUP(B26,'Product Rates'!A:B,2,0)</f>
        <v>95</v>
      </c>
      <c r="D26">
        <v>3000</v>
      </c>
      <c r="E26">
        <f t="shared" si="0"/>
        <v>285000</v>
      </c>
      <c r="F26">
        <v>1001</v>
      </c>
    </row>
    <row r="27" spans="1:6" x14ac:dyDescent="0.3">
      <c r="A27" s="1">
        <v>44935</v>
      </c>
      <c r="B27">
        <v>1034901112</v>
      </c>
      <c r="C27">
        <f>VLOOKUP(B27,'Product Rates'!A:B,2,0)</f>
        <v>71.23</v>
      </c>
      <c r="D27">
        <v>1000</v>
      </c>
      <c r="E27">
        <f t="shared" si="0"/>
        <v>71230</v>
      </c>
      <c r="F27">
        <v>2001</v>
      </c>
    </row>
    <row r="28" spans="1:6" x14ac:dyDescent="0.3">
      <c r="A28" s="1">
        <v>44935</v>
      </c>
      <c r="B28">
        <v>1034901132</v>
      </c>
      <c r="C28">
        <f>VLOOKUP(B28,'Product Rates'!A:B,2,0)</f>
        <v>43</v>
      </c>
      <c r="D28">
        <v>4000</v>
      </c>
      <c r="E28">
        <f t="shared" si="0"/>
        <v>172000</v>
      </c>
      <c r="F28">
        <v>3001</v>
      </c>
    </row>
    <row r="29" spans="1:6" x14ac:dyDescent="0.3">
      <c r="A29" s="1">
        <v>44935</v>
      </c>
      <c r="B29">
        <v>1034901143</v>
      </c>
      <c r="C29">
        <f>VLOOKUP(B29,'Product Rates'!A:B,2,0)</f>
        <v>81</v>
      </c>
      <c r="D29">
        <v>1000</v>
      </c>
      <c r="E29">
        <f t="shared" si="0"/>
        <v>81000</v>
      </c>
      <c r="F29">
        <v>5001</v>
      </c>
    </row>
    <row r="30" spans="1:6" x14ac:dyDescent="0.3">
      <c r="A30" s="1">
        <v>44936</v>
      </c>
      <c r="B30">
        <v>1034901234</v>
      </c>
      <c r="C30">
        <f>VLOOKUP(B30,'Product Rates'!A:B,2,0)</f>
        <v>105</v>
      </c>
      <c r="D30">
        <v>3500</v>
      </c>
      <c r="E30">
        <f t="shared" si="0"/>
        <v>367500</v>
      </c>
      <c r="F30">
        <v>6701</v>
      </c>
    </row>
    <row r="31" spans="1:6" x14ac:dyDescent="0.3">
      <c r="A31" s="1">
        <v>44936</v>
      </c>
      <c r="B31">
        <v>1034901343</v>
      </c>
      <c r="C31">
        <f>VLOOKUP(B31,'Product Rates'!A:B,2,0)</f>
        <v>65</v>
      </c>
      <c r="D31">
        <v>2500</v>
      </c>
      <c r="E31">
        <f t="shared" si="0"/>
        <v>162500</v>
      </c>
      <c r="F31">
        <v>4562</v>
      </c>
    </row>
    <row r="32" spans="1:6" x14ac:dyDescent="0.3">
      <c r="A32" s="1">
        <v>44936</v>
      </c>
      <c r="B32">
        <v>1034901103</v>
      </c>
      <c r="C32">
        <f>VLOOKUP(B32,'Product Rates'!A:B,2,0)</f>
        <v>95</v>
      </c>
      <c r="D32">
        <v>1500</v>
      </c>
      <c r="E32">
        <f t="shared" si="0"/>
        <v>142500</v>
      </c>
      <c r="F32">
        <v>1001</v>
      </c>
    </row>
    <row r="33" spans="1:6" x14ac:dyDescent="0.3">
      <c r="A33" s="1">
        <v>44937</v>
      </c>
      <c r="B33">
        <v>1034901112</v>
      </c>
      <c r="C33">
        <f>VLOOKUP(B33,'Product Rates'!A:B,2,0)</f>
        <v>71.23</v>
      </c>
      <c r="D33">
        <v>1500</v>
      </c>
      <c r="E33">
        <f t="shared" si="0"/>
        <v>106845</v>
      </c>
      <c r="F33">
        <v>2001</v>
      </c>
    </row>
    <row r="34" spans="1:6" x14ac:dyDescent="0.3">
      <c r="A34" s="1">
        <v>44937</v>
      </c>
      <c r="B34">
        <v>1034901132</v>
      </c>
      <c r="C34">
        <f>VLOOKUP(B34,'Product Rates'!A:B,2,0)</f>
        <v>43</v>
      </c>
      <c r="D34">
        <v>4000</v>
      </c>
      <c r="E34">
        <f t="shared" si="0"/>
        <v>172000</v>
      </c>
      <c r="F34">
        <v>3001</v>
      </c>
    </row>
    <row r="35" spans="1:6" x14ac:dyDescent="0.3">
      <c r="A35" s="1">
        <v>44937</v>
      </c>
      <c r="B35">
        <v>1034901143</v>
      </c>
      <c r="C35">
        <f>VLOOKUP(B35,'Product Rates'!A:B,2,0)</f>
        <v>81</v>
      </c>
      <c r="D35">
        <v>2000</v>
      </c>
      <c r="E35">
        <f t="shared" si="0"/>
        <v>162000</v>
      </c>
      <c r="F35">
        <v>5001</v>
      </c>
    </row>
    <row r="36" spans="1:6" x14ac:dyDescent="0.3">
      <c r="A36" s="1">
        <v>44938</v>
      </c>
      <c r="B36">
        <v>1034901234</v>
      </c>
      <c r="C36">
        <f>VLOOKUP(B36,'Product Rates'!A:B,2,0)</f>
        <v>105</v>
      </c>
      <c r="D36">
        <v>1000</v>
      </c>
      <c r="E36">
        <f t="shared" si="0"/>
        <v>105000</v>
      </c>
      <c r="F36">
        <v>6701</v>
      </c>
    </row>
    <row r="37" spans="1:6" x14ac:dyDescent="0.3">
      <c r="A37" s="1">
        <v>44938</v>
      </c>
      <c r="B37">
        <v>1034901343</v>
      </c>
      <c r="C37">
        <f>VLOOKUP(B37,'Product Rates'!A:B,2,0)</f>
        <v>65</v>
      </c>
      <c r="D37">
        <v>1000</v>
      </c>
      <c r="E37">
        <f t="shared" si="0"/>
        <v>65000</v>
      </c>
      <c r="F37">
        <v>4562</v>
      </c>
    </row>
    <row r="38" spans="1:6" x14ac:dyDescent="0.3">
      <c r="A38" s="1">
        <v>44938</v>
      </c>
      <c r="B38">
        <v>1034901103</v>
      </c>
      <c r="C38">
        <f>VLOOKUP(B38,'Product Rates'!A:B,2,0)</f>
        <v>95</v>
      </c>
      <c r="D38">
        <v>1500</v>
      </c>
      <c r="E38">
        <f t="shared" si="0"/>
        <v>142500</v>
      </c>
      <c r="F38">
        <v>1001</v>
      </c>
    </row>
    <row r="39" spans="1:6" x14ac:dyDescent="0.3">
      <c r="A39" s="1">
        <v>44939</v>
      </c>
      <c r="B39">
        <v>1034901112</v>
      </c>
      <c r="C39">
        <f>VLOOKUP(B39,'Product Rates'!A:B,2,0)</f>
        <v>71.23</v>
      </c>
      <c r="D39">
        <v>2500</v>
      </c>
      <c r="E39">
        <f t="shared" si="0"/>
        <v>178075</v>
      </c>
      <c r="F39">
        <v>2001</v>
      </c>
    </row>
    <row r="40" spans="1:6" x14ac:dyDescent="0.3">
      <c r="A40" s="1">
        <v>44939</v>
      </c>
      <c r="B40">
        <v>1034901132</v>
      </c>
      <c r="C40">
        <f>VLOOKUP(B40,'Product Rates'!A:B,2,0)</f>
        <v>43</v>
      </c>
      <c r="D40">
        <v>5000</v>
      </c>
      <c r="E40">
        <f t="shared" si="0"/>
        <v>215000</v>
      </c>
      <c r="F40">
        <v>3001</v>
      </c>
    </row>
    <row r="41" spans="1:6" x14ac:dyDescent="0.3">
      <c r="A41" s="1">
        <v>44939</v>
      </c>
      <c r="B41">
        <v>1034901143</v>
      </c>
      <c r="C41">
        <f>VLOOKUP(B41,'Product Rates'!A:B,2,0)</f>
        <v>81</v>
      </c>
      <c r="D41">
        <v>1000</v>
      </c>
      <c r="E41">
        <f t="shared" si="0"/>
        <v>81000</v>
      </c>
      <c r="F41">
        <v>5001</v>
      </c>
    </row>
    <row r="42" spans="1:6" x14ac:dyDescent="0.3">
      <c r="A42" s="1">
        <v>44940</v>
      </c>
      <c r="B42">
        <v>1034901234</v>
      </c>
      <c r="C42">
        <f>VLOOKUP(B42,'Product Rates'!A:B,2,0)</f>
        <v>105</v>
      </c>
      <c r="D42">
        <v>2500</v>
      </c>
      <c r="E42">
        <f t="shared" si="0"/>
        <v>262500</v>
      </c>
      <c r="F42">
        <v>6701</v>
      </c>
    </row>
    <row r="43" spans="1:6" x14ac:dyDescent="0.3">
      <c r="A43" s="1">
        <v>44940</v>
      </c>
      <c r="B43">
        <v>1034901343</v>
      </c>
      <c r="C43">
        <f>VLOOKUP(B43,'Product Rates'!A:B,2,0)</f>
        <v>65</v>
      </c>
      <c r="D43">
        <v>3500</v>
      </c>
      <c r="E43">
        <f t="shared" si="0"/>
        <v>227500</v>
      </c>
      <c r="F43">
        <v>4562</v>
      </c>
    </row>
    <row r="44" spans="1:6" x14ac:dyDescent="0.3">
      <c r="A44" s="1">
        <v>44940</v>
      </c>
      <c r="B44">
        <v>1034901103</v>
      </c>
      <c r="C44">
        <f>VLOOKUP(B44,'Product Rates'!A:B,2,0)</f>
        <v>95</v>
      </c>
      <c r="D44">
        <v>1250</v>
      </c>
      <c r="E44">
        <f t="shared" si="0"/>
        <v>118750</v>
      </c>
      <c r="F44">
        <v>1001</v>
      </c>
    </row>
    <row r="45" spans="1:6" x14ac:dyDescent="0.3">
      <c r="A45" s="1">
        <v>44942</v>
      </c>
      <c r="B45">
        <v>1034901112</v>
      </c>
      <c r="C45">
        <f>VLOOKUP(B45,'Product Rates'!A:B,2,0)</f>
        <v>71.23</v>
      </c>
      <c r="D45">
        <v>1750</v>
      </c>
      <c r="E45">
        <f t="shared" si="0"/>
        <v>124652.5</v>
      </c>
      <c r="F45">
        <v>2001</v>
      </c>
    </row>
    <row r="46" spans="1:6" x14ac:dyDescent="0.3">
      <c r="A46" s="1">
        <v>44942</v>
      </c>
      <c r="B46">
        <v>1034901132</v>
      </c>
      <c r="C46">
        <f>VLOOKUP(B46,'Product Rates'!A:B,2,0)</f>
        <v>43</v>
      </c>
      <c r="D46">
        <v>3000</v>
      </c>
      <c r="E46">
        <f t="shared" si="0"/>
        <v>129000</v>
      </c>
      <c r="F46">
        <v>3001</v>
      </c>
    </row>
    <row r="47" spans="1:6" x14ac:dyDescent="0.3">
      <c r="A47" s="1">
        <v>44942</v>
      </c>
      <c r="B47">
        <v>1034901143</v>
      </c>
      <c r="C47">
        <f>VLOOKUP(B47,'Product Rates'!A:B,2,0)</f>
        <v>81</v>
      </c>
      <c r="D47">
        <v>1000</v>
      </c>
      <c r="E47">
        <f t="shared" si="0"/>
        <v>81000</v>
      </c>
      <c r="F47">
        <v>5001</v>
      </c>
    </row>
    <row r="48" spans="1:6" x14ac:dyDescent="0.3">
      <c r="A48" s="1">
        <v>44943</v>
      </c>
      <c r="B48">
        <v>1034901234</v>
      </c>
      <c r="C48">
        <f>VLOOKUP(B48,'Product Rates'!A:B,2,0)</f>
        <v>105</v>
      </c>
      <c r="D48">
        <v>4000</v>
      </c>
      <c r="E48">
        <f t="shared" si="0"/>
        <v>420000</v>
      </c>
      <c r="F48">
        <v>6701</v>
      </c>
    </row>
    <row r="49" spans="1:6" x14ac:dyDescent="0.3">
      <c r="A49" s="1">
        <v>44943</v>
      </c>
      <c r="B49">
        <v>1034901343</v>
      </c>
      <c r="C49">
        <f>VLOOKUP(B49,'Product Rates'!A:B,2,0)</f>
        <v>65</v>
      </c>
      <c r="D49">
        <v>1000</v>
      </c>
      <c r="E49">
        <f t="shared" si="0"/>
        <v>65000</v>
      </c>
      <c r="F49">
        <v>4562</v>
      </c>
    </row>
    <row r="50" spans="1:6" x14ac:dyDescent="0.3">
      <c r="A50" s="1">
        <v>44943</v>
      </c>
      <c r="B50">
        <v>1034901103</v>
      </c>
      <c r="C50">
        <f>VLOOKUP(B50,'Product Rates'!A:B,2,0)</f>
        <v>95</v>
      </c>
      <c r="D50">
        <v>3500</v>
      </c>
      <c r="E50">
        <f t="shared" si="0"/>
        <v>332500</v>
      </c>
      <c r="F50">
        <v>1001</v>
      </c>
    </row>
    <row r="51" spans="1:6" x14ac:dyDescent="0.3">
      <c r="A51" s="1">
        <v>44944</v>
      </c>
      <c r="B51">
        <v>1034901112</v>
      </c>
      <c r="C51">
        <f>VLOOKUP(B51,'Product Rates'!A:B,2,0)</f>
        <v>71.23</v>
      </c>
      <c r="D51">
        <v>2500</v>
      </c>
      <c r="E51">
        <f t="shared" si="0"/>
        <v>178075</v>
      </c>
      <c r="F51">
        <v>2001</v>
      </c>
    </row>
    <row r="52" spans="1:6" x14ac:dyDescent="0.3">
      <c r="A52" s="1">
        <v>44944</v>
      </c>
      <c r="B52">
        <v>1034901132</v>
      </c>
      <c r="C52">
        <f>VLOOKUP(B52,'Product Rates'!A:B,2,0)</f>
        <v>43</v>
      </c>
      <c r="D52">
        <v>1500</v>
      </c>
      <c r="E52">
        <f t="shared" si="0"/>
        <v>64500</v>
      </c>
      <c r="F52">
        <v>3001</v>
      </c>
    </row>
    <row r="53" spans="1:6" x14ac:dyDescent="0.3">
      <c r="A53" s="1">
        <v>44944</v>
      </c>
      <c r="B53">
        <v>1034901143</v>
      </c>
      <c r="C53">
        <f>VLOOKUP(B53,'Product Rates'!A:B,2,0)</f>
        <v>81</v>
      </c>
      <c r="D53">
        <v>1500</v>
      </c>
      <c r="E53">
        <f t="shared" si="0"/>
        <v>121500</v>
      </c>
      <c r="F53">
        <v>5001</v>
      </c>
    </row>
    <row r="54" spans="1:6" x14ac:dyDescent="0.3">
      <c r="A54" s="1">
        <v>44944</v>
      </c>
      <c r="B54">
        <v>1034901234</v>
      </c>
      <c r="C54">
        <f>VLOOKUP(B54,'Product Rates'!A:B,2,0)</f>
        <v>105</v>
      </c>
      <c r="D54">
        <v>4000</v>
      </c>
      <c r="E54">
        <f t="shared" si="0"/>
        <v>420000</v>
      </c>
      <c r="F54">
        <v>6701</v>
      </c>
    </row>
    <row r="55" spans="1:6" x14ac:dyDescent="0.3">
      <c r="A55" s="1">
        <v>44945</v>
      </c>
      <c r="B55">
        <v>1034901343</v>
      </c>
      <c r="C55">
        <f>VLOOKUP(B55,'Product Rates'!A:B,2,0)</f>
        <v>65</v>
      </c>
      <c r="D55">
        <v>2000</v>
      </c>
      <c r="E55">
        <f t="shared" si="0"/>
        <v>130000</v>
      </c>
      <c r="F55">
        <v>4562</v>
      </c>
    </row>
    <row r="56" spans="1:6" x14ac:dyDescent="0.3">
      <c r="A56" s="1">
        <v>44945</v>
      </c>
      <c r="B56">
        <v>1034901103</v>
      </c>
      <c r="C56">
        <f>VLOOKUP(B56,'Product Rates'!A:B,2,0)</f>
        <v>95</v>
      </c>
      <c r="D56">
        <v>1000</v>
      </c>
      <c r="E56">
        <f t="shared" si="0"/>
        <v>95000</v>
      </c>
      <c r="F56">
        <v>1001</v>
      </c>
    </row>
    <row r="57" spans="1:6" x14ac:dyDescent="0.3">
      <c r="A57" s="1">
        <v>44945</v>
      </c>
      <c r="B57">
        <v>1034901112</v>
      </c>
      <c r="C57">
        <f>VLOOKUP(B57,'Product Rates'!A:B,2,0)</f>
        <v>71.23</v>
      </c>
      <c r="D57">
        <v>1000</v>
      </c>
      <c r="E57">
        <f t="shared" si="0"/>
        <v>71230</v>
      </c>
      <c r="F57">
        <v>2001</v>
      </c>
    </row>
    <row r="58" spans="1:6" x14ac:dyDescent="0.3">
      <c r="A58" s="1">
        <v>44945</v>
      </c>
      <c r="B58">
        <v>1034901132</v>
      </c>
      <c r="C58">
        <f>VLOOKUP(B58,'Product Rates'!A:B,2,0)</f>
        <v>43</v>
      </c>
      <c r="D58">
        <v>1500</v>
      </c>
      <c r="E58">
        <f t="shared" si="0"/>
        <v>64500</v>
      </c>
      <c r="F58">
        <v>3001</v>
      </c>
    </row>
    <row r="59" spans="1:6" x14ac:dyDescent="0.3">
      <c r="A59" s="1">
        <v>44946</v>
      </c>
      <c r="B59">
        <v>1034901143</v>
      </c>
      <c r="C59">
        <f>VLOOKUP(B59,'Product Rates'!A:B,2,0)</f>
        <v>81</v>
      </c>
      <c r="D59">
        <v>2500</v>
      </c>
      <c r="E59">
        <f t="shared" si="0"/>
        <v>202500</v>
      </c>
      <c r="F59">
        <v>5001</v>
      </c>
    </row>
    <row r="60" spans="1:6" x14ac:dyDescent="0.3">
      <c r="A60" s="1">
        <v>44946</v>
      </c>
      <c r="B60">
        <v>1034901234</v>
      </c>
      <c r="C60">
        <f>VLOOKUP(B60,'Product Rates'!A:B,2,0)</f>
        <v>105</v>
      </c>
      <c r="D60">
        <v>5000</v>
      </c>
      <c r="E60">
        <f t="shared" si="0"/>
        <v>525000</v>
      </c>
      <c r="F60">
        <v>6701</v>
      </c>
    </row>
    <row r="61" spans="1:6" x14ac:dyDescent="0.3">
      <c r="A61" s="1">
        <v>44946</v>
      </c>
      <c r="B61">
        <v>1034901343</v>
      </c>
      <c r="C61">
        <f>VLOOKUP(B61,'Product Rates'!A:B,2,0)</f>
        <v>65</v>
      </c>
      <c r="D61">
        <v>1000</v>
      </c>
      <c r="E61">
        <f t="shared" si="0"/>
        <v>65000</v>
      </c>
      <c r="F61">
        <v>4562</v>
      </c>
    </row>
    <row r="62" spans="1:6" x14ac:dyDescent="0.3">
      <c r="A62" s="1">
        <v>44946</v>
      </c>
      <c r="B62">
        <v>1034901103</v>
      </c>
      <c r="C62">
        <f>VLOOKUP(B62,'Product Rates'!A:B,2,0)</f>
        <v>95</v>
      </c>
      <c r="D62">
        <v>2500</v>
      </c>
      <c r="E62">
        <f t="shared" si="0"/>
        <v>237500</v>
      </c>
      <c r="F62">
        <v>1001</v>
      </c>
    </row>
    <row r="63" spans="1:6" x14ac:dyDescent="0.3">
      <c r="A63" s="1">
        <v>44947</v>
      </c>
      <c r="B63">
        <v>1034901112</v>
      </c>
      <c r="C63">
        <f>VLOOKUP(B63,'Product Rates'!A:B,2,0)</f>
        <v>71.23</v>
      </c>
      <c r="D63">
        <v>3500</v>
      </c>
      <c r="E63">
        <f t="shared" si="0"/>
        <v>249305</v>
      </c>
      <c r="F63">
        <v>2001</v>
      </c>
    </row>
    <row r="64" spans="1:6" x14ac:dyDescent="0.3">
      <c r="A64" s="1">
        <v>44947</v>
      </c>
      <c r="B64">
        <v>1034901132</v>
      </c>
      <c r="C64">
        <f>VLOOKUP(B64,'Product Rates'!A:B,2,0)</f>
        <v>43</v>
      </c>
      <c r="D64">
        <v>1250</v>
      </c>
      <c r="E64">
        <f t="shared" si="0"/>
        <v>53750</v>
      </c>
      <c r="F64">
        <v>3001</v>
      </c>
    </row>
    <row r="65" spans="1:6" x14ac:dyDescent="0.3">
      <c r="A65" s="1">
        <v>44947</v>
      </c>
      <c r="B65">
        <v>1034901143</v>
      </c>
      <c r="C65">
        <f>VLOOKUP(B65,'Product Rates'!A:B,2,0)</f>
        <v>81</v>
      </c>
      <c r="D65">
        <v>1750</v>
      </c>
      <c r="E65">
        <f t="shared" si="0"/>
        <v>141750</v>
      </c>
      <c r="F65">
        <v>5001</v>
      </c>
    </row>
    <row r="66" spans="1:6" x14ac:dyDescent="0.3">
      <c r="A66" s="1">
        <v>44947</v>
      </c>
      <c r="B66">
        <v>1034901234</v>
      </c>
      <c r="C66">
        <f>VLOOKUP(B66,'Product Rates'!A:B,2,0)</f>
        <v>105</v>
      </c>
      <c r="D66">
        <v>3000</v>
      </c>
      <c r="E66">
        <f t="shared" si="0"/>
        <v>315000</v>
      </c>
      <c r="F66">
        <v>6701</v>
      </c>
    </row>
    <row r="67" spans="1:6" x14ac:dyDescent="0.3">
      <c r="A67" s="1">
        <v>44949</v>
      </c>
      <c r="B67">
        <v>1034901343</v>
      </c>
      <c r="C67">
        <f>VLOOKUP(B67,'Product Rates'!A:B,2,0)</f>
        <v>65</v>
      </c>
      <c r="D67">
        <v>1000</v>
      </c>
      <c r="E67">
        <f t="shared" ref="E67:E130" si="1">C67*D67</f>
        <v>65000</v>
      </c>
      <c r="F67">
        <v>4562</v>
      </c>
    </row>
    <row r="68" spans="1:6" x14ac:dyDescent="0.3">
      <c r="A68" s="1">
        <v>44949</v>
      </c>
      <c r="B68">
        <v>1034901103</v>
      </c>
      <c r="C68">
        <f>VLOOKUP(B68,'Product Rates'!A:B,2,0)</f>
        <v>95</v>
      </c>
      <c r="D68">
        <v>4000</v>
      </c>
      <c r="E68">
        <f t="shared" si="1"/>
        <v>380000</v>
      </c>
      <c r="F68">
        <v>1001</v>
      </c>
    </row>
    <row r="69" spans="1:6" x14ac:dyDescent="0.3">
      <c r="A69" s="1">
        <v>44949</v>
      </c>
      <c r="B69">
        <v>1034901112</v>
      </c>
      <c r="C69">
        <f>VLOOKUP(B69,'Product Rates'!A:B,2,0)</f>
        <v>71.23</v>
      </c>
      <c r="D69">
        <v>1000</v>
      </c>
      <c r="E69">
        <f t="shared" si="1"/>
        <v>71230</v>
      </c>
      <c r="F69">
        <v>2001</v>
      </c>
    </row>
    <row r="70" spans="1:6" x14ac:dyDescent="0.3">
      <c r="A70" s="1">
        <v>44949</v>
      </c>
      <c r="B70">
        <v>1034901132</v>
      </c>
      <c r="C70">
        <f>VLOOKUP(B70,'Product Rates'!A:B,2,0)</f>
        <v>43</v>
      </c>
      <c r="D70">
        <v>3500</v>
      </c>
      <c r="E70">
        <f t="shared" si="1"/>
        <v>150500</v>
      </c>
      <c r="F70">
        <v>3001</v>
      </c>
    </row>
    <row r="71" spans="1:6" x14ac:dyDescent="0.3">
      <c r="A71" s="1">
        <v>44950</v>
      </c>
      <c r="B71">
        <v>1034901143</v>
      </c>
      <c r="C71">
        <f>VLOOKUP(B71,'Product Rates'!A:B,2,0)</f>
        <v>81</v>
      </c>
      <c r="D71">
        <v>2500</v>
      </c>
      <c r="E71">
        <f t="shared" si="1"/>
        <v>202500</v>
      </c>
      <c r="F71">
        <v>5001</v>
      </c>
    </row>
    <row r="72" spans="1:6" x14ac:dyDescent="0.3">
      <c r="A72" s="1">
        <v>44950</v>
      </c>
      <c r="B72">
        <v>1034901234</v>
      </c>
      <c r="C72">
        <f>VLOOKUP(B72,'Product Rates'!A:B,2,0)</f>
        <v>105</v>
      </c>
      <c r="D72">
        <v>1500</v>
      </c>
      <c r="E72">
        <f t="shared" si="1"/>
        <v>157500</v>
      </c>
      <c r="F72">
        <v>6701</v>
      </c>
    </row>
    <row r="73" spans="1:6" x14ac:dyDescent="0.3">
      <c r="A73" s="1">
        <v>44950</v>
      </c>
      <c r="B73">
        <v>1034901343</v>
      </c>
      <c r="C73">
        <f>VLOOKUP(B73,'Product Rates'!A:B,2,0)</f>
        <v>65</v>
      </c>
      <c r="D73">
        <v>1500</v>
      </c>
      <c r="E73">
        <f t="shared" si="1"/>
        <v>97500</v>
      </c>
      <c r="F73">
        <v>4562</v>
      </c>
    </row>
    <row r="74" spans="1:6" x14ac:dyDescent="0.3">
      <c r="A74" s="1">
        <v>44950</v>
      </c>
      <c r="B74">
        <v>1034901103</v>
      </c>
      <c r="C74">
        <f>VLOOKUP(B74,'Product Rates'!A:B,2,0)</f>
        <v>95</v>
      </c>
      <c r="D74">
        <v>4000</v>
      </c>
      <c r="E74">
        <f t="shared" si="1"/>
        <v>380000</v>
      </c>
      <c r="F74">
        <v>1001</v>
      </c>
    </row>
    <row r="75" spans="1:6" x14ac:dyDescent="0.3">
      <c r="A75" s="1">
        <v>44951</v>
      </c>
      <c r="B75">
        <v>1034901112</v>
      </c>
      <c r="C75">
        <f>VLOOKUP(B75,'Product Rates'!A:B,2,0)</f>
        <v>71.23</v>
      </c>
      <c r="D75">
        <v>2000</v>
      </c>
      <c r="E75">
        <f t="shared" si="1"/>
        <v>142460</v>
      </c>
      <c r="F75">
        <v>2001</v>
      </c>
    </row>
    <row r="76" spans="1:6" x14ac:dyDescent="0.3">
      <c r="A76" s="1">
        <v>44951</v>
      </c>
      <c r="B76">
        <v>1034901132</v>
      </c>
      <c r="C76">
        <f>VLOOKUP(B76,'Product Rates'!A:B,2,0)</f>
        <v>43</v>
      </c>
      <c r="D76">
        <v>1000</v>
      </c>
      <c r="E76">
        <f t="shared" si="1"/>
        <v>43000</v>
      </c>
      <c r="F76">
        <v>3001</v>
      </c>
    </row>
    <row r="77" spans="1:6" x14ac:dyDescent="0.3">
      <c r="A77" s="1">
        <v>44951</v>
      </c>
      <c r="B77">
        <v>1034901143</v>
      </c>
      <c r="C77">
        <f>VLOOKUP(B77,'Product Rates'!A:B,2,0)</f>
        <v>81</v>
      </c>
      <c r="D77">
        <v>1000</v>
      </c>
      <c r="E77">
        <f t="shared" si="1"/>
        <v>81000</v>
      </c>
      <c r="F77">
        <v>5001</v>
      </c>
    </row>
    <row r="78" spans="1:6" x14ac:dyDescent="0.3">
      <c r="A78" s="1">
        <v>44951</v>
      </c>
      <c r="B78">
        <v>1034901234</v>
      </c>
      <c r="C78">
        <f>VLOOKUP(B78,'Product Rates'!A:B,2,0)</f>
        <v>105</v>
      </c>
      <c r="D78">
        <v>1500</v>
      </c>
      <c r="E78">
        <f t="shared" si="1"/>
        <v>157500</v>
      </c>
      <c r="F78">
        <v>6701</v>
      </c>
    </row>
    <row r="79" spans="1:6" x14ac:dyDescent="0.3">
      <c r="A79" s="1">
        <v>44952</v>
      </c>
      <c r="B79">
        <v>1034901343</v>
      </c>
      <c r="C79">
        <f>VLOOKUP(B79,'Product Rates'!A:B,2,0)</f>
        <v>65</v>
      </c>
      <c r="D79">
        <v>2500</v>
      </c>
      <c r="E79">
        <f t="shared" si="1"/>
        <v>162500</v>
      </c>
      <c r="F79">
        <v>4562</v>
      </c>
    </row>
    <row r="80" spans="1:6" x14ac:dyDescent="0.3">
      <c r="A80" s="1">
        <v>44952</v>
      </c>
      <c r="B80">
        <v>1034901103</v>
      </c>
      <c r="C80">
        <f>VLOOKUP(B80,'Product Rates'!A:B,2,0)</f>
        <v>95</v>
      </c>
      <c r="D80">
        <v>5000</v>
      </c>
      <c r="E80">
        <f t="shared" si="1"/>
        <v>475000</v>
      </c>
      <c r="F80">
        <v>1001</v>
      </c>
    </row>
    <row r="81" spans="1:6" x14ac:dyDescent="0.3">
      <c r="A81" s="1">
        <v>44952</v>
      </c>
      <c r="B81">
        <v>1034901112</v>
      </c>
      <c r="C81">
        <f>VLOOKUP(B81,'Product Rates'!A:B,2,0)</f>
        <v>71.23</v>
      </c>
      <c r="D81">
        <v>1000</v>
      </c>
      <c r="E81">
        <f t="shared" si="1"/>
        <v>71230</v>
      </c>
      <c r="F81">
        <v>2001</v>
      </c>
    </row>
    <row r="82" spans="1:6" x14ac:dyDescent="0.3">
      <c r="A82" s="1">
        <v>44952</v>
      </c>
      <c r="B82">
        <v>1034901132</v>
      </c>
      <c r="C82">
        <f>VLOOKUP(B82,'Product Rates'!A:B,2,0)</f>
        <v>43</v>
      </c>
      <c r="D82">
        <v>2500</v>
      </c>
      <c r="E82">
        <f t="shared" si="1"/>
        <v>107500</v>
      </c>
      <c r="F82">
        <v>3001</v>
      </c>
    </row>
    <row r="83" spans="1:6" x14ac:dyDescent="0.3">
      <c r="A83" s="1">
        <v>44953</v>
      </c>
      <c r="B83">
        <v>1034901143</v>
      </c>
      <c r="C83">
        <f>VLOOKUP(B83,'Product Rates'!A:B,2,0)</f>
        <v>81</v>
      </c>
      <c r="D83">
        <v>3500</v>
      </c>
      <c r="E83">
        <f t="shared" si="1"/>
        <v>283500</v>
      </c>
      <c r="F83">
        <v>5001</v>
      </c>
    </row>
    <row r="84" spans="1:6" x14ac:dyDescent="0.3">
      <c r="A84" s="1">
        <v>44953</v>
      </c>
      <c r="B84">
        <v>1034901234</v>
      </c>
      <c r="C84">
        <f>VLOOKUP(B84,'Product Rates'!A:B,2,0)</f>
        <v>105</v>
      </c>
      <c r="D84">
        <v>1250</v>
      </c>
      <c r="E84">
        <f t="shared" si="1"/>
        <v>131250</v>
      </c>
      <c r="F84">
        <v>6701</v>
      </c>
    </row>
    <row r="85" spans="1:6" x14ac:dyDescent="0.3">
      <c r="A85" s="1">
        <v>44953</v>
      </c>
      <c r="B85">
        <v>1034901343</v>
      </c>
      <c r="C85">
        <f>VLOOKUP(B85,'Product Rates'!A:B,2,0)</f>
        <v>65</v>
      </c>
      <c r="D85">
        <v>1750</v>
      </c>
      <c r="E85">
        <f t="shared" si="1"/>
        <v>113750</v>
      </c>
      <c r="F85">
        <v>4562</v>
      </c>
    </row>
    <row r="86" spans="1:6" x14ac:dyDescent="0.3">
      <c r="A86" s="1">
        <v>44954</v>
      </c>
      <c r="B86">
        <v>1034901103</v>
      </c>
      <c r="C86">
        <f>VLOOKUP(B86,'Product Rates'!A:B,2,0)</f>
        <v>95</v>
      </c>
      <c r="D86">
        <v>3000</v>
      </c>
      <c r="E86">
        <f t="shared" si="1"/>
        <v>285000</v>
      </c>
      <c r="F86">
        <v>1001</v>
      </c>
    </row>
    <row r="87" spans="1:6" x14ac:dyDescent="0.3">
      <c r="A87" s="1">
        <v>44954</v>
      </c>
      <c r="B87">
        <v>1034901112</v>
      </c>
      <c r="C87">
        <f>VLOOKUP(B87,'Product Rates'!A:B,2,0)</f>
        <v>71.23</v>
      </c>
      <c r="D87">
        <v>1000</v>
      </c>
      <c r="E87">
        <f t="shared" si="1"/>
        <v>71230</v>
      </c>
      <c r="F87">
        <v>2001</v>
      </c>
    </row>
    <row r="88" spans="1:6" x14ac:dyDescent="0.3">
      <c r="A88" s="1">
        <v>44954</v>
      </c>
      <c r="B88">
        <v>1034901132</v>
      </c>
      <c r="C88">
        <f>VLOOKUP(B88,'Product Rates'!A:B,2,0)</f>
        <v>43</v>
      </c>
      <c r="D88">
        <v>4000</v>
      </c>
      <c r="E88">
        <f t="shared" si="1"/>
        <v>172000</v>
      </c>
      <c r="F88">
        <v>3001</v>
      </c>
    </row>
    <row r="89" spans="1:6" x14ac:dyDescent="0.3">
      <c r="A89" s="1">
        <v>44956</v>
      </c>
      <c r="B89">
        <v>1034901143</v>
      </c>
      <c r="C89">
        <f>VLOOKUP(B89,'Product Rates'!A:B,2,0)</f>
        <v>81</v>
      </c>
      <c r="D89">
        <v>1000</v>
      </c>
      <c r="E89">
        <f t="shared" si="1"/>
        <v>81000</v>
      </c>
      <c r="F89">
        <v>5001</v>
      </c>
    </row>
    <row r="90" spans="1:6" x14ac:dyDescent="0.3">
      <c r="A90" s="1">
        <v>44956</v>
      </c>
      <c r="B90">
        <v>1034901234</v>
      </c>
      <c r="C90">
        <f>VLOOKUP(B90,'Product Rates'!A:B,2,0)</f>
        <v>105</v>
      </c>
      <c r="D90">
        <v>3500</v>
      </c>
      <c r="E90">
        <f t="shared" si="1"/>
        <v>367500</v>
      </c>
      <c r="F90">
        <v>6701</v>
      </c>
    </row>
    <row r="91" spans="1:6" x14ac:dyDescent="0.3">
      <c r="A91" s="1">
        <v>44956</v>
      </c>
      <c r="B91">
        <v>1034901343</v>
      </c>
      <c r="C91">
        <f>VLOOKUP(B91,'Product Rates'!A:B,2,0)</f>
        <v>65</v>
      </c>
      <c r="D91">
        <v>2500</v>
      </c>
      <c r="E91">
        <f t="shared" si="1"/>
        <v>162500</v>
      </c>
      <c r="F91">
        <v>4562</v>
      </c>
    </row>
    <row r="92" spans="1:6" x14ac:dyDescent="0.3">
      <c r="A92" s="1">
        <v>44957</v>
      </c>
      <c r="B92">
        <v>1034901103</v>
      </c>
      <c r="C92">
        <f>VLOOKUP(B92,'Product Rates'!A:B,2,0)</f>
        <v>95</v>
      </c>
      <c r="D92">
        <v>1500</v>
      </c>
      <c r="E92">
        <f t="shared" si="1"/>
        <v>142500</v>
      </c>
      <c r="F92">
        <v>1001</v>
      </c>
    </row>
    <row r="93" spans="1:6" x14ac:dyDescent="0.3">
      <c r="A93" s="1">
        <v>44957</v>
      </c>
      <c r="B93">
        <v>1034901112</v>
      </c>
      <c r="C93">
        <f>VLOOKUP(B93,'Product Rates'!A:B,2,0)</f>
        <v>71.23</v>
      </c>
      <c r="D93">
        <v>1500</v>
      </c>
      <c r="E93">
        <f t="shared" si="1"/>
        <v>106845</v>
      </c>
      <c r="F93">
        <v>2001</v>
      </c>
    </row>
    <row r="94" spans="1:6" x14ac:dyDescent="0.3">
      <c r="A94" s="1">
        <v>44957</v>
      </c>
      <c r="B94">
        <v>1034901132</v>
      </c>
      <c r="C94">
        <f>VLOOKUP(B94,'Product Rates'!A:B,2,0)</f>
        <v>43</v>
      </c>
      <c r="D94">
        <v>4000</v>
      </c>
      <c r="E94">
        <f t="shared" si="1"/>
        <v>172000</v>
      </c>
      <c r="F94">
        <v>3001</v>
      </c>
    </row>
    <row r="95" spans="1:6" x14ac:dyDescent="0.3">
      <c r="A95" s="1">
        <v>44958</v>
      </c>
      <c r="B95">
        <v>1034901143</v>
      </c>
      <c r="C95">
        <f>VLOOKUP(B95,'Product Rates'!A:B,2,0)</f>
        <v>81</v>
      </c>
      <c r="D95">
        <v>2000</v>
      </c>
      <c r="E95">
        <f t="shared" si="1"/>
        <v>162000</v>
      </c>
      <c r="F95">
        <v>5001</v>
      </c>
    </row>
    <row r="96" spans="1:6" x14ac:dyDescent="0.3">
      <c r="A96" s="1">
        <v>44958</v>
      </c>
      <c r="B96">
        <v>1034901234</v>
      </c>
      <c r="C96">
        <f>VLOOKUP(B96,'Product Rates'!A:B,2,0)</f>
        <v>105</v>
      </c>
      <c r="D96">
        <v>1000</v>
      </c>
      <c r="E96">
        <f t="shared" si="1"/>
        <v>105000</v>
      </c>
      <c r="F96">
        <v>6701</v>
      </c>
    </row>
    <row r="97" spans="1:6" x14ac:dyDescent="0.3">
      <c r="A97" s="1">
        <v>44958</v>
      </c>
      <c r="B97">
        <v>1034901343</v>
      </c>
      <c r="C97">
        <f>VLOOKUP(B97,'Product Rates'!A:B,2,0)</f>
        <v>65</v>
      </c>
      <c r="D97">
        <v>1000</v>
      </c>
      <c r="E97">
        <f t="shared" si="1"/>
        <v>65000</v>
      </c>
      <c r="F97">
        <v>4562</v>
      </c>
    </row>
    <row r="98" spans="1:6" x14ac:dyDescent="0.3">
      <c r="A98" s="1">
        <v>44959</v>
      </c>
      <c r="B98">
        <v>1034901103</v>
      </c>
      <c r="C98">
        <f>VLOOKUP(B98,'Product Rates'!A:B,2,0)</f>
        <v>95</v>
      </c>
      <c r="D98">
        <v>1500</v>
      </c>
      <c r="E98">
        <f t="shared" si="1"/>
        <v>142500</v>
      </c>
      <c r="F98">
        <v>1001</v>
      </c>
    </row>
    <row r="99" spans="1:6" x14ac:dyDescent="0.3">
      <c r="A99" s="1">
        <v>44959</v>
      </c>
      <c r="B99">
        <v>1034901112</v>
      </c>
      <c r="C99">
        <f>VLOOKUP(B99,'Product Rates'!A:B,2,0)</f>
        <v>71.23</v>
      </c>
      <c r="D99">
        <v>2500</v>
      </c>
      <c r="E99">
        <f t="shared" si="1"/>
        <v>178075</v>
      </c>
      <c r="F99">
        <v>2001</v>
      </c>
    </row>
    <row r="100" spans="1:6" x14ac:dyDescent="0.3">
      <c r="A100" s="1">
        <v>44959</v>
      </c>
      <c r="B100">
        <v>1034901132</v>
      </c>
      <c r="C100">
        <f>VLOOKUP(B100,'Product Rates'!A:B,2,0)</f>
        <v>43</v>
      </c>
      <c r="D100">
        <v>5000</v>
      </c>
      <c r="E100">
        <f t="shared" si="1"/>
        <v>215000</v>
      </c>
      <c r="F100">
        <v>3001</v>
      </c>
    </row>
    <row r="101" spans="1:6" x14ac:dyDescent="0.3">
      <c r="A101" s="1">
        <v>44960</v>
      </c>
      <c r="B101">
        <v>1034901143</v>
      </c>
      <c r="C101">
        <f>VLOOKUP(B101,'Product Rates'!A:B,2,0)</f>
        <v>81</v>
      </c>
      <c r="D101">
        <v>1000</v>
      </c>
      <c r="E101">
        <f t="shared" si="1"/>
        <v>81000</v>
      </c>
      <c r="F101">
        <v>5001</v>
      </c>
    </row>
    <row r="102" spans="1:6" x14ac:dyDescent="0.3">
      <c r="A102" s="1">
        <v>44960</v>
      </c>
      <c r="B102">
        <v>1034901234</v>
      </c>
      <c r="C102">
        <f>VLOOKUP(B102,'Product Rates'!A:B,2,0)</f>
        <v>105</v>
      </c>
      <c r="D102">
        <v>2500</v>
      </c>
      <c r="E102">
        <f t="shared" si="1"/>
        <v>262500</v>
      </c>
      <c r="F102">
        <v>6701</v>
      </c>
    </row>
    <row r="103" spans="1:6" x14ac:dyDescent="0.3">
      <c r="A103" s="1">
        <v>44960</v>
      </c>
      <c r="B103">
        <v>1034901343</v>
      </c>
      <c r="C103">
        <f>VLOOKUP(B103,'Product Rates'!A:B,2,0)</f>
        <v>65</v>
      </c>
      <c r="D103">
        <v>3500</v>
      </c>
      <c r="E103">
        <f t="shared" si="1"/>
        <v>227500</v>
      </c>
      <c r="F103">
        <v>4562</v>
      </c>
    </row>
    <row r="104" spans="1:6" x14ac:dyDescent="0.3">
      <c r="A104" s="1">
        <v>44961</v>
      </c>
      <c r="B104">
        <v>1034901103</v>
      </c>
      <c r="C104">
        <f>VLOOKUP(B104,'Product Rates'!A:B,2,0)</f>
        <v>95</v>
      </c>
      <c r="D104">
        <v>1250</v>
      </c>
      <c r="E104">
        <f t="shared" si="1"/>
        <v>118750</v>
      </c>
      <c r="F104">
        <v>1001</v>
      </c>
    </row>
    <row r="105" spans="1:6" x14ac:dyDescent="0.3">
      <c r="A105" s="1">
        <v>44961</v>
      </c>
      <c r="B105">
        <v>1034901112</v>
      </c>
      <c r="C105">
        <f>VLOOKUP(B105,'Product Rates'!A:B,2,0)</f>
        <v>71.23</v>
      </c>
      <c r="D105">
        <v>1750</v>
      </c>
      <c r="E105">
        <f t="shared" si="1"/>
        <v>124652.5</v>
      </c>
      <c r="F105">
        <v>2001</v>
      </c>
    </row>
    <row r="106" spans="1:6" x14ac:dyDescent="0.3">
      <c r="A106" s="1">
        <v>44961</v>
      </c>
      <c r="B106">
        <v>1034901132</v>
      </c>
      <c r="C106">
        <f>VLOOKUP(B106,'Product Rates'!A:B,2,0)</f>
        <v>43</v>
      </c>
      <c r="D106">
        <v>3000</v>
      </c>
      <c r="E106">
        <f t="shared" si="1"/>
        <v>129000</v>
      </c>
      <c r="F106">
        <v>3001</v>
      </c>
    </row>
    <row r="107" spans="1:6" x14ac:dyDescent="0.3">
      <c r="A107" s="1">
        <v>44963</v>
      </c>
      <c r="B107">
        <v>1034901143</v>
      </c>
      <c r="C107">
        <f>VLOOKUP(B107,'Product Rates'!A:B,2,0)</f>
        <v>81</v>
      </c>
      <c r="D107">
        <v>1000</v>
      </c>
      <c r="E107">
        <f t="shared" si="1"/>
        <v>81000</v>
      </c>
      <c r="F107">
        <v>5001</v>
      </c>
    </row>
    <row r="108" spans="1:6" x14ac:dyDescent="0.3">
      <c r="A108" s="1">
        <v>44963</v>
      </c>
      <c r="B108">
        <v>1034901234</v>
      </c>
      <c r="C108">
        <f>VLOOKUP(B108,'Product Rates'!A:B,2,0)</f>
        <v>105</v>
      </c>
      <c r="D108">
        <v>4000</v>
      </c>
      <c r="E108">
        <f t="shared" si="1"/>
        <v>420000</v>
      </c>
      <c r="F108">
        <v>6701</v>
      </c>
    </row>
    <row r="109" spans="1:6" x14ac:dyDescent="0.3">
      <c r="A109" s="1">
        <v>44963</v>
      </c>
      <c r="B109">
        <v>1034901343</v>
      </c>
      <c r="C109">
        <f>VLOOKUP(B109,'Product Rates'!A:B,2,0)</f>
        <v>65</v>
      </c>
      <c r="D109">
        <v>1000</v>
      </c>
      <c r="E109">
        <f t="shared" si="1"/>
        <v>65000</v>
      </c>
      <c r="F109">
        <v>4562</v>
      </c>
    </row>
    <row r="110" spans="1:6" x14ac:dyDescent="0.3">
      <c r="A110" s="1">
        <v>44963</v>
      </c>
      <c r="B110">
        <v>1034901103</v>
      </c>
      <c r="C110">
        <f>VLOOKUP(B110,'Product Rates'!A:B,2,0)</f>
        <v>95</v>
      </c>
      <c r="D110">
        <v>3500</v>
      </c>
      <c r="E110">
        <f t="shared" si="1"/>
        <v>332500</v>
      </c>
      <c r="F110">
        <v>1001</v>
      </c>
    </row>
    <row r="111" spans="1:6" x14ac:dyDescent="0.3">
      <c r="A111" s="1">
        <v>44964</v>
      </c>
      <c r="B111">
        <v>1034901112</v>
      </c>
      <c r="C111">
        <f>VLOOKUP(B111,'Product Rates'!A:B,2,0)</f>
        <v>71.23</v>
      </c>
      <c r="D111">
        <v>2500</v>
      </c>
      <c r="E111">
        <f t="shared" si="1"/>
        <v>178075</v>
      </c>
      <c r="F111">
        <v>2001</v>
      </c>
    </row>
    <row r="112" spans="1:6" x14ac:dyDescent="0.3">
      <c r="A112" s="1">
        <v>44964</v>
      </c>
      <c r="B112">
        <v>1034901132</v>
      </c>
      <c r="C112">
        <f>VLOOKUP(B112,'Product Rates'!A:B,2,0)</f>
        <v>43</v>
      </c>
      <c r="D112">
        <v>1500</v>
      </c>
      <c r="E112">
        <f t="shared" si="1"/>
        <v>64500</v>
      </c>
      <c r="F112">
        <v>3001</v>
      </c>
    </row>
    <row r="113" spans="1:6" x14ac:dyDescent="0.3">
      <c r="A113" s="1">
        <v>44964</v>
      </c>
      <c r="B113">
        <v>1034901143</v>
      </c>
      <c r="C113">
        <f>VLOOKUP(B113,'Product Rates'!A:B,2,0)</f>
        <v>81</v>
      </c>
      <c r="D113">
        <v>1500</v>
      </c>
      <c r="E113">
        <f t="shared" si="1"/>
        <v>121500</v>
      </c>
      <c r="F113">
        <v>5001</v>
      </c>
    </row>
    <row r="114" spans="1:6" x14ac:dyDescent="0.3">
      <c r="A114" s="1">
        <v>44964</v>
      </c>
      <c r="B114">
        <v>1034901234</v>
      </c>
      <c r="C114">
        <f>VLOOKUP(B114,'Product Rates'!A:B,2,0)</f>
        <v>105</v>
      </c>
      <c r="D114">
        <v>4000</v>
      </c>
      <c r="E114">
        <f t="shared" si="1"/>
        <v>420000</v>
      </c>
      <c r="F114">
        <v>6701</v>
      </c>
    </row>
    <row r="115" spans="1:6" x14ac:dyDescent="0.3">
      <c r="A115" s="1">
        <v>44965</v>
      </c>
      <c r="B115">
        <v>1034901343</v>
      </c>
      <c r="C115">
        <f>VLOOKUP(B115,'Product Rates'!A:B,2,0)</f>
        <v>65</v>
      </c>
      <c r="D115">
        <v>2000</v>
      </c>
      <c r="E115">
        <f t="shared" si="1"/>
        <v>130000</v>
      </c>
      <c r="F115">
        <v>4562</v>
      </c>
    </row>
    <row r="116" spans="1:6" x14ac:dyDescent="0.3">
      <c r="A116" s="1">
        <v>44965</v>
      </c>
      <c r="B116">
        <v>1034901103</v>
      </c>
      <c r="C116">
        <f>VLOOKUP(B116,'Product Rates'!A:B,2,0)</f>
        <v>95</v>
      </c>
      <c r="D116">
        <v>1000</v>
      </c>
      <c r="E116">
        <f t="shared" si="1"/>
        <v>95000</v>
      </c>
      <c r="F116">
        <v>1001</v>
      </c>
    </row>
    <row r="117" spans="1:6" x14ac:dyDescent="0.3">
      <c r="A117" s="1">
        <v>44965</v>
      </c>
      <c r="B117">
        <v>1034901112</v>
      </c>
      <c r="C117">
        <f>VLOOKUP(B117,'Product Rates'!A:B,2,0)</f>
        <v>71.23</v>
      </c>
      <c r="D117">
        <v>1000</v>
      </c>
      <c r="E117">
        <f t="shared" si="1"/>
        <v>71230</v>
      </c>
      <c r="F117">
        <v>2001</v>
      </c>
    </row>
    <row r="118" spans="1:6" x14ac:dyDescent="0.3">
      <c r="A118" s="1">
        <v>44965</v>
      </c>
      <c r="B118">
        <v>1034901132</v>
      </c>
      <c r="C118">
        <f>VLOOKUP(B118,'Product Rates'!A:B,2,0)</f>
        <v>43</v>
      </c>
      <c r="D118">
        <v>1500</v>
      </c>
      <c r="E118">
        <f t="shared" si="1"/>
        <v>64500</v>
      </c>
      <c r="F118">
        <v>3001</v>
      </c>
    </row>
    <row r="119" spans="1:6" x14ac:dyDescent="0.3">
      <c r="A119" s="1">
        <v>44966</v>
      </c>
      <c r="B119">
        <v>1034901143</v>
      </c>
      <c r="C119">
        <f>VLOOKUP(B119,'Product Rates'!A:B,2,0)</f>
        <v>81</v>
      </c>
      <c r="D119">
        <v>2500</v>
      </c>
      <c r="E119">
        <f t="shared" si="1"/>
        <v>202500</v>
      </c>
      <c r="F119">
        <v>5001</v>
      </c>
    </row>
    <row r="120" spans="1:6" x14ac:dyDescent="0.3">
      <c r="A120" s="1">
        <v>44966</v>
      </c>
      <c r="B120">
        <v>1034901234</v>
      </c>
      <c r="C120">
        <f>VLOOKUP(B120,'Product Rates'!A:B,2,0)</f>
        <v>105</v>
      </c>
      <c r="D120">
        <v>5000</v>
      </c>
      <c r="E120">
        <f t="shared" si="1"/>
        <v>525000</v>
      </c>
      <c r="F120">
        <v>6701</v>
      </c>
    </row>
    <row r="121" spans="1:6" x14ac:dyDescent="0.3">
      <c r="A121" s="1">
        <v>44966</v>
      </c>
      <c r="B121">
        <v>1034901343</v>
      </c>
      <c r="C121">
        <f>VLOOKUP(B121,'Product Rates'!A:B,2,0)</f>
        <v>65</v>
      </c>
      <c r="D121">
        <v>1000</v>
      </c>
      <c r="E121">
        <f t="shared" si="1"/>
        <v>65000</v>
      </c>
      <c r="F121">
        <v>4562</v>
      </c>
    </row>
    <row r="122" spans="1:6" x14ac:dyDescent="0.3">
      <c r="A122" s="1">
        <v>44966</v>
      </c>
      <c r="B122">
        <v>1034901103</v>
      </c>
      <c r="C122">
        <f>VLOOKUP(B122,'Product Rates'!A:B,2,0)</f>
        <v>95</v>
      </c>
      <c r="D122">
        <v>2500</v>
      </c>
      <c r="E122">
        <f t="shared" si="1"/>
        <v>237500</v>
      </c>
      <c r="F122">
        <v>1001</v>
      </c>
    </row>
    <row r="123" spans="1:6" x14ac:dyDescent="0.3">
      <c r="A123" s="1">
        <v>44967</v>
      </c>
      <c r="B123">
        <v>1034901112</v>
      </c>
      <c r="C123">
        <f>VLOOKUP(B123,'Product Rates'!A:B,2,0)</f>
        <v>71.23</v>
      </c>
      <c r="D123">
        <v>3500</v>
      </c>
      <c r="E123">
        <f t="shared" si="1"/>
        <v>249305</v>
      </c>
      <c r="F123">
        <v>2001</v>
      </c>
    </row>
    <row r="124" spans="1:6" x14ac:dyDescent="0.3">
      <c r="A124" s="1">
        <v>44967</v>
      </c>
      <c r="B124">
        <v>1034901132</v>
      </c>
      <c r="C124">
        <f>VLOOKUP(B124,'Product Rates'!A:B,2,0)</f>
        <v>43</v>
      </c>
      <c r="D124">
        <v>1250</v>
      </c>
      <c r="E124">
        <f t="shared" si="1"/>
        <v>53750</v>
      </c>
      <c r="F124">
        <v>3001</v>
      </c>
    </row>
    <row r="125" spans="1:6" x14ac:dyDescent="0.3">
      <c r="A125" s="1">
        <v>44967</v>
      </c>
      <c r="B125">
        <v>1034901143</v>
      </c>
      <c r="C125">
        <f>VLOOKUP(B125,'Product Rates'!A:B,2,0)</f>
        <v>81</v>
      </c>
      <c r="D125">
        <v>1750</v>
      </c>
      <c r="E125">
        <f t="shared" si="1"/>
        <v>141750</v>
      </c>
      <c r="F125">
        <v>5001</v>
      </c>
    </row>
    <row r="126" spans="1:6" x14ac:dyDescent="0.3">
      <c r="A126" s="1">
        <v>44967</v>
      </c>
      <c r="B126">
        <v>1034901234</v>
      </c>
      <c r="C126">
        <f>VLOOKUP(B126,'Product Rates'!A:B,2,0)</f>
        <v>105</v>
      </c>
      <c r="D126">
        <v>3000</v>
      </c>
      <c r="E126">
        <f t="shared" si="1"/>
        <v>315000</v>
      </c>
      <c r="F126">
        <v>6701</v>
      </c>
    </row>
    <row r="127" spans="1:6" x14ac:dyDescent="0.3">
      <c r="A127" s="1">
        <v>44968</v>
      </c>
      <c r="B127">
        <v>1034901343</v>
      </c>
      <c r="C127">
        <f>VLOOKUP(B127,'Product Rates'!A:B,2,0)</f>
        <v>65</v>
      </c>
      <c r="D127">
        <v>1000</v>
      </c>
      <c r="E127">
        <f t="shared" si="1"/>
        <v>65000</v>
      </c>
      <c r="F127">
        <v>4562</v>
      </c>
    </row>
    <row r="128" spans="1:6" x14ac:dyDescent="0.3">
      <c r="A128" s="1">
        <v>44968</v>
      </c>
      <c r="B128">
        <v>1034901103</v>
      </c>
      <c r="C128">
        <f>VLOOKUP(B128,'Product Rates'!A:B,2,0)</f>
        <v>95</v>
      </c>
      <c r="D128">
        <v>4000</v>
      </c>
      <c r="E128">
        <f t="shared" si="1"/>
        <v>380000</v>
      </c>
      <c r="F128">
        <v>1001</v>
      </c>
    </row>
    <row r="129" spans="1:6" x14ac:dyDescent="0.3">
      <c r="A129" s="1">
        <v>44968</v>
      </c>
      <c r="B129">
        <v>1034901112</v>
      </c>
      <c r="C129">
        <f>VLOOKUP(B129,'Product Rates'!A:B,2,0)</f>
        <v>71.23</v>
      </c>
      <c r="D129">
        <v>1000</v>
      </c>
      <c r="E129">
        <f t="shared" si="1"/>
        <v>71230</v>
      </c>
      <c r="F129">
        <v>2001</v>
      </c>
    </row>
    <row r="130" spans="1:6" x14ac:dyDescent="0.3">
      <c r="A130" s="1">
        <v>44968</v>
      </c>
      <c r="B130">
        <v>1034901132</v>
      </c>
      <c r="C130">
        <f>VLOOKUP(B130,'Product Rates'!A:B,2,0)</f>
        <v>43</v>
      </c>
      <c r="D130">
        <v>3500</v>
      </c>
      <c r="E130">
        <f t="shared" si="1"/>
        <v>150500</v>
      </c>
      <c r="F130">
        <v>3001</v>
      </c>
    </row>
    <row r="131" spans="1:6" x14ac:dyDescent="0.3">
      <c r="A131" s="1">
        <v>44970</v>
      </c>
      <c r="B131">
        <v>1034901143</v>
      </c>
      <c r="C131">
        <f>VLOOKUP(B131,'Product Rates'!A:B,2,0)</f>
        <v>81</v>
      </c>
      <c r="D131">
        <v>2500</v>
      </c>
      <c r="E131">
        <f t="shared" ref="E131:E194" si="2">C131*D131</f>
        <v>202500</v>
      </c>
      <c r="F131">
        <v>5001</v>
      </c>
    </row>
    <row r="132" spans="1:6" x14ac:dyDescent="0.3">
      <c r="A132" s="1">
        <v>44970</v>
      </c>
      <c r="B132">
        <v>1034901234</v>
      </c>
      <c r="C132">
        <f>VLOOKUP(B132,'Product Rates'!A:B,2,0)</f>
        <v>105</v>
      </c>
      <c r="D132">
        <v>1500</v>
      </c>
      <c r="E132">
        <f t="shared" si="2"/>
        <v>157500</v>
      </c>
      <c r="F132">
        <v>6701</v>
      </c>
    </row>
    <row r="133" spans="1:6" x14ac:dyDescent="0.3">
      <c r="A133" s="1">
        <v>44970</v>
      </c>
      <c r="B133">
        <v>1034901343</v>
      </c>
      <c r="C133">
        <f>VLOOKUP(B133,'Product Rates'!A:B,2,0)</f>
        <v>65</v>
      </c>
      <c r="D133">
        <v>1500</v>
      </c>
      <c r="E133">
        <f t="shared" si="2"/>
        <v>97500</v>
      </c>
      <c r="F133">
        <v>4562</v>
      </c>
    </row>
    <row r="134" spans="1:6" x14ac:dyDescent="0.3">
      <c r="A134" s="1">
        <v>44970</v>
      </c>
      <c r="B134">
        <v>1034901103</v>
      </c>
      <c r="C134">
        <f>VLOOKUP(B134,'Product Rates'!A:B,2,0)</f>
        <v>95</v>
      </c>
      <c r="D134">
        <v>4000</v>
      </c>
      <c r="E134">
        <f t="shared" si="2"/>
        <v>380000</v>
      </c>
      <c r="F134">
        <v>1001</v>
      </c>
    </row>
    <row r="135" spans="1:6" x14ac:dyDescent="0.3">
      <c r="A135" s="1">
        <v>44971</v>
      </c>
      <c r="B135">
        <v>1034901112</v>
      </c>
      <c r="C135">
        <f>VLOOKUP(B135,'Product Rates'!A:B,2,0)</f>
        <v>71.23</v>
      </c>
      <c r="D135">
        <v>2000</v>
      </c>
      <c r="E135">
        <f t="shared" si="2"/>
        <v>142460</v>
      </c>
      <c r="F135">
        <v>2001</v>
      </c>
    </row>
    <row r="136" spans="1:6" x14ac:dyDescent="0.3">
      <c r="A136" s="1">
        <v>44971</v>
      </c>
      <c r="B136">
        <v>1034901132</v>
      </c>
      <c r="C136">
        <f>VLOOKUP(B136,'Product Rates'!A:B,2,0)</f>
        <v>43</v>
      </c>
      <c r="D136">
        <v>1000</v>
      </c>
      <c r="E136">
        <f t="shared" si="2"/>
        <v>43000</v>
      </c>
      <c r="F136">
        <v>3001</v>
      </c>
    </row>
    <row r="137" spans="1:6" x14ac:dyDescent="0.3">
      <c r="A137" s="1">
        <v>44971</v>
      </c>
      <c r="B137">
        <v>1034901143</v>
      </c>
      <c r="C137">
        <f>VLOOKUP(B137,'Product Rates'!A:B,2,0)</f>
        <v>81</v>
      </c>
      <c r="D137">
        <v>1000</v>
      </c>
      <c r="E137">
        <f t="shared" si="2"/>
        <v>81000</v>
      </c>
      <c r="F137">
        <v>5001</v>
      </c>
    </row>
    <row r="138" spans="1:6" x14ac:dyDescent="0.3">
      <c r="A138" s="1">
        <v>44971</v>
      </c>
      <c r="B138">
        <v>1034901234</v>
      </c>
      <c r="C138">
        <f>VLOOKUP(B138,'Product Rates'!A:B,2,0)</f>
        <v>105</v>
      </c>
      <c r="D138">
        <v>1500</v>
      </c>
      <c r="E138">
        <f t="shared" si="2"/>
        <v>157500</v>
      </c>
      <c r="F138">
        <v>6701</v>
      </c>
    </row>
    <row r="139" spans="1:6" x14ac:dyDescent="0.3">
      <c r="A139" s="1">
        <v>44972</v>
      </c>
      <c r="B139">
        <v>1034901343</v>
      </c>
      <c r="C139">
        <f>VLOOKUP(B139,'Product Rates'!A:B,2,0)</f>
        <v>65</v>
      </c>
      <c r="D139">
        <v>2500</v>
      </c>
      <c r="E139">
        <f t="shared" si="2"/>
        <v>162500</v>
      </c>
      <c r="F139">
        <v>4562</v>
      </c>
    </row>
    <row r="140" spans="1:6" x14ac:dyDescent="0.3">
      <c r="A140" s="1">
        <v>44972</v>
      </c>
      <c r="B140">
        <v>1034901103</v>
      </c>
      <c r="C140">
        <f>VLOOKUP(B140,'Product Rates'!A:B,2,0)</f>
        <v>95</v>
      </c>
      <c r="D140">
        <v>5000</v>
      </c>
      <c r="E140">
        <f t="shared" si="2"/>
        <v>475000</v>
      </c>
      <c r="F140">
        <v>1001</v>
      </c>
    </row>
    <row r="141" spans="1:6" x14ac:dyDescent="0.3">
      <c r="A141" s="1">
        <v>44972</v>
      </c>
      <c r="B141">
        <v>1034901112</v>
      </c>
      <c r="C141">
        <f>VLOOKUP(B141,'Product Rates'!A:B,2,0)</f>
        <v>71.23</v>
      </c>
      <c r="D141">
        <v>1000</v>
      </c>
      <c r="E141">
        <f t="shared" si="2"/>
        <v>71230</v>
      </c>
      <c r="F141">
        <v>2001</v>
      </c>
    </row>
    <row r="142" spans="1:6" x14ac:dyDescent="0.3">
      <c r="A142" s="1">
        <v>44973</v>
      </c>
      <c r="B142">
        <v>1034901132</v>
      </c>
      <c r="C142">
        <f>VLOOKUP(B142,'Product Rates'!A:B,2,0)</f>
        <v>43</v>
      </c>
      <c r="D142">
        <v>2500</v>
      </c>
      <c r="E142">
        <f t="shared" si="2"/>
        <v>107500</v>
      </c>
      <c r="F142">
        <v>3001</v>
      </c>
    </row>
    <row r="143" spans="1:6" x14ac:dyDescent="0.3">
      <c r="A143" s="1">
        <v>44973</v>
      </c>
      <c r="B143">
        <v>1034901143</v>
      </c>
      <c r="C143">
        <f>VLOOKUP(B143,'Product Rates'!A:B,2,0)</f>
        <v>81</v>
      </c>
      <c r="D143">
        <v>3500</v>
      </c>
      <c r="E143">
        <f t="shared" si="2"/>
        <v>283500</v>
      </c>
      <c r="F143">
        <v>5001</v>
      </c>
    </row>
    <row r="144" spans="1:6" x14ac:dyDescent="0.3">
      <c r="A144" s="1">
        <v>44973</v>
      </c>
      <c r="B144">
        <v>1034901234</v>
      </c>
      <c r="C144">
        <f>VLOOKUP(B144,'Product Rates'!A:B,2,0)</f>
        <v>105</v>
      </c>
      <c r="D144">
        <v>1250</v>
      </c>
      <c r="E144">
        <f t="shared" si="2"/>
        <v>131250</v>
      </c>
      <c r="F144">
        <v>6701</v>
      </c>
    </row>
    <row r="145" spans="1:6" x14ac:dyDescent="0.3">
      <c r="A145" s="1">
        <v>44974</v>
      </c>
      <c r="B145">
        <v>1034901343</v>
      </c>
      <c r="C145">
        <f>VLOOKUP(B145,'Product Rates'!A:B,2,0)</f>
        <v>65</v>
      </c>
      <c r="D145">
        <v>1750</v>
      </c>
      <c r="E145">
        <f t="shared" si="2"/>
        <v>113750</v>
      </c>
      <c r="F145">
        <v>4562</v>
      </c>
    </row>
    <row r="146" spans="1:6" x14ac:dyDescent="0.3">
      <c r="A146" s="1">
        <v>44974</v>
      </c>
      <c r="B146">
        <v>1034901103</v>
      </c>
      <c r="C146">
        <f>VLOOKUP(B146,'Product Rates'!A:B,2,0)</f>
        <v>95</v>
      </c>
      <c r="D146">
        <v>3000</v>
      </c>
      <c r="E146">
        <f t="shared" si="2"/>
        <v>285000</v>
      </c>
      <c r="F146">
        <v>1001</v>
      </c>
    </row>
    <row r="147" spans="1:6" x14ac:dyDescent="0.3">
      <c r="A147" s="1">
        <v>44974</v>
      </c>
      <c r="B147">
        <v>1034901112</v>
      </c>
      <c r="C147">
        <f>VLOOKUP(B147,'Product Rates'!A:B,2,0)</f>
        <v>71.23</v>
      </c>
      <c r="D147">
        <v>1000</v>
      </c>
      <c r="E147">
        <f t="shared" si="2"/>
        <v>71230</v>
      </c>
      <c r="F147">
        <v>2001</v>
      </c>
    </row>
    <row r="148" spans="1:6" x14ac:dyDescent="0.3">
      <c r="A148" s="1">
        <v>44975</v>
      </c>
      <c r="B148">
        <v>1034901132</v>
      </c>
      <c r="C148">
        <f>VLOOKUP(B148,'Product Rates'!A:B,2,0)</f>
        <v>43</v>
      </c>
      <c r="D148">
        <v>4000</v>
      </c>
      <c r="E148">
        <f t="shared" si="2"/>
        <v>172000</v>
      </c>
      <c r="F148">
        <v>3001</v>
      </c>
    </row>
    <row r="149" spans="1:6" x14ac:dyDescent="0.3">
      <c r="A149" s="1">
        <v>44975</v>
      </c>
      <c r="B149">
        <v>1034901143</v>
      </c>
      <c r="C149">
        <f>VLOOKUP(B149,'Product Rates'!A:B,2,0)</f>
        <v>81</v>
      </c>
      <c r="D149">
        <v>1000</v>
      </c>
      <c r="E149">
        <f t="shared" si="2"/>
        <v>81000</v>
      </c>
      <c r="F149">
        <v>5001</v>
      </c>
    </row>
    <row r="150" spans="1:6" x14ac:dyDescent="0.3">
      <c r="A150" s="1">
        <v>44975</v>
      </c>
      <c r="B150">
        <v>1034901234</v>
      </c>
      <c r="C150">
        <f>VLOOKUP(B150,'Product Rates'!A:B,2,0)</f>
        <v>105</v>
      </c>
      <c r="D150">
        <v>3500</v>
      </c>
      <c r="E150">
        <f t="shared" si="2"/>
        <v>367500</v>
      </c>
      <c r="F150">
        <v>6701</v>
      </c>
    </row>
    <row r="151" spans="1:6" x14ac:dyDescent="0.3">
      <c r="A151" s="1">
        <v>44977</v>
      </c>
      <c r="B151">
        <v>1034901343</v>
      </c>
      <c r="C151">
        <f>VLOOKUP(B151,'Product Rates'!A:B,2,0)</f>
        <v>65</v>
      </c>
      <c r="D151">
        <v>2500</v>
      </c>
      <c r="E151">
        <f t="shared" si="2"/>
        <v>162500</v>
      </c>
      <c r="F151">
        <v>4562</v>
      </c>
    </row>
    <row r="152" spans="1:6" x14ac:dyDescent="0.3">
      <c r="A152" s="1">
        <v>44977</v>
      </c>
      <c r="B152">
        <v>1034901103</v>
      </c>
      <c r="C152">
        <f>VLOOKUP(B152,'Product Rates'!A:B,2,0)</f>
        <v>95</v>
      </c>
      <c r="D152">
        <v>1500</v>
      </c>
      <c r="E152">
        <f t="shared" si="2"/>
        <v>142500</v>
      </c>
      <c r="F152">
        <v>1001</v>
      </c>
    </row>
    <row r="153" spans="1:6" x14ac:dyDescent="0.3">
      <c r="A153" s="1">
        <v>44977</v>
      </c>
      <c r="B153">
        <v>1034901112</v>
      </c>
      <c r="C153">
        <f>VLOOKUP(B153,'Product Rates'!A:B,2,0)</f>
        <v>71.23</v>
      </c>
      <c r="D153">
        <v>1500</v>
      </c>
      <c r="E153">
        <f t="shared" si="2"/>
        <v>106845</v>
      </c>
      <c r="F153">
        <v>2001</v>
      </c>
    </row>
    <row r="154" spans="1:6" x14ac:dyDescent="0.3">
      <c r="A154" s="1">
        <v>44978</v>
      </c>
      <c r="B154">
        <v>1034901132</v>
      </c>
      <c r="C154">
        <f>VLOOKUP(B154,'Product Rates'!A:B,2,0)</f>
        <v>43</v>
      </c>
      <c r="D154">
        <v>4000</v>
      </c>
      <c r="E154">
        <f t="shared" si="2"/>
        <v>172000</v>
      </c>
      <c r="F154">
        <v>3001</v>
      </c>
    </row>
    <row r="155" spans="1:6" x14ac:dyDescent="0.3">
      <c r="A155" s="1">
        <v>44978</v>
      </c>
      <c r="B155">
        <v>1034901143</v>
      </c>
      <c r="C155">
        <f>VLOOKUP(B155,'Product Rates'!A:B,2,0)</f>
        <v>81</v>
      </c>
      <c r="D155">
        <v>2000</v>
      </c>
      <c r="E155">
        <f t="shared" si="2"/>
        <v>162000</v>
      </c>
      <c r="F155">
        <v>5001</v>
      </c>
    </row>
    <row r="156" spans="1:6" x14ac:dyDescent="0.3">
      <c r="A156" s="1">
        <v>44978</v>
      </c>
      <c r="B156">
        <v>1034901234</v>
      </c>
      <c r="C156">
        <f>VLOOKUP(B156,'Product Rates'!A:B,2,0)</f>
        <v>105</v>
      </c>
      <c r="D156">
        <v>1000</v>
      </c>
      <c r="E156">
        <f t="shared" si="2"/>
        <v>105000</v>
      </c>
      <c r="F156">
        <v>6701</v>
      </c>
    </row>
    <row r="157" spans="1:6" x14ac:dyDescent="0.3">
      <c r="A157" s="1">
        <v>44979</v>
      </c>
      <c r="B157">
        <v>1034901343</v>
      </c>
      <c r="C157">
        <f>VLOOKUP(B157,'Product Rates'!A:B,2,0)</f>
        <v>65</v>
      </c>
      <c r="D157">
        <v>1000</v>
      </c>
      <c r="E157">
        <f t="shared" si="2"/>
        <v>65000</v>
      </c>
      <c r="F157">
        <v>4562</v>
      </c>
    </row>
    <row r="158" spans="1:6" x14ac:dyDescent="0.3">
      <c r="A158" s="1">
        <v>44979</v>
      </c>
      <c r="B158">
        <v>1034901103</v>
      </c>
      <c r="C158">
        <f>VLOOKUP(B158,'Product Rates'!A:B,2,0)</f>
        <v>95</v>
      </c>
      <c r="D158">
        <v>1500</v>
      </c>
      <c r="E158">
        <f t="shared" si="2"/>
        <v>142500</v>
      </c>
      <c r="F158">
        <v>8734</v>
      </c>
    </row>
    <row r="159" spans="1:6" x14ac:dyDescent="0.3">
      <c r="A159" s="1">
        <v>44979</v>
      </c>
      <c r="B159">
        <v>1034901112</v>
      </c>
      <c r="C159">
        <f>VLOOKUP(B159,'Product Rates'!A:B,2,0)</f>
        <v>71.23</v>
      </c>
      <c r="D159">
        <v>2500</v>
      </c>
      <c r="E159">
        <f t="shared" si="2"/>
        <v>178075</v>
      </c>
      <c r="F159">
        <v>5623</v>
      </c>
    </row>
    <row r="160" spans="1:6" x14ac:dyDescent="0.3">
      <c r="A160" s="1">
        <v>44980</v>
      </c>
      <c r="B160">
        <v>1034901132</v>
      </c>
      <c r="C160">
        <f>VLOOKUP(B160,'Product Rates'!A:B,2,0)</f>
        <v>43</v>
      </c>
      <c r="D160">
        <v>5000</v>
      </c>
      <c r="E160">
        <f t="shared" si="2"/>
        <v>215000</v>
      </c>
      <c r="F160">
        <v>9745</v>
      </c>
    </row>
    <row r="161" spans="1:6" x14ac:dyDescent="0.3">
      <c r="A161" s="1">
        <v>44980</v>
      </c>
      <c r="B161">
        <v>1034901143</v>
      </c>
      <c r="C161">
        <f>VLOOKUP(B161,'Product Rates'!A:B,2,0)</f>
        <v>81</v>
      </c>
      <c r="D161">
        <v>1000</v>
      </c>
      <c r="E161">
        <f t="shared" si="2"/>
        <v>81000</v>
      </c>
      <c r="F161">
        <v>9845</v>
      </c>
    </row>
    <row r="162" spans="1:6" x14ac:dyDescent="0.3">
      <c r="A162" s="1">
        <v>44980</v>
      </c>
      <c r="B162">
        <v>1034901234</v>
      </c>
      <c r="C162">
        <f>VLOOKUP(B162,'Product Rates'!A:B,2,0)</f>
        <v>105</v>
      </c>
      <c r="D162">
        <v>2500</v>
      </c>
      <c r="E162">
        <f t="shared" si="2"/>
        <v>262500</v>
      </c>
      <c r="F162">
        <v>1001</v>
      </c>
    </row>
    <row r="163" spans="1:6" x14ac:dyDescent="0.3">
      <c r="A163" s="1">
        <v>44981</v>
      </c>
      <c r="B163">
        <v>1034901343</v>
      </c>
      <c r="C163">
        <f>VLOOKUP(B163,'Product Rates'!A:B,2,0)</f>
        <v>65</v>
      </c>
      <c r="D163">
        <v>3500</v>
      </c>
      <c r="E163">
        <f t="shared" si="2"/>
        <v>227500</v>
      </c>
      <c r="F163">
        <v>2001</v>
      </c>
    </row>
    <row r="164" spans="1:6" x14ac:dyDescent="0.3">
      <c r="A164" s="1">
        <v>44981</v>
      </c>
      <c r="B164">
        <v>1034901103</v>
      </c>
      <c r="C164">
        <f>VLOOKUP(B164,'Product Rates'!A:B,2,0)</f>
        <v>95</v>
      </c>
      <c r="D164">
        <v>1250</v>
      </c>
      <c r="E164">
        <f t="shared" si="2"/>
        <v>118750</v>
      </c>
      <c r="F164">
        <v>3001</v>
      </c>
    </row>
    <row r="165" spans="1:6" x14ac:dyDescent="0.3">
      <c r="A165" s="1">
        <v>44981</v>
      </c>
      <c r="B165">
        <v>1034901112</v>
      </c>
      <c r="C165">
        <f>VLOOKUP(B165,'Product Rates'!A:B,2,0)</f>
        <v>71.23</v>
      </c>
      <c r="D165">
        <v>1750</v>
      </c>
      <c r="E165">
        <f t="shared" si="2"/>
        <v>124652.5</v>
      </c>
      <c r="F165">
        <v>5001</v>
      </c>
    </row>
    <row r="166" spans="1:6" x14ac:dyDescent="0.3">
      <c r="A166" s="1">
        <v>44982</v>
      </c>
      <c r="B166">
        <v>1034901132</v>
      </c>
      <c r="C166">
        <f>VLOOKUP(B166,'Product Rates'!A:B,2,0)</f>
        <v>43</v>
      </c>
      <c r="D166">
        <v>3000</v>
      </c>
      <c r="E166">
        <f t="shared" si="2"/>
        <v>129000</v>
      </c>
      <c r="F166">
        <v>6701</v>
      </c>
    </row>
    <row r="167" spans="1:6" x14ac:dyDescent="0.3">
      <c r="A167" s="1">
        <v>44982</v>
      </c>
      <c r="B167">
        <v>1034901143</v>
      </c>
      <c r="C167">
        <f>VLOOKUP(B167,'Product Rates'!A:B,2,0)</f>
        <v>81</v>
      </c>
      <c r="D167">
        <v>1000</v>
      </c>
      <c r="E167">
        <f t="shared" si="2"/>
        <v>81000</v>
      </c>
      <c r="F167">
        <v>4562</v>
      </c>
    </row>
    <row r="168" spans="1:6" x14ac:dyDescent="0.3">
      <c r="A168" s="1">
        <v>44982</v>
      </c>
      <c r="B168">
        <v>1034901234</v>
      </c>
      <c r="C168">
        <f>VLOOKUP(B168,'Product Rates'!A:B,2,0)</f>
        <v>105</v>
      </c>
      <c r="D168">
        <v>4000</v>
      </c>
      <c r="E168">
        <f t="shared" si="2"/>
        <v>420000</v>
      </c>
      <c r="F168">
        <v>8734</v>
      </c>
    </row>
    <row r="169" spans="1:6" x14ac:dyDescent="0.3">
      <c r="A169" s="1">
        <v>44984</v>
      </c>
      <c r="B169">
        <v>1034901343</v>
      </c>
      <c r="C169">
        <f>VLOOKUP(B169,'Product Rates'!A:B,2,0)</f>
        <v>65</v>
      </c>
      <c r="D169">
        <v>1000</v>
      </c>
      <c r="E169">
        <f t="shared" si="2"/>
        <v>65000</v>
      </c>
      <c r="F169">
        <v>5623</v>
      </c>
    </row>
    <row r="170" spans="1:6" x14ac:dyDescent="0.3">
      <c r="A170" s="1">
        <v>44984</v>
      </c>
      <c r="B170">
        <v>1034901103</v>
      </c>
      <c r="C170">
        <f>VLOOKUP(B170,'Product Rates'!A:B,2,0)</f>
        <v>95</v>
      </c>
      <c r="D170">
        <v>3500</v>
      </c>
      <c r="E170">
        <f t="shared" si="2"/>
        <v>332500</v>
      </c>
      <c r="F170">
        <v>9745</v>
      </c>
    </row>
    <row r="171" spans="1:6" x14ac:dyDescent="0.3">
      <c r="A171" s="1">
        <v>44984</v>
      </c>
      <c r="B171">
        <v>1034901112</v>
      </c>
      <c r="C171">
        <f>VLOOKUP(B171,'Product Rates'!A:B,2,0)</f>
        <v>71.23</v>
      </c>
      <c r="D171">
        <v>2500</v>
      </c>
      <c r="E171">
        <f t="shared" si="2"/>
        <v>178075</v>
      </c>
      <c r="F171">
        <v>9845</v>
      </c>
    </row>
    <row r="172" spans="1:6" x14ac:dyDescent="0.3">
      <c r="A172" s="1">
        <v>44985</v>
      </c>
      <c r="B172">
        <v>1034901132</v>
      </c>
      <c r="C172">
        <f>VLOOKUP(B172,'Product Rates'!A:B,2,0)</f>
        <v>43</v>
      </c>
      <c r="D172">
        <v>1500</v>
      </c>
      <c r="E172">
        <f t="shared" si="2"/>
        <v>64500</v>
      </c>
      <c r="F172">
        <v>1001</v>
      </c>
    </row>
    <row r="173" spans="1:6" x14ac:dyDescent="0.3">
      <c r="A173" s="1">
        <v>44985</v>
      </c>
      <c r="B173">
        <v>1034901143</v>
      </c>
      <c r="C173">
        <f>VLOOKUP(B173,'Product Rates'!A:B,2,0)</f>
        <v>81</v>
      </c>
      <c r="D173">
        <v>1500</v>
      </c>
      <c r="E173">
        <f t="shared" si="2"/>
        <v>121500</v>
      </c>
      <c r="F173">
        <v>2001</v>
      </c>
    </row>
    <row r="174" spans="1:6" x14ac:dyDescent="0.3">
      <c r="A174" s="1">
        <v>44985</v>
      </c>
      <c r="B174">
        <v>1034901234</v>
      </c>
      <c r="C174">
        <f>VLOOKUP(B174,'Product Rates'!A:B,2,0)</f>
        <v>105</v>
      </c>
      <c r="D174">
        <v>4000</v>
      </c>
      <c r="E174">
        <f t="shared" si="2"/>
        <v>420000</v>
      </c>
      <c r="F174">
        <v>3001</v>
      </c>
    </row>
    <row r="175" spans="1:6" x14ac:dyDescent="0.3">
      <c r="A175" s="1">
        <v>44986</v>
      </c>
      <c r="B175">
        <v>1034901343</v>
      </c>
      <c r="C175">
        <f>VLOOKUP(B175,'Product Rates'!A:B,2,0)</f>
        <v>65</v>
      </c>
      <c r="D175">
        <v>2000</v>
      </c>
      <c r="E175">
        <f t="shared" si="2"/>
        <v>130000</v>
      </c>
      <c r="F175">
        <v>5001</v>
      </c>
    </row>
    <row r="176" spans="1:6" x14ac:dyDescent="0.3">
      <c r="A176" s="1">
        <v>44986</v>
      </c>
      <c r="B176">
        <v>1034901103</v>
      </c>
      <c r="C176">
        <f>VLOOKUP(B176,'Product Rates'!A:B,2,0)</f>
        <v>95</v>
      </c>
      <c r="D176">
        <v>1000</v>
      </c>
      <c r="E176">
        <f t="shared" si="2"/>
        <v>95000</v>
      </c>
      <c r="F176">
        <v>6701</v>
      </c>
    </row>
    <row r="177" spans="1:6" x14ac:dyDescent="0.3">
      <c r="A177" s="1">
        <v>44986</v>
      </c>
      <c r="B177">
        <v>1034901112</v>
      </c>
      <c r="C177">
        <f>VLOOKUP(B177,'Product Rates'!A:B,2,0)</f>
        <v>71.23</v>
      </c>
      <c r="D177">
        <v>1000</v>
      </c>
      <c r="E177">
        <f t="shared" si="2"/>
        <v>71230</v>
      </c>
      <c r="F177">
        <v>4562</v>
      </c>
    </row>
    <row r="178" spans="1:6" x14ac:dyDescent="0.3">
      <c r="A178" s="1">
        <v>44987</v>
      </c>
      <c r="B178">
        <v>1034901132</v>
      </c>
      <c r="C178">
        <f>VLOOKUP(B178,'Product Rates'!A:B,2,0)</f>
        <v>43</v>
      </c>
      <c r="D178">
        <v>1500</v>
      </c>
      <c r="E178">
        <f t="shared" si="2"/>
        <v>64500</v>
      </c>
      <c r="F178">
        <v>8734</v>
      </c>
    </row>
    <row r="179" spans="1:6" x14ac:dyDescent="0.3">
      <c r="A179" s="1">
        <v>44987</v>
      </c>
      <c r="B179">
        <v>1034901143</v>
      </c>
      <c r="C179">
        <f>VLOOKUP(B179,'Product Rates'!A:B,2,0)</f>
        <v>81</v>
      </c>
      <c r="D179">
        <v>2500</v>
      </c>
      <c r="E179">
        <f t="shared" si="2"/>
        <v>202500</v>
      </c>
      <c r="F179">
        <v>5623</v>
      </c>
    </row>
    <row r="180" spans="1:6" x14ac:dyDescent="0.3">
      <c r="A180" s="1">
        <v>44987</v>
      </c>
      <c r="B180">
        <v>1034901234</v>
      </c>
      <c r="C180">
        <f>VLOOKUP(B180,'Product Rates'!A:B,2,0)</f>
        <v>105</v>
      </c>
      <c r="D180">
        <v>5000</v>
      </c>
      <c r="E180">
        <f t="shared" si="2"/>
        <v>525000</v>
      </c>
      <c r="F180">
        <v>9745</v>
      </c>
    </row>
    <row r="181" spans="1:6" x14ac:dyDescent="0.3">
      <c r="A181" s="1">
        <v>44988</v>
      </c>
      <c r="B181">
        <v>1034901343</v>
      </c>
      <c r="C181">
        <f>VLOOKUP(B181,'Product Rates'!A:B,2,0)</f>
        <v>65</v>
      </c>
      <c r="D181">
        <v>1000</v>
      </c>
      <c r="E181">
        <f t="shared" si="2"/>
        <v>65000</v>
      </c>
      <c r="F181">
        <v>9845</v>
      </c>
    </row>
    <row r="182" spans="1:6" x14ac:dyDescent="0.3">
      <c r="A182" s="1">
        <v>44988</v>
      </c>
      <c r="B182">
        <v>1034901103</v>
      </c>
      <c r="C182">
        <f>VLOOKUP(B182,'Product Rates'!A:B,2,0)</f>
        <v>95</v>
      </c>
      <c r="D182">
        <v>2500</v>
      </c>
      <c r="E182">
        <f t="shared" si="2"/>
        <v>237500</v>
      </c>
      <c r="F182">
        <v>1001</v>
      </c>
    </row>
    <row r="183" spans="1:6" x14ac:dyDescent="0.3">
      <c r="A183" s="1">
        <v>44988</v>
      </c>
      <c r="B183">
        <v>1034901112</v>
      </c>
      <c r="C183">
        <f>VLOOKUP(B183,'Product Rates'!A:B,2,0)</f>
        <v>71.23</v>
      </c>
      <c r="D183">
        <v>3500</v>
      </c>
      <c r="E183">
        <f t="shared" si="2"/>
        <v>249305</v>
      </c>
      <c r="F183">
        <v>2001</v>
      </c>
    </row>
    <row r="184" spans="1:6" x14ac:dyDescent="0.3">
      <c r="A184" s="1">
        <v>44989</v>
      </c>
      <c r="B184">
        <v>1034901132</v>
      </c>
      <c r="C184">
        <f>VLOOKUP(B184,'Product Rates'!A:B,2,0)</f>
        <v>43</v>
      </c>
      <c r="D184">
        <v>1250</v>
      </c>
      <c r="E184">
        <f t="shared" si="2"/>
        <v>53750</v>
      </c>
      <c r="F184">
        <v>3001</v>
      </c>
    </row>
    <row r="185" spans="1:6" x14ac:dyDescent="0.3">
      <c r="A185" s="1">
        <v>44989</v>
      </c>
      <c r="B185">
        <v>1034901143</v>
      </c>
      <c r="C185">
        <f>VLOOKUP(B185,'Product Rates'!A:B,2,0)</f>
        <v>81</v>
      </c>
      <c r="D185">
        <v>1750</v>
      </c>
      <c r="E185">
        <f t="shared" si="2"/>
        <v>141750</v>
      </c>
      <c r="F185">
        <v>5001</v>
      </c>
    </row>
    <row r="186" spans="1:6" x14ac:dyDescent="0.3">
      <c r="A186" s="1">
        <v>44989</v>
      </c>
      <c r="B186">
        <v>1034901234</v>
      </c>
      <c r="C186">
        <f>VLOOKUP(B186,'Product Rates'!A:B,2,0)</f>
        <v>105</v>
      </c>
      <c r="D186">
        <v>3000</v>
      </c>
      <c r="E186">
        <f t="shared" si="2"/>
        <v>315000</v>
      </c>
      <c r="F186">
        <v>6701</v>
      </c>
    </row>
    <row r="187" spans="1:6" x14ac:dyDescent="0.3">
      <c r="A187" s="1">
        <v>44991</v>
      </c>
      <c r="B187">
        <v>1034901343</v>
      </c>
      <c r="C187">
        <f>VLOOKUP(B187,'Product Rates'!A:B,2,0)</f>
        <v>65</v>
      </c>
      <c r="D187">
        <v>1000</v>
      </c>
      <c r="E187">
        <f t="shared" si="2"/>
        <v>65000</v>
      </c>
      <c r="F187">
        <v>4562</v>
      </c>
    </row>
    <row r="188" spans="1:6" x14ac:dyDescent="0.3">
      <c r="A188" s="1">
        <v>44991</v>
      </c>
      <c r="B188">
        <v>1034901103</v>
      </c>
      <c r="C188">
        <f>VLOOKUP(B188,'Product Rates'!A:B,2,0)</f>
        <v>95</v>
      </c>
      <c r="D188">
        <v>4000</v>
      </c>
      <c r="E188">
        <f t="shared" si="2"/>
        <v>380000</v>
      </c>
      <c r="F188">
        <v>8734</v>
      </c>
    </row>
    <row r="189" spans="1:6" x14ac:dyDescent="0.3">
      <c r="A189" s="1">
        <v>44991</v>
      </c>
      <c r="B189">
        <v>1034901112</v>
      </c>
      <c r="C189">
        <f>VLOOKUP(B189,'Product Rates'!A:B,2,0)</f>
        <v>71.23</v>
      </c>
      <c r="D189">
        <v>1000</v>
      </c>
      <c r="E189">
        <f t="shared" si="2"/>
        <v>71230</v>
      </c>
      <c r="F189">
        <v>5623</v>
      </c>
    </row>
    <row r="190" spans="1:6" x14ac:dyDescent="0.3">
      <c r="A190" s="1">
        <v>44992</v>
      </c>
      <c r="B190">
        <v>1034901132</v>
      </c>
      <c r="C190">
        <f>VLOOKUP(B190,'Product Rates'!A:B,2,0)</f>
        <v>43</v>
      </c>
      <c r="D190">
        <v>3500</v>
      </c>
      <c r="E190">
        <f t="shared" si="2"/>
        <v>150500</v>
      </c>
      <c r="F190">
        <v>9745</v>
      </c>
    </row>
    <row r="191" spans="1:6" x14ac:dyDescent="0.3">
      <c r="A191" s="1">
        <v>44992</v>
      </c>
      <c r="B191">
        <v>1034901143</v>
      </c>
      <c r="C191">
        <f>VLOOKUP(B191,'Product Rates'!A:B,2,0)</f>
        <v>81</v>
      </c>
      <c r="D191">
        <v>2500</v>
      </c>
      <c r="E191">
        <f t="shared" si="2"/>
        <v>202500</v>
      </c>
      <c r="F191">
        <v>9845</v>
      </c>
    </row>
    <row r="192" spans="1:6" x14ac:dyDescent="0.3">
      <c r="A192" s="1">
        <v>44992</v>
      </c>
      <c r="B192">
        <v>1034901234</v>
      </c>
      <c r="C192">
        <f>VLOOKUP(B192,'Product Rates'!A:B,2,0)</f>
        <v>105</v>
      </c>
      <c r="D192">
        <v>1500</v>
      </c>
      <c r="E192">
        <f t="shared" si="2"/>
        <v>157500</v>
      </c>
      <c r="F192">
        <v>1001</v>
      </c>
    </row>
    <row r="193" spans="1:6" x14ac:dyDescent="0.3">
      <c r="A193" s="1">
        <v>44993</v>
      </c>
      <c r="B193">
        <v>1034901343</v>
      </c>
      <c r="C193">
        <f>VLOOKUP(B193,'Product Rates'!A:B,2,0)</f>
        <v>65</v>
      </c>
      <c r="D193">
        <v>1500</v>
      </c>
      <c r="E193">
        <f t="shared" si="2"/>
        <v>97500</v>
      </c>
      <c r="F193">
        <v>2001</v>
      </c>
    </row>
    <row r="194" spans="1:6" x14ac:dyDescent="0.3">
      <c r="A194" s="1">
        <v>44993</v>
      </c>
      <c r="B194">
        <v>1034901103</v>
      </c>
      <c r="C194">
        <f>VLOOKUP(B194,'Product Rates'!A:B,2,0)</f>
        <v>95</v>
      </c>
      <c r="D194">
        <v>4000</v>
      </c>
      <c r="E194">
        <f t="shared" si="2"/>
        <v>380000</v>
      </c>
      <c r="F194">
        <v>3001</v>
      </c>
    </row>
    <row r="195" spans="1:6" x14ac:dyDescent="0.3">
      <c r="A195" s="1">
        <v>44993</v>
      </c>
      <c r="B195">
        <v>1034901112</v>
      </c>
      <c r="C195">
        <f>VLOOKUP(B195,'Product Rates'!A:B,2,0)</f>
        <v>71.23</v>
      </c>
      <c r="D195">
        <v>2000</v>
      </c>
      <c r="E195">
        <f t="shared" ref="E195:E258" si="3">C195*D195</f>
        <v>142460</v>
      </c>
      <c r="F195">
        <v>5001</v>
      </c>
    </row>
    <row r="196" spans="1:6" x14ac:dyDescent="0.3">
      <c r="A196" s="1">
        <v>44994</v>
      </c>
      <c r="B196">
        <v>1034901132</v>
      </c>
      <c r="C196">
        <f>VLOOKUP(B196,'Product Rates'!A:B,2,0)</f>
        <v>43</v>
      </c>
      <c r="D196">
        <v>1000</v>
      </c>
      <c r="E196">
        <f t="shared" si="3"/>
        <v>43000</v>
      </c>
      <c r="F196">
        <v>6701</v>
      </c>
    </row>
    <row r="197" spans="1:6" x14ac:dyDescent="0.3">
      <c r="A197" s="1">
        <v>44994</v>
      </c>
      <c r="B197">
        <v>1034901143</v>
      </c>
      <c r="C197">
        <f>VLOOKUP(B197,'Product Rates'!A:B,2,0)</f>
        <v>81</v>
      </c>
      <c r="D197">
        <v>1000</v>
      </c>
      <c r="E197">
        <f t="shared" si="3"/>
        <v>81000</v>
      </c>
      <c r="F197">
        <v>4562</v>
      </c>
    </row>
    <row r="198" spans="1:6" x14ac:dyDescent="0.3">
      <c r="A198" s="1">
        <v>44994</v>
      </c>
      <c r="B198">
        <v>1034901234</v>
      </c>
      <c r="C198">
        <f>VLOOKUP(B198,'Product Rates'!A:B,2,0)</f>
        <v>105</v>
      </c>
      <c r="D198">
        <v>1500</v>
      </c>
      <c r="E198">
        <f t="shared" si="3"/>
        <v>157500</v>
      </c>
      <c r="F198">
        <v>8734</v>
      </c>
    </row>
    <row r="199" spans="1:6" x14ac:dyDescent="0.3">
      <c r="A199" s="1">
        <v>44994</v>
      </c>
      <c r="B199">
        <v>1034901343</v>
      </c>
      <c r="C199">
        <f>VLOOKUP(B199,'Product Rates'!A:B,2,0)</f>
        <v>65</v>
      </c>
      <c r="D199">
        <v>2500</v>
      </c>
      <c r="E199">
        <f t="shared" si="3"/>
        <v>162500</v>
      </c>
      <c r="F199">
        <v>5623</v>
      </c>
    </row>
    <row r="200" spans="1:6" x14ac:dyDescent="0.3">
      <c r="A200" s="1">
        <v>44995</v>
      </c>
      <c r="B200">
        <v>1034901103</v>
      </c>
      <c r="C200">
        <f>VLOOKUP(B200,'Product Rates'!A:B,2,0)</f>
        <v>95</v>
      </c>
      <c r="D200">
        <v>5000</v>
      </c>
      <c r="E200">
        <f t="shared" si="3"/>
        <v>475000</v>
      </c>
      <c r="F200">
        <v>9745</v>
      </c>
    </row>
    <row r="201" spans="1:6" x14ac:dyDescent="0.3">
      <c r="A201" s="1">
        <v>44995</v>
      </c>
      <c r="B201">
        <v>1034901112</v>
      </c>
      <c r="C201">
        <f>VLOOKUP(B201,'Product Rates'!A:B,2,0)</f>
        <v>71.23</v>
      </c>
      <c r="D201">
        <v>1000</v>
      </c>
      <c r="E201">
        <f t="shared" si="3"/>
        <v>71230</v>
      </c>
      <c r="F201">
        <v>9845</v>
      </c>
    </row>
    <row r="202" spans="1:6" x14ac:dyDescent="0.3">
      <c r="A202" s="1">
        <v>44995</v>
      </c>
      <c r="B202">
        <v>1034901132</v>
      </c>
      <c r="C202">
        <f>VLOOKUP(B202,'Product Rates'!A:B,2,0)</f>
        <v>43</v>
      </c>
      <c r="D202">
        <v>2500</v>
      </c>
      <c r="E202">
        <f t="shared" si="3"/>
        <v>107500</v>
      </c>
      <c r="F202">
        <v>1001</v>
      </c>
    </row>
    <row r="203" spans="1:6" x14ac:dyDescent="0.3">
      <c r="A203" s="1">
        <v>44995</v>
      </c>
      <c r="B203">
        <v>1034901143</v>
      </c>
      <c r="C203">
        <f>VLOOKUP(B203,'Product Rates'!A:B,2,0)</f>
        <v>81</v>
      </c>
      <c r="D203">
        <v>3500</v>
      </c>
      <c r="E203">
        <f t="shared" si="3"/>
        <v>283500</v>
      </c>
      <c r="F203">
        <v>2001</v>
      </c>
    </row>
    <row r="204" spans="1:6" x14ac:dyDescent="0.3">
      <c r="A204" s="1">
        <v>44996</v>
      </c>
      <c r="B204">
        <v>1034901234</v>
      </c>
      <c r="C204">
        <f>VLOOKUP(B204,'Product Rates'!A:B,2,0)</f>
        <v>105</v>
      </c>
      <c r="D204">
        <v>1250</v>
      </c>
      <c r="E204">
        <f t="shared" si="3"/>
        <v>131250</v>
      </c>
      <c r="F204">
        <v>3001</v>
      </c>
    </row>
    <row r="205" spans="1:6" x14ac:dyDescent="0.3">
      <c r="A205" s="1">
        <v>44996</v>
      </c>
      <c r="B205">
        <v>1034901343</v>
      </c>
      <c r="C205">
        <f>VLOOKUP(B205,'Product Rates'!A:B,2,0)</f>
        <v>65</v>
      </c>
      <c r="D205">
        <v>1750</v>
      </c>
      <c r="E205">
        <f t="shared" si="3"/>
        <v>113750</v>
      </c>
      <c r="F205">
        <v>5001</v>
      </c>
    </row>
    <row r="206" spans="1:6" x14ac:dyDescent="0.3">
      <c r="A206" s="1">
        <v>44996</v>
      </c>
      <c r="B206">
        <v>1034901103</v>
      </c>
      <c r="C206">
        <f>VLOOKUP(B206,'Product Rates'!A:B,2,0)</f>
        <v>95</v>
      </c>
      <c r="D206">
        <v>3000</v>
      </c>
      <c r="E206">
        <f t="shared" si="3"/>
        <v>285000</v>
      </c>
      <c r="F206">
        <v>6701</v>
      </c>
    </row>
    <row r="207" spans="1:6" x14ac:dyDescent="0.3">
      <c r="A207" s="1">
        <v>44996</v>
      </c>
      <c r="B207">
        <v>1034901112</v>
      </c>
      <c r="C207">
        <f>VLOOKUP(B207,'Product Rates'!A:B,2,0)</f>
        <v>71.23</v>
      </c>
      <c r="D207">
        <v>1000</v>
      </c>
      <c r="E207">
        <f t="shared" si="3"/>
        <v>71230</v>
      </c>
      <c r="F207">
        <v>4562</v>
      </c>
    </row>
    <row r="208" spans="1:6" x14ac:dyDescent="0.3">
      <c r="A208" s="1">
        <v>44998</v>
      </c>
      <c r="B208">
        <v>1034901132</v>
      </c>
      <c r="C208">
        <f>VLOOKUP(B208,'Product Rates'!A:B,2,0)</f>
        <v>43</v>
      </c>
      <c r="D208">
        <v>4000</v>
      </c>
      <c r="E208">
        <f t="shared" si="3"/>
        <v>172000</v>
      </c>
      <c r="F208">
        <v>8734</v>
      </c>
    </row>
    <row r="209" spans="1:6" x14ac:dyDescent="0.3">
      <c r="A209" s="1">
        <v>44998</v>
      </c>
      <c r="B209">
        <v>1034901143</v>
      </c>
      <c r="C209">
        <f>VLOOKUP(B209,'Product Rates'!A:B,2,0)</f>
        <v>81</v>
      </c>
      <c r="D209">
        <v>1000</v>
      </c>
      <c r="E209">
        <f t="shared" si="3"/>
        <v>81000</v>
      </c>
      <c r="F209">
        <v>5623</v>
      </c>
    </row>
    <row r="210" spans="1:6" x14ac:dyDescent="0.3">
      <c r="A210" s="1">
        <v>44998</v>
      </c>
      <c r="B210">
        <v>1034901234</v>
      </c>
      <c r="C210">
        <f>VLOOKUP(B210,'Product Rates'!A:B,2,0)</f>
        <v>105</v>
      </c>
      <c r="D210">
        <v>3500</v>
      </c>
      <c r="E210">
        <f t="shared" si="3"/>
        <v>367500</v>
      </c>
      <c r="F210">
        <v>9745</v>
      </c>
    </row>
    <row r="211" spans="1:6" x14ac:dyDescent="0.3">
      <c r="A211" s="1">
        <v>44998</v>
      </c>
      <c r="B211">
        <v>1034901343</v>
      </c>
      <c r="C211">
        <f>VLOOKUP(B211,'Product Rates'!A:B,2,0)</f>
        <v>65</v>
      </c>
      <c r="D211">
        <v>2500</v>
      </c>
      <c r="E211">
        <f t="shared" si="3"/>
        <v>162500</v>
      </c>
      <c r="F211">
        <v>9845</v>
      </c>
    </row>
    <row r="212" spans="1:6" x14ac:dyDescent="0.3">
      <c r="A212" s="1">
        <v>44999</v>
      </c>
      <c r="B212">
        <v>1034901103</v>
      </c>
      <c r="C212">
        <f>VLOOKUP(B212,'Product Rates'!A:B,2,0)</f>
        <v>95</v>
      </c>
      <c r="D212">
        <v>1500</v>
      </c>
      <c r="E212">
        <f t="shared" si="3"/>
        <v>142500</v>
      </c>
      <c r="F212">
        <v>1001</v>
      </c>
    </row>
    <row r="213" spans="1:6" x14ac:dyDescent="0.3">
      <c r="A213" s="1">
        <v>44999</v>
      </c>
      <c r="B213">
        <v>1034901112</v>
      </c>
      <c r="C213">
        <f>VLOOKUP(B213,'Product Rates'!A:B,2,0)</f>
        <v>71.23</v>
      </c>
      <c r="D213">
        <v>1500</v>
      </c>
      <c r="E213">
        <f t="shared" si="3"/>
        <v>106845</v>
      </c>
      <c r="F213">
        <v>2001</v>
      </c>
    </row>
    <row r="214" spans="1:6" x14ac:dyDescent="0.3">
      <c r="A214" s="1">
        <v>44999</v>
      </c>
      <c r="B214">
        <v>1034901132</v>
      </c>
      <c r="C214">
        <f>VLOOKUP(B214,'Product Rates'!A:B,2,0)</f>
        <v>43</v>
      </c>
      <c r="D214">
        <v>4000</v>
      </c>
      <c r="E214">
        <f t="shared" si="3"/>
        <v>172000</v>
      </c>
      <c r="F214">
        <v>3001</v>
      </c>
    </row>
    <row r="215" spans="1:6" x14ac:dyDescent="0.3">
      <c r="A215" s="1">
        <v>44999</v>
      </c>
      <c r="B215">
        <v>1034901143</v>
      </c>
      <c r="C215">
        <f>VLOOKUP(B215,'Product Rates'!A:B,2,0)</f>
        <v>81</v>
      </c>
      <c r="D215">
        <v>2000</v>
      </c>
      <c r="E215">
        <f t="shared" si="3"/>
        <v>162000</v>
      </c>
      <c r="F215">
        <v>5001</v>
      </c>
    </row>
    <row r="216" spans="1:6" x14ac:dyDescent="0.3">
      <c r="A216" s="1">
        <v>45000</v>
      </c>
      <c r="B216">
        <v>1034901234</v>
      </c>
      <c r="C216">
        <f>VLOOKUP(B216,'Product Rates'!A:B,2,0)</f>
        <v>105</v>
      </c>
      <c r="D216">
        <v>1000</v>
      </c>
      <c r="E216">
        <f t="shared" si="3"/>
        <v>105000</v>
      </c>
      <c r="F216">
        <v>6701</v>
      </c>
    </row>
    <row r="217" spans="1:6" x14ac:dyDescent="0.3">
      <c r="A217" s="1">
        <v>45000</v>
      </c>
      <c r="B217">
        <v>1034901343</v>
      </c>
      <c r="C217">
        <f>VLOOKUP(B217,'Product Rates'!A:B,2,0)</f>
        <v>65</v>
      </c>
      <c r="D217">
        <v>1000</v>
      </c>
      <c r="E217">
        <f t="shared" si="3"/>
        <v>65000</v>
      </c>
      <c r="F217">
        <v>4562</v>
      </c>
    </row>
    <row r="218" spans="1:6" x14ac:dyDescent="0.3">
      <c r="A218" s="1">
        <v>45000</v>
      </c>
      <c r="B218">
        <v>1034901103</v>
      </c>
      <c r="C218">
        <f>VLOOKUP(B218,'Product Rates'!A:B,2,0)</f>
        <v>95</v>
      </c>
      <c r="D218">
        <v>1500</v>
      </c>
      <c r="E218">
        <f t="shared" si="3"/>
        <v>142500</v>
      </c>
      <c r="F218">
        <v>8734</v>
      </c>
    </row>
    <row r="219" spans="1:6" x14ac:dyDescent="0.3">
      <c r="A219" s="1">
        <v>45001</v>
      </c>
      <c r="B219">
        <v>1034901112</v>
      </c>
      <c r="C219">
        <f>VLOOKUP(B219,'Product Rates'!A:B,2,0)</f>
        <v>71.23</v>
      </c>
      <c r="D219">
        <v>2500</v>
      </c>
      <c r="E219">
        <f t="shared" si="3"/>
        <v>178075</v>
      </c>
      <c r="F219">
        <v>5623</v>
      </c>
    </row>
    <row r="220" spans="1:6" x14ac:dyDescent="0.3">
      <c r="A220" s="1">
        <v>45001</v>
      </c>
      <c r="B220">
        <v>1034901132</v>
      </c>
      <c r="C220">
        <f>VLOOKUP(B220,'Product Rates'!A:B,2,0)</f>
        <v>43</v>
      </c>
      <c r="D220">
        <v>5000</v>
      </c>
      <c r="E220">
        <f t="shared" si="3"/>
        <v>215000</v>
      </c>
      <c r="F220">
        <v>9745</v>
      </c>
    </row>
    <row r="221" spans="1:6" x14ac:dyDescent="0.3">
      <c r="A221" s="1">
        <v>45001</v>
      </c>
      <c r="B221">
        <v>1034901143</v>
      </c>
      <c r="C221">
        <f>VLOOKUP(B221,'Product Rates'!A:B,2,0)</f>
        <v>81</v>
      </c>
      <c r="D221">
        <v>1000</v>
      </c>
      <c r="E221">
        <f t="shared" si="3"/>
        <v>81000</v>
      </c>
      <c r="F221">
        <v>9845</v>
      </c>
    </row>
    <row r="222" spans="1:6" x14ac:dyDescent="0.3">
      <c r="A222" s="1">
        <v>45002</v>
      </c>
      <c r="B222">
        <v>1034901234</v>
      </c>
      <c r="C222">
        <f>VLOOKUP(B222,'Product Rates'!A:B,2,0)</f>
        <v>105</v>
      </c>
      <c r="D222">
        <v>2500</v>
      </c>
      <c r="E222">
        <f t="shared" si="3"/>
        <v>262500</v>
      </c>
      <c r="F222">
        <v>1001</v>
      </c>
    </row>
    <row r="223" spans="1:6" x14ac:dyDescent="0.3">
      <c r="A223" s="1">
        <v>45002</v>
      </c>
      <c r="B223">
        <v>1034901343</v>
      </c>
      <c r="C223">
        <f>VLOOKUP(B223,'Product Rates'!A:B,2,0)</f>
        <v>65</v>
      </c>
      <c r="D223">
        <v>3500</v>
      </c>
      <c r="E223">
        <f t="shared" si="3"/>
        <v>227500</v>
      </c>
      <c r="F223">
        <v>2001</v>
      </c>
    </row>
    <row r="224" spans="1:6" x14ac:dyDescent="0.3">
      <c r="A224" s="1">
        <v>45002</v>
      </c>
      <c r="B224">
        <v>1034901103</v>
      </c>
      <c r="C224">
        <f>VLOOKUP(B224,'Product Rates'!A:B,2,0)</f>
        <v>95</v>
      </c>
      <c r="D224">
        <v>1250</v>
      </c>
      <c r="E224">
        <f t="shared" si="3"/>
        <v>118750</v>
      </c>
      <c r="F224">
        <v>3001</v>
      </c>
    </row>
    <row r="225" spans="1:6" x14ac:dyDescent="0.3">
      <c r="A225" s="1">
        <v>45003</v>
      </c>
      <c r="B225">
        <v>1034901112</v>
      </c>
      <c r="C225">
        <f>VLOOKUP(B225,'Product Rates'!A:B,2,0)</f>
        <v>71.23</v>
      </c>
      <c r="D225">
        <v>1750</v>
      </c>
      <c r="E225">
        <f t="shared" si="3"/>
        <v>124652.5</v>
      </c>
      <c r="F225">
        <v>5001</v>
      </c>
    </row>
    <row r="226" spans="1:6" x14ac:dyDescent="0.3">
      <c r="A226" s="1">
        <v>45003</v>
      </c>
      <c r="B226">
        <v>1034901132</v>
      </c>
      <c r="C226">
        <f>VLOOKUP(B226,'Product Rates'!A:B,2,0)</f>
        <v>43</v>
      </c>
      <c r="D226">
        <v>3000</v>
      </c>
      <c r="E226">
        <f t="shared" si="3"/>
        <v>129000</v>
      </c>
      <c r="F226">
        <v>6701</v>
      </c>
    </row>
    <row r="227" spans="1:6" x14ac:dyDescent="0.3">
      <c r="A227" s="1">
        <v>45003</v>
      </c>
      <c r="B227">
        <v>1034901143</v>
      </c>
      <c r="C227">
        <f>VLOOKUP(B227,'Product Rates'!A:B,2,0)</f>
        <v>81</v>
      </c>
      <c r="D227">
        <v>1000</v>
      </c>
      <c r="E227">
        <f t="shared" si="3"/>
        <v>81000</v>
      </c>
      <c r="F227">
        <v>4562</v>
      </c>
    </row>
    <row r="228" spans="1:6" x14ac:dyDescent="0.3">
      <c r="A228" s="1">
        <v>45005</v>
      </c>
      <c r="B228">
        <v>1034901234</v>
      </c>
      <c r="C228">
        <f>VLOOKUP(B228,'Product Rates'!A:B,2,0)</f>
        <v>105</v>
      </c>
      <c r="D228">
        <v>4000</v>
      </c>
      <c r="E228">
        <f t="shared" si="3"/>
        <v>420000</v>
      </c>
      <c r="F228">
        <v>8734</v>
      </c>
    </row>
    <row r="229" spans="1:6" x14ac:dyDescent="0.3">
      <c r="A229" s="1">
        <v>45005</v>
      </c>
      <c r="B229">
        <v>1034901343</v>
      </c>
      <c r="C229">
        <f>VLOOKUP(B229,'Product Rates'!A:B,2,0)</f>
        <v>65</v>
      </c>
      <c r="D229">
        <v>1000</v>
      </c>
      <c r="E229">
        <f t="shared" si="3"/>
        <v>65000</v>
      </c>
      <c r="F229">
        <v>5623</v>
      </c>
    </row>
    <row r="230" spans="1:6" x14ac:dyDescent="0.3">
      <c r="A230" s="1">
        <v>45005</v>
      </c>
      <c r="B230">
        <v>1034901103</v>
      </c>
      <c r="C230">
        <f>VLOOKUP(B230,'Product Rates'!A:B,2,0)</f>
        <v>95</v>
      </c>
      <c r="D230">
        <v>3500</v>
      </c>
      <c r="E230">
        <f t="shared" si="3"/>
        <v>332500</v>
      </c>
      <c r="F230">
        <v>9745</v>
      </c>
    </row>
    <row r="231" spans="1:6" x14ac:dyDescent="0.3">
      <c r="A231" s="1">
        <v>45006</v>
      </c>
      <c r="B231">
        <v>1034901112</v>
      </c>
      <c r="C231">
        <f>VLOOKUP(B231,'Product Rates'!A:B,2,0)</f>
        <v>71.23</v>
      </c>
      <c r="D231">
        <v>2500</v>
      </c>
      <c r="E231">
        <f t="shared" si="3"/>
        <v>178075</v>
      </c>
      <c r="F231">
        <v>9845</v>
      </c>
    </row>
    <row r="232" spans="1:6" x14ac:dyDescent="0.3">
      <c r="A232" s="1">
        <v>45006</v>
      </c>
      <c r="B232">
        <v>1034901132</v>
      </c>
      <c r="C232">
        <f>VLOOKUP(B232,'Product Rates'!A:B,2,0)</f>
        <v>43</v>
      </c>
      <c r="D232">
        <v>1500</v>
      </c>
      <c r="E232">
        <f t="shared" si="3"/>
        <v>64500</v>
      </c>
      <c r="F232">
        <v>1001</v>
      </c>
    </row>
    <row r="233" spans="1:6" x14ac:dyDescent="0.3">
      <c r="A233" s="1">
        <v>45006</v>
      </c>
      <c r="B233">
        <v>1034901143</v>
      </c>
      <c r="C233">
        <f>VLOOKUP(B233,'Product Rates'!A:B,2,0)</f>
        <v>81</v>
      </c>
      <c r="D233">
        <v>1500</v>
      </c>
      <c r="E233">
        <f t="shared" si="3"/>
        <v>121500</v>
      </c>
      <c r="F233">
        <v>2001</v>
      </c>
    </row>
    <row r="234" spans="1:6" x14ac:dyDescent="0.3">
      <c r="A234" s="1">
        <v>45007</v>
      </c>
      <c r="B234">
        <v>1034901234</v>
      </c>
      <c r="C234">
        <f>VLOOKUP(B234,'Product Rates'!A:B,2,0)</f>
        <v>105</v>
      </c>
      <c r="D234">
        <v>4000</v>
      </c>
      <c r="E234">
        <f t="shared" si="3"/>
        <v>420000</v>
      </c>
      <c r="F234">
        <v>3001</v>
      </c>
    </row>
    <row r="235" spans="1:6" x14ac:dyDescent="0.3">
      <c r="A235" s="1">
        <v>45007</v>
      </c>
      <c r="B235">
        <v>1034901343</v>
      </c>
      <c r="C235">
        <f>VLOOKUP(B235,'Product Rates'!A:B,2,0)</f>
        <v>65</v>
      </c>
      <c r="D235">
        <v>2000</v>
      </c>
      <c r="E235">
        <f t="shared" si="3"/>
        <v>130000</v>
      </c>
      <c r="F235">
        <v>5001</v>
      </c>
    </row>
    <row r="236" spans="1:6" x14ac:dyDescent="0.3">
      <c r="A236" s="1">
        <v>45007</v>
      </c>
      <c r="B236">
        <v>1034901103</v>
      </c>
      <c r="C236">
        <f>VLOOKUP(B236,'Product Rates'!A:B,2,0)</f>
        <v>95</v>
      </c>
      <c r="D236">
        <v>1000</v>
      </c>
      <c r="E236">
        <f t="shared" si="3"/>
        <v>95000</v>
      </c>
      <c r="F236">
        <v>6701</v>
      </c>
    </row>
    <row r="237" spans="1:6" x14ac:dyDescent="0.3">
      <c r="A237" s="1">
        <v>45008</v>
      </c>
      <c r="B237">
        <v>1034901112</v>
      </c>
      <c r="C237">
        <f>VLOOKUP(B237,'Product Rates'!A:B,2,0)</f>
        <v>71.23</v>
      </c>
      <c r="D237">
        <v>1000</v>
      </c>
      <c r="E237">
        <f t="shared" si="3"/>
        <v>71230</v>
      </c>
      <c r="F237">
        <v>4562</v>
      </c>
    </row>
    <row r="238" spans="1:6" x14ac:dyDescent="0.3">
      <c r="A238" s="1">
        <v>45008</v>
      </c>
      <c r="B238">
        <v>1034901132</v>
      </c>
      <c r="C238">
        <f>VLOOKUP(B238,'Product Rates'!A:B,2,0)</f>
        <v>43</v>
      </c>
      <c r="D238">
        <v>1500</v>
      </c>
      <c r="E238">
        <f t="shared" si="3"/>
        <v>64500</v>
      </c>
      <c r="F238">
        <v>8734</v>
      </c>
    </row>
    <row r="239" spans="1:6" x14ac:dyDescent="0.3">
      <c r="A239" s="1">
        <v>45008</v>
      </c>
      <c r="B239">
        <v>1034901143</v>
      </c>
      <c r="C239">
        <f>VLOOKUP(B239,'Product Rates'!A:B,2,0)</f>
        <v>81</v>
      </c>
      <c r="D239">
        <v>2500</v>
      </c>
      <c r="E239">
        <f t="shared" si="3"/>
        <v>202500</v>
      </c>
      <c r="F239">
        <v>5623</v>
      </c>
    </row>
    <row r="240" spans="1:6" x14ac:dyDescent="0.3">
      <c r="A240" s="1">
        <v>45009</v>
      </c>
      <c r="B240">
        <v>1034901234</v>
      </c>
      <c r="C240">
        <f>VLOOKUP(B240,'Product Rates'!A:B,2,0)</f>
        <v>105</v>
      </c>
      <c r="D240">
        <v>5000</v>
      </c>
      <c r="E240">
        <f t="shared" si="3"/>
        <v>525000</v>
      </c>
      <c r="F240">
        <v>9745</v>
      </c>
    </row>
    <row r="241" spans="1:6" x14ac:dyDescent="0.3">
      <c r="A241" s="1">
        <v>45009</v>
      </c>
      <c r="B241">
        <v>1034901343</v>
      </c>
      <c r="C241">
        <f>VLOOKUP(B241,'Product Rates'!A:B,2,0)</f>
        <v>65</v>
      </c>
      <c r="D241">
        <v>1000</v>
      </c>
      <c r="E241">
        <f t="shared" si="3"/>
        <v>65000</v>
      </c>
      <c r="F241">
        <v>9845</v>
      </c>
    </row>
    <row r="242" spans="1:6" x14ac:dyDescent="0.3">
      <c r="A242" s="1">
        <v>45009</v>
      </c>
      <c r="B242">
        <v>1034901103</v>
      </c>
      <c r="C242">
        <f>VLOOKUP(B242,'Product Rates'!A:B,2,0)</f>
        <v>95</v>
      </c>
      <c r="D242">
        <v>2500</v>
      </c>
      <c r="E242">
        <f t="shared" si="3"/>
        <v>237500</v>
      </c>
      <c r="F242">
        <v>1001</v>
      </c>
    </row>
    <row r="243" spans="1:6" x14ac:dyDescent="0.3">
      <c r="A243" s="1">
        <v>45010</v>
      </c>
      <c r="B243">
        <v>1034901112</v>
      </c>
      <c r="C243">
        <f>VLOOKUP(B243,'Product Rates'!A:B,2,0)</f>
        <v>71.23</v>
      </c>
      <c r="D243">
        <v>3500</v>
      </c>
      <c r="E243">
        <f t="shared" si="3"/>
        <v>249305</v>
      </c>
      <c r="F243">
        <v>2001</v>
      </c>
    </row>
    <row r="244" spans="1:6" x14ac:dyDescent="0.3">
      <c r="A244" s="1">
        <v>45010</v>
      </c>
      <c r="B244">
        <v>1034901132</v>
      </c>
      <c r="C244">
        <f>VLOOKUP(B244,'Product Rates'!A:B,2,0)</f>
        <v>43</v>
      </c>
      <c r="D244">
        <v>1250</v>
      </c>
      <c r="E244">
        <f t="shared" si="3"/>
        <v>53750</v>
      </c>
      <c r="F244">
        <v>3001</v>
      </c>
    </row>
    <row r="245" spans="1:6" x14ac:dyDescent="0.3">
      <c r="A245" s="1">
        <v>45010</v>
      </c>
      <c r="B245">
        <v>1034901143</v>
      </c>
      <c r="C245">
        <f>VLOOKUP(B245,'Product Rates'!A:B,2,0)</f>
        <v>81</v>
      </c>
      <c r="D245">
        <v>1750</v>
      </c>
      <c r="E245">
        <f t="shared" si="3"/>
        <v>141750</v>
      </c>
      <c r="F245">
        <v>5001</v>
      </c>
    </row>
    <row r="246" spans="1:6" x14ac:dyDescent="0.3">
      <c r="A246" s="1">
        <v>45012</v>
      </c>
      <c r="B246">
        <v>1034901234</v>
      </c>
      <c r="C246">
        <f>VLOOKUP(B246,'Product Rates'!A:B,2,0)</f>
        <v>105</v>
      </c>
      <c r="D246">
        <v>3000</v>
      </c>
      <c r="E246">
        <f t="shared" si="3"/>
        <v>315000</v>
      </c>
      <c r="F246">
        <v>6701</v>
      </c>
    </row>
    <row r="247" spans="1:6" x14ac:dyDescent="0.3">
      <c r="A247" s="1">
        <v>45012</v>
      </c>
      <c r="B247">
        <v>1034901343</v>
      </c>
      <c r="C247">
        <f>VLOOKUP(B247,'Product Rates'!A:B,2,0)</f>
        <v>65</v>
      </c>
      <c r="D247">
        <v>1000</v>
      </c>
      <c r="E247">
        <f t="shared" si="3"/>
        <v>65000</v>
      </c>
      <c r="F247">
        <v>4562</v>
      </c>
    </row>
    <row r="248" spans="1:6" x14ac:dyDescent="0.3">
      <c r="A248" s="1">
        <v>45012</v>
      </c>
      <c r="B248">
        <v>1034901103</v>
      </c>
      <c r="C248">
        <f>VLOOKUP(B248,'Product Rates'!A:B,2,0)</f>
        <v>95</v>
      </c>
      <c r="D248">
        <v>4000</v>
      </c>
      <c r="E248">
        <f t="shared" si="3"/>
        <v>380000</v>
      </c>
      <c r="F248">
        <v>8734</v>
      </c>
    </row>
    <row r="249" spans="1:6" x14ac:dyDescent="0.3">
      <c r="A249" s="1">
        <v>45013</v>
      </c>
      <c r="B249">
        <v>1034901112</v>
      </c>
      <c r="C249">
        <f>VLOOKUP(B249,'Product Rates'!A:B,2,0)</f>
        <v>71.23</v>
      </c>
      <c r="D249">
        <v>1000</v>
      </c>
      <c r="E249">
        <f t="shared" si="3"/>
        <v>71230</v>
      </c>
      <c r="F249">
        <v>5623</v>
      </c>
    </row>
    <row r="250" spans="1:6" x14ac:dyDescent="0.3">
      <c r="A250" s="1">
        <v>45013</v>
      </c>
      <c r="B250">
        <v>1034901132</v>
      </c>
      <c r="C250">
        <f>VLOOKUP(B250,'Product Rates'!A:B,2,0)</f>
        <v>43</v>
      </c>
      <c r="D250">
        <v>3500</v>
      </c>
      <c r="E250">
        <f t="shared" si="3"/>
        <v>150500</v>
      </c>
      <c r="F250">
        <v>9745</v>
      </c>
    </row>
    <row r="251" spans="1:6" x14ac:dyDescent="0.3">
      <c r="A251" s="1">
        <v>45013</v>
      </c>
      <c r="B251">
        <v>1034901143</v>
      </c>
      <c r="C251">
        <f>VLOOKUP(B251,'Product Rates'!A:B,2,0)</f>
        <v>81</v>
      </c>
      <c r="D251">
        <v>2500</v>
      </c>
      <c r="E251">
        <f t="shared" si="3"/>
        <v>202500</v>
      </c>
      <c r="F251">
        <v>9845</v>
      </c>
    </row>
    <row r="252" spans="1:6" x14ac:dyDescent="0.3">
      <c r="A252" s="1">
        <v>45014</v>
      </c>
      <c r="B252">
        <v>1034901234</v>
      </c>
      <c r="C252">
        <f>VLOOKUP(B252,'Product Rates'!A:B,2,0)</f>
        <v>105</v>
      </c>
      <c r="D252">
        <v>1500</v>
      </c>
      <c r="E252">
        <f t="shared" si="3"/>
        <v>157500</v>
      </c>
      <c r="F252">
        <v>1001</v>
      </c>
    </row>
    <row r="253" spans="1:6" x14ac:dyDescent="0.3">
      <c r="A253" s="1">
        <v>45014</v>
      </c>
      <c r="B253">
        <v>1034901343</v>
      </c>
      <c r="C253">
        <f>VLOOKUP(B253,'Product Rates'!A:B,2,0)</f>
        <v>65</v>
      </c>
      <c r="D253">
        <v>1500</v>
      </c>
      <c r="E253">
        <f t="shared" si="3"/>
        <v>97500</v>
      </c>
      <c r="F253">
        <v>2001</v>
      </c>
    </row>
    <row r="254" spans="1:6" x14ac:dyDescent="0.3">
      <c r="A254" s="1">
        <v>45014</v>
      </c>
      <c r="B254">
        <v>1034901103</v>
      </c>
      <c r="C254">
        <f>VLOOKUP(B254,'Product Rates'!A:B,2,0)</f>
        <v>95</v>
      </c>
      <c r="D254">
        <v>4000</v>
      </c>
      <c r="E254">
        <f t="shared" si="3"/>
        <v>380000</v>
      </c>
      <c r="F254">
        <v>3001</v>
      </c>
    </row>
    <row r="255" spans="1:6" x14ac:dyDescent="0.3">
      <c r="A255" s="1">
        <v>45014</v>
      </c>
      <c r="B255">
        <v>1034901112</v>
      </c>
      <c r="C255">
        <f>VLOOKUP(B255,'Product Rates'!A:B,2,0)</f>
        <v>71.23</v>
      </c>
      <c r="D255">
        <v>2000</v>
      </c>
      <c r="E255">
        <f t="shared" si="3"/>
        <v>142460</v>
      </c>
      <c r="F255">
        <v>5001</v>
      </c>
    </row>
    <row r="256" spans="1:6" x14ac:dyDescent="0.3">
      <c r="A256" s="1">
        <v>45015</v>
      </c>
      <c r="B256">
        <v>1034901132</v>
      </c>
      <c r="C256">
        <f>VLOOKUP(B256,'Product Rates'!A:B,2,0)</f>
        <v>43</v>
      </c>
      <c r="D256">
        <v>1000</v>
      </c>
      <c r="E256">
        <f t="shared" si="3"/>
        <v>43000</v>
      </c>
      <c r="F256">
        <v>6701</v>
      </c>
    </row>
    <row r="257" spans="1:6" x14ac:dyDescent="0.3">
      <c r="A257" s="1">
        <v>45015</v>
      </c>
      <c r="B257">
        <v>1034901143</v>
      </c>
      <c r="C257">
        <f>VLOOKUP(B257,'Product Rates'!A:B,2,0)</f>
        <v>81</v>
      </c>
      <c r="D257">
        <v>1000</v>
      </c>
      <c r="E257">
        <f t="shared" si="3"/>
        <v>81000</v>
      </c>
      <c r="F257">
        <v>4562</v>
      </c>
    </row>
    <row r="258" spans="1:6" x14ac:dyDescent="0.3">
      <c r="A258" s="1">
        <v>45015</v>
      </c>
      <c r="B258">
        <v>1034901234</v>
      </c>
      <c r="C258">
        <f>VLOOKUP(B258,'Product Rates'!A:B,2,0)</f>
        <v>105</v>
      </c>
      <c r="D258">
        <v>1500</v>
      </c>
      <c r="E258">
        <f t="shared" si="3"/>
        <v>157500</v>
      </c>
      <c r="F258">
        <v>8734</v>
      </c>
    </row>
    <row r="259" spans="1:6" x14ac:dyDescent="0.3">
      <c r="A259" s="1">
        <v>45015</v>
      </c>
      <c r="B259">
        <v>1034901343</v>
      </c>
      <c r="C259">
        <f>VLOOKUP(B259,'Product Rates'!A:B,2,0)</f>
        <v>65</v>
      </c>
      <c r="D259">
        <v>2500</v>
      </c>
      <c r="E259">
        <f t="shared" ref="E259:E322" si="4">C259*D259</f>
        <v>162500</v>
      </c>
      <c r="F259">
        <v>5623</v>
      </c>
    </row>
    <row r="260" spans="1:6" x14ac:dyDescent="0.3">
      <c r="A260" s="1">
        <v>45016</v>
      </c>
      <c r="B260">
        <v>1034901103</v>
      </c>
      <c r="C260">
        <f>VLOOKUP(B260,'Product Rates'!A:B,2,0)</f>
        <v>95</v>
      </c>
      <c r="D260">
        <v>5000</v>
      </c>
      <c r="E260">
        <f t="shared" si="4"/>
        <v>475000</v>
      </c>
      <c r="F260">
        <v>9745</v>
      </c>
    </row>
    <row r="261" spans="1:6" x14ac:dyDescent="0.3">
      <c r="A261" s="1">
        <v>45016</v>
      </c>
      <c r="B261">
        <v>1034901112</v>
      </c>
      <c r="C261">
        <f>VLOOKUP(B261,'Product Rates'!A:B,2,0)</f>
        <v>71.23</v>
      </c>
      <c r="D261">
        <v>1000</v>
      </c>
      <c r="E261">
        <f t="shared" si="4"/>
        <v>71230</v>
      </c>
      <c r="F261">
        <v>9845</v>
      </c>
    </row>
    <row r="262" spans="1:6" x14ac:dyDescent="0.3">
      <c r="A262" s="1">
        <v>45016</v>
      </c>
      <c r="B262">
        <v>1034901132</v>
      </c>
      <c r="C262">
        <f>VLOOKUP(B262,'Product Rates'!A:B,2,0)</f>
        <v>43</v>
      </c>
      <c r="D262">
        <v>2500</v>
      </c>
      <c r="E262">
        <f t="shared" si="4"/>
        <v>107500</v>
      </c>
      <c r="F262">
        <v>1001</v>
      </c>
    </row>
    <row r="263" spans="1:6" x14ac:dyDescent="0.3">
      <c r="A263" s="1">
        <v>45016</v>
      </c>
      <c r="B263">
        <v>1034901143</v>
      </c>
      <c r="C263">
        <f>VLOOKUP(B263,'Product Rates'!A:B,2,0)</f>
        <v>81</v>
      </c>
      <c r="D263">
        <v>3500</v>
      </c>
      <c r="E263">
        <f t="shared" si="4"/>
        <v>283500</v>
      </c>
      <c r="F263">
        <v>2001</v>
      </c>
    </row>
    <row r="264" spans="1:6" x14ac:dyDescent="0.3">
      <c r="A264" s="1">
        <v>45017</v>
      </c>
      <c r="B264">
        <v>1034901234</v>
      </c>
      <c r="C264">
        <f>VLOOKUP(B264,'Product Rates'!A:B,2,0)</f>
        <v>105</v>
      </c>
      <c r="D264">
        <v>1250</v>
      </c>
      <c r="E264">
        <f t="shared" si="4"/>
        <v>131250</v>
      </c>
      <c r="F264">
        <v>3001</v>
      </c>
    </row>
    <row r="265" spans="1:6" x14ac:dyDescent="0.3">
      <c r="A265" s="1">
        <v>45017</v>
      </c>
      <c r="B265">
        <v>1034901343</v>
      </c>
      <c r="C265">
        <f>VLOOKUP(B265,'Product Rates'!A:B,2,0)</f>
        <v>65</v>
      </c>
      <c r="D265">
        <v>1750</v>
      </c>
      <c r="E265">
        <f t="shared" si="4"/>
        <v>113750</v>
      </c>
      <c r="F265">
        <v>5001</v>
      </c>
    </row>
    <row r="266" spans="1:6" x14ac:dyDescent="0.3">
      <c r="A266" s="1">
        <v>45017</v>
      </c>
      <c r="B266">
        <v>1034901103</v>
      </c>
      <c r="C266">
        <f>VLOOKUP(B266,'Product Rates'!A:B,2,0)</f>
        <v>95</v>
      </c>
      <c r="D266">
        <v>3000</v>
      </c>
      <c r="E266">
        <f t="shared" si="4"/>
        <v>285000</v>
      </c>
      <c r="F266">
        <v>6701</v>
      </c>
    </row>
    <row r="267" spans="1:6" x14ac:dyDescent="0.3">
      <c r="A267" s="1">
        <v>45017</v>
      </c>
      <c r="B267">
        <v>1034901112</v>
      </c>
      <c r="C267">
        <f>VLOOKUP(B267,'Product Rates'!A:B,2,0)</f>
        <v>71.23</v>
      </c>
      <c r="D267">
        <v>1000</v>
      </c>
      <c r="E267">
        <f t="shared" si="4"/>
        <v>71230</v>
      </c>
      <c r="F267">
        <v>4562</v>
      </c>
    </row>
    <row r="268" spans="1:6" x14ac:dyDescent="0.3">
      <c r="A268" s="1">
        <v>45019</v>
      </c>
      <c r="B268">
        <v>1034901132</v>
      </c>
      <c r="C268">
        <f>VLOOKUP(B268,'Product Rates'!A:B,2,0)</f>
        <v>43</v>
      </c>
      <c r="D268">
        <v>4000</v>
      </c>
      <c r="E268">
        <f t="shared" si="4"/>
        <v>172000</v>
      </c>
      <c r="F268">
        <v>8734</v>
      </c>
    </row>
    <row r="269" spans="1:6" x14ac:dyDescent="0.3">
      <c r="A269" s="1">
        <v>45019</v>
      </c>
      <c r="B269">
        <v>1034901143</v>
      </c>
      <c r="C269">
        <f>VLOOKUP(B269,'Product Rates'!A:B,2,0)</f>
        <v>81</v>
      </c>
      <c r="D269">
        <v>1000</v>
      </c>
      <c r="E269">
        <f t="shared" si="4"/>
        <v>81000</v>
      </c>
      <c r="F269">
        <v>5623</v>
      </c>
    </row>
    <row r="270" spans="1:6" x14ac:dyDescent="0.3">
      <c r="A270" s="1">
        <v>45019</v>
      </c>
      <c r="B270">
        <v>1034901234</v>
      </c>
      <c r="C270">
        <f>VLOOKUP(B270,'Product Rates'!A:B,2,0)</f>
        <v>105</v>
      </c>
      <c r="D270">
        <v>3500</v>
      </c>
      <c r="E270">
        <f t="shared" si="4"/>
        <v>367500</v>
      </c>
      <c r="F270">
        <v>9745</v>
      </c>
    </row>
    <row r="271" spans="1:6" x14ac:dyDescent="0.3">
      <c r="A271" s="1">
        <v>45019</v>
      </c>
      <c r="B271">
        <v>1034901343</v>
      </c>
      <c r="C271">
        <f>VLOOKUP(B271,'Product Rates'!A:B,2,0)</f>
        <v>65</v>
      </c>
      <c r="D271">
        <v>2500</v>
      </c>
      <c r="E271">
        <f t="shared" si="4"/>
        <v>162500</v>
      </c>
      <c r="F271">
        <v>9845</v>
      </c>
    </row>
    <row r="272" spans="1:6" x14ac:dyDescent="0.3">
      <c r="A272" s="1">
        <v>45020</v>
      </c>
      <c r="B272">
        <v>1034901103</v>
      </c>
      <c r="C272">
        <f>VLOOKUP(B272,'Product Rates'!A:B,2,0)</f>
        <v>95</v>
      </c>
      <c r="D272">
        <v>1500</v>
      </c>
      <c r="E272">
        <f t="shared" si="4"/>
        <v>142500</v>
      </c>
      <c r="F272">
        <v>1001</v>
      </c>
    </row>
    <row r="273" spans="1:6" x14ac:dyDescent="0.3">
      <c r="A273" s="1">
        <v>45020</v>
      </c>
      <c r="B273">
        <v>1034901112</v>
      </c>
      <c r="C273">
        <f>VLOOKUP(B273,'Product Rates'!A:B,2,0)</f>
        <v>71.23</v>
      </c>
      <c r="D273">
        <v>1500</v>
      </c>
      <c r="E273">
        <f t="shared" si="4"/>
        <v>106845</v>
      </c>
      <c r="F273">
        <v>2001</v>
      </c>
    </row>
    <row r="274" spans="1:6" x14ac:dyDescent="0.3">
      <c r="A274" s="1">
        <v>45020</v>
      </c>
      <c r="B274">
        <v>1034901132</v>
      </c>
      <c r="C274">
        <f>VLOOKUP(B274,'Product Rates'!A:B,2,0)</f>
        <v>43</v>
      </c>
      <c r="D274">
        <v>4000</v>
      </c>
      <c r="E274">
        <f t="shared" si="4"/>
        <v>172000</v>
      </c>
      <c r="F274">
        <v>3001</v>
      </c>
    </row>
    <row r="275" spans="1:6" x14ac:dyDescent="0.3">
      <c r="A275" s="1">
        <v>45020</v>
      </c>
      <c r="B275">
        <v>1034901143</v>
      </c>
      <c r="C275">
        <f>VLOOKUP(B275,'Product Rates'!A:B,2,0)</f>
        <v>81</v>
      </c>
      <c r="D275">
        <v>2000</v>
      </c>
      <c r="E275">
        <f t="shared" si="4"/>
        <v>162000</v>
      </c>
      <c r="F275">
        <v>5001</v>
      </c>
    </row>
    <row r="276" spans="1:6" x14ac:dyDescent="0.3">
      <c r="A276" s="1">
        <v>45021</v>
      </c>
      <c r="B276">
        <v>1034901234</v>
      </c>
      <c r="C276">
        <f>VLOOKUP(B276,'Product Rates'!A:B,2,0)</f>
        <v>105</v>
      </c>
      <c r="D276">
        <v>1000</v>
      </c>
      <c r="E276">
        <f t="shared" si="4"/>
        <v>105000</v>
      </c>
      <c r="F276">
        <v>6701</v>
      </c>
    </row>
    <row r="277" spans="1:6" x14ac:dyDescent="0.3">
      <c r="A277" s="1">
        <v>45021</v>
      </c>
      <c r="B277">
        <v>1034901343</v>
      </c>
      <c r="C277">
        <f>VLOOKUP(B277,'Product Rates'!A:B,2,0)</f>
        <v>65</v>
      </c>
      <c r="D277">
        <v>1000</v>
      </c>
      <c r="E277">
        <f t="shared" si="4"/>
        <v>65000</v>
      </c>
      <c r="F277">
        <v>4562</v>
      </c>
    </row>
    <row r="278" spans="1:6" x14ac:dyDescent="0.3">
      <c r="A278" s="1">
        <v>45021</v>
      </c>
      <c r="B278">
        <v>1034901103</v>
      </c>
      <c r="C278">
        <f>VLOOKUP(B278,'Product Rates'!A:B,2,0)</f>
        <v>95</v>
      </c>
      <c r="D278">
        <v>1500</v>
      </c>
      <c r="E278">
        <f t="shared" si="4"/>
        <v>142500</v>
      </c>
      <c r="F278">
        <v>8734</v>
      </c>
    </row>
    <row r="279" spans="1:6" x14ac:dyDescent="0.3">
      <c r="A279" s="1">
        <v>45021</v>
      </c>
      <c r="B279">
        <v>1034901112</v>
      </c>
      <c r="C279">
        <f>VLOOKUP(B279,'Product Rates'!A:B,2,0)</f>
        <v>71.23</v>
      </c>
      <c r="D279">
        <v>2500</v>
      </c>
      <c r="E279">
        <f t="shared" si="4"/>
        <v>178075</v>
      </c>
      <c r="F279">
        <v>5623</v>
      </c>
    </row>
    <row r="280" spans="1:6" x14ac:dyDescent="0.3">
      <c r="A280" s="1">
        <v>45022</v>
      </c>
      <c r="B280">
        <v>1034901132</v>
      </c>
      <c r="C280">
        <f>VLOOKUP(B280,'Product Rates'!A:B,2,0)</f>
        <v>43</v>
      </c>
      <c r="D280">
        <v>5000</v>
      </c>
      <c r="E280">
        <f t="shared" si="4"/>
        <v>215000</v>
      </c>
      <c r="F280">
        <v>9745</v>
      </c>
    </row>
    <row r="281" spans="1:6" x14ac:dyDescent="0.3">
      <c r="A281" s="1">
        <v>45022</v>
      </c>
      <c r="B281">
        <v>1034901143</v>
      </c>
      <c r="C281">
        <f>VLOOKUP(B281,'Product Rates'!A:B,2,0)</f>
        <v>81</v>
      </c>
      <c r="D281">
        <v>1000</v>
      </c>
      <c r="E281">
        <f t="shared" si="4"/>
        <v>81000</v>
      </c>
      <c r="F281">
        <v>9845</v>
      </c>
    </row>
    <row r="282" spans="1:6" x14ac:dyDescent="0.3">
      <c r="A282" s="1">
        <v>45022</v>
      </c>
      <c r="B282">
        <v>1034901234</v>
      </c>
      <c r="C282">
        <f>VLOOKUP(B282,'Product Rates'!A:B,2,0)</f>
        <v>105</v>
      </c>
      <c r="D282">
        <v>2500</v>
      </c>
      <c r="E282">
        <f t="shared" si="4"/>
        <v>262500</v>
      </c>
      <c r="F282">
        <v>1001</v>
      </c>
    </row>
    <row r="283" spans="1:6" x14ac:dyDescent="0.3">
      <c r="A283" s="1">
        <v>45022</v>
      </c>
      <c r="B283">
        <v>1034901343</v>
      </c>
      <c r="C283">
        <f>VLOOKUP(B283,'Product Rates'!A:B,2,0)</f>
        <v>65</v>
      </c>
      <c r="D283">
        <v>3500</v>
      </c>
      <c r="E283">
        <f t="shared" si="4"/>
        <v>227500</v>
      </c>
      <c r="F283">
        <v>2001</v>
      </c>
    </row>
    <row r="284" spans="1:6" x14ac:dyDescent="0.3">
      <c r="A284" s="1">
        <v>45023</v>
      </c>
      <c r="B284">
        <v>1034901103</v>
      </c>
      <c r="C284">
        <f>VLOOKUP(B284,'Product Rates'!A:B,2,0)</f>
        <v>95</v>
      </c>
      <c r="D284">
        <v>1250</v>
      </c>
      <c r="E284">
        <f t="shared" si="4"/>
        <v>118750</v>
      </c>
      <c r="F284">
        <v>3001</v>
      </c>
    </row>
    <row r="285" spans="1:6" x14ac:dyDescent="0.3">
      <c r="A285" s="1">
        <v>45023</v>
      </c>
      <c r="B285">
        <v>1034901112</v>
      </c>
      <c r="C285">
        <f>VLOOKUP(B285,'Product Rates'!A:B,2,0)</f>
        <v>71.23</v>
      </c>
      <c r="D285">
        <v>1750</v>
      </c>
      <c r="E285">
        <f t="shared" si="4"/>
        <v>124652.5</v>
      </c>
      <c r="F285">
        <v>5001</v>
      </c>
    </row>
    <row r="286" spans="1:6" x14ac:dyDescent="0.3">
      <c r="A286" s="1">
        <v>45023</v>
      </c>
      <c r="B286">
        <v>1034901132</v>
      </c>
      <c r="C286">
        <f>VLOOKUP(B286,'Product Rates'!A:B,2,0)</f>
        <v>43</v>
      </c>
      <c r="D286">
        <v>3000</v>
      </c>
      <c r="E286">
        <f t="shared" si="4"/>
        <v>129000</v>
      </c>
      <c r="F286">
        <v>6701</v>
      </c>
    </row>
    <row r="287" spans="1:6" x14ac:dyDescent="0.3">
      <c r="A287" s="1">
        <v>45023</v>
      </c>
      <c r="B287">
        <v>1034901143</v>
      </c>
      <c r="C287">
        <f>VLOOKUP(B287,'Product Rates'!A:B,2,0)</f>
        <v>81</v>
      </c>
      <c r="D287">
        <v>1000</v>
      </c>
      <c r="E287">
        <f t="shared" si="4"/>
        <v>81000</v>
      </c>
      <c r="F287">
        <v>4562</v>
      </c>
    </row>
    <row r="288" spans="1:6" x14ac:dyDescent="0.3">
      <c r="A288" s="1">
        <v>45024</v>
      </c>
      <c r="B288">
        <v>1034901234</v>
      </c>
      <c r="C288">
        <f>VLOOKUP(B288,'Product Rates'!A:B,2,0)</f>
        <v>105</v>
      </c>
      <c r="D288">
        <v>4000</v>
      </c>
      <c r="E288">
        <f t="shared" si="4"/>
        <v>420000</v>
      </c>
      <c r="F288">
        <v>8734</v>
      </c>
    </row>
    <row r="289" spans="1:6" x14ac:dyDescent="0.3">
      <c r="A289" s="1">
        <v>45024</v>
      </c>
      <c r="B289">
        <v>1034901343</v>
      </c>
      <c r="C289">
        <f>VLOOKUP(B289,'Product Rates'!A:B,2,0)</f>
        <v>65</v>
      </c>
      <c r="D289">
        <v>1000</v>
      </c>
      <c r="E289">
        <f t="shared" si="4"/>
        <v>65000</v>
      </c>
      <c r="F289">
        <v>5623</v>
      </c>
    </row>
    <row r="290" spans="1:6" x14ac:dyDescent="0.3">
      <c r="A290" s="1">
        <v>45024</v>
      </c>
      <c r="B290">
        <v>1034901103</v>
      </c>
      <c r="C290">
        <f>VLOOKUP(B290,'Product Rates'!A:B,2,0)</f>
        <v>95</v>
      </c>
      <c r="D290">
        <v>3500</v>
      </c>
      <c r="E290">
        <f t="shared" si="4"/>
        <v>332500</v>
      </c>
      <c r="F290">
        <v>9745</v>
      </c>
    </row>
    <row r="291" spans="1:6" x14ac:dyDescent="0.3">
      <c r="A291" s="1">
        <v>45024</v>
      </c>
      <c r="B291">
        <v>1034901112</v>
      </c>
      <c r="C291">
        <f>VLOOKUP(B291,'Product Rates'!A:B,2,0)</f>
        <v>71.23</v>
      </c>
      <c r="D291">
        <v>2500</v>
      </c>
      <c r="E291">
        <f t="shared" si="4"/>
        <v>178075</v>
      </c>
      <c r="F291">
        <v>9845</v>
      </c>
    </row>
    <row r="292" spans="1:6" x14ac:dyDescent="0.3">
      <c r="A292" s="1">
        <v>45026</v>
      </c>
      <c r="B292">
        <v>1034901132</v>
      </c>
      <c r="C292">
        <f>VLOOKUP(B292,'Product Rates'!A:B,2,0)</f>
        <v>43</v>
      </c>
      <c r="D292">
        <v>1500</v>
      </c>
      <c r="E292">
        <f t="shared" si="4"/>
        <v>64500</v>
      </c>
      <c r="F292">
        <v>1001</v>
      </c>
    </row>
    <row r="293" spans="1:6" x14ac:dyDescent="0.3">
      <c r="A293" s="1">
        <v>45026</v>
      </c>
      <c r="B293">
        <v>1034901143</v>
      </c>
      <c r="C293">
        <f>VLOOKUP(B293,'Product Rates'!A:B,2,0)</f>
        <v>81</v>
      </c>
      <c r="D293">
        <v>1500</v>
      </c>
      <c r="E293">
        <f t="shared" si="4"/>
        <v>121500</v>
      </c>
      <c r="F293">
        <v>2001</v>
      </c>
    </row>
    <row r="294" spans="1:6" x14ac:dyDescent="0.3">
      <c r="A294" s="1">
        <v>45026</v>
      </c>
      <c r="B294">
        <v>1034901234</v>
      </c>
      <c r="C294">
        <f>VLOOKUP(B294,'Product Rates'!A:B,2,0)</f>
        <v>105</v>
      </c>
      <c r="D294">
        <v>4000</v>
      </c>
      <c r="E294">
        <f t="shared" si="4"/>
        <v>420000</v>
      </c>
      <c r="F294">
        <v>3001</v>
      </c>
    </row>
    <row r="295" spans="1:6" x14ac:dyDescent="0.3">
      <c r="A295" s="1">
        <v>45026</v>
      </c>
      <c r="B295">
        <v>1034901343</v>
      </c>
      <c r="C295">
        <f>VLOOKUP(B295,'Product Rates'!A:B,2,0)</f>
        <v>65</v>
      </c>
      <c r="D295">
        <v>2500</v>
      </c>
      <c r="E295">
        <f t="shared" si="4"/>
        <v>162500</v>
      </c>
      <c r="F295">
        <v>5001</v>
      </c>
    </row>
    <row r="296" spans="1:6" x14ac:dyDescent="0.3">
      <c r="A296" s="1">
        <v>45027</v>
      </c>
      <c r="B296">
        <v>1034901103</v>
      </c>
      <c r="C296">
        <f>VLOOKUP(B296,'Product Rates'!A:B,2,0)</f>
        <v>95</v>
      </c>
      <c r="D296">
        <v>3500</v>
      </c>
      <c r="E296">
        <f t="shared" si="4"/>
        <v>332500</v>
      </c>
      <c r="F296">
        <v>6701</v>
      </c>
    </row>
    <row r="297" spans="1:6" x14ac:dyDescent="0.3">
      <c r="A297" s="1">
        <v>45027</v>
      </c>
      <c r="B297">
        <v>1034901112</v>
      </c>
      <c r="C297">
        <f>VLOOKUP(B297,'Product Rates'!A:B,2,0)</f>
        <v>71.23</v>
      </c>
      <c r="D297">
        <v>1250</v>
      </c>
      <c r="E297">
        <f t="shared" si="4"/>
        <v>89037.5</v>
      </c>
      <c r="F297">
        <v>4562</v>
      </c>
    </row>
    <row r="298" spans="1:6" x14ac:dyDescent="0.3">
      <c r="A298" s="1">
        <v>45027</v>
      </c>
      <c r="B298">
        <v>1034901132</v>
      </c>
      <c r="C298">
        <f>VLOOKUP(B298,'Product Rates'!A:B,2,0)</f>
        <v>43</v>
      </c>
      <c r="D298">
        <v>1750</v>
      </c>
      <c r="E298">
        <f t="shared" si="4"/>
        <v>75250</v>
      </c>
      <c r="F298">
        <v>8734</v>
      </c>
    </row>
    <row r="299" spans="1:6" x14ac:dyDescent="0.3">
      <c r="A299" s="1">
        <v>45028</v>
      </c>
      <c r="B299">
        <v>1034901143</v>
      </c>
      <c r="C299">
        <f>VLOOKUP(B299,'Product Rates'!A:B,2,0)</f>
        <v>81</v>
      </c>
      <c r="D299">
        <v>3000</v>
      </c>
      <c r="E299">
        <f t="shared" si="4"/>
        <v>243000</v>
      </c>
      <c r="F299">
        <v>5623</v>
      </c>
    </row>
    <row r="300" spans="1:6" x14ac:dyDescent="0.3">
      <c r="A300" s="1">
        <v>45028</v>
      </c>
      <c r="B300">
        <v>1034901234</v>
      </c>
      <c r="C300">
        <f>VLOOKUP(B300,'Product Rates'!A:B,2,0)</f>
        <v>105</v>
      </c>
      <c r="D300">
        <v>1000</v>
      </c>
      <c r="E300">
        <f t="shared" si="4"/>
        <v>105000</v>
      </c>
      <c r="F300">
        <v>9745</v>
      </c>
    </row>
    <row r="301" spans="1:6" x14ac:dyDescent="0.3">
      <c r="A301" s="1">
        <v>45028</v>
      </c>
      <c r="B301">
        <v>1034901343</v>
      </c>
      <c r="C301">
        <f>VLOOKUP(B301,'Product Rates'!A:B,2,0)</f>
        <v>65</v>
      </c>
      <c r="D301">
        <v>4000</v>
      </c>
      <c r="E301">
        <f t="shared" si="4"/>
        <v>260000</v>
      </c>
      <c r="F301">
        <v>9845</v>
      </c>
    </row>
    <row r="302" spans="1:6" x14ac:dyDescent="0.3">
      <c r="A302" s="1">
        <v>45029</v>
      </c>
      <c r="B302">
        <v>1034901103</v>
      </c>
      <c r="C302">
        <f>VLOOKUP(B302,'Product Rates'!A:B,2,0)</f>
        <v>95</v>
      </c>
      <c r="D302">
        <v>1000</v>
      </c>
      <c r="E302">
        <f t="shared" si="4"/>
        <v>95000</v>
      </c>
      <c r="F302">
        <v>1001</v>
      </c>
    </row>
    <row r="303" spans="1:6" x14ac:dyDescent="0.3">
      <c r="A303" s="1">
        <v>45029</v>
      </c>
      <c r="B303">
        <v>1034901112</v>
      </c>
      <c r="C303">
        <f>VLOOKUP(B303,'Product Rates'!A:B,2,0)</f>
        <v>71.23</v>
      </c>
      <c r="D303">
        <v>3500</v>
      </c>
      <c r="E303">
        <f t="shared" si="4"/>
        <v>249305</v>
      </c>
      <c r="F303">
        <v>2001</v>
      </c>
    </row>
    <row r="304" spans="1:6" x14ac:dyDescent="0.3">
      <c r="A304" s="1">
        <v>45029</v>
      </c>
      <c r="B304">
        <v>1034901132</v>
      </c>
      <c r="C304">
        <f>VLOOKUP(B304,'Product Rates'!A:B,2,0)</f>
        <v>43</v>
      </c>
      <c r="D304">
        <v>2500</v>
      </c>
      <c r="E304">
        <f t="shared" si="4"/>
        <v>107500</v>
      </c>
      <c r="F304">
        <v>3001</v>
      </c>
    </row>
    <row r="305" spans="1:6" x14ac:dyDescent="0.3">
      <c r="A305" s="1">
        <v>45030</v>
      </c>
      <c r="B305">
        <v>1034901143</v>
      </c>
      <c r="C305">
        <f>VLOOKUP(B305,'Product Rates'!A:B,2,0)</f>
        <v>81</v>
      </c>
      <c r="D305">
        <v>1500</v>
      </c>
      <c r="E305">
        <f t="shared" si="4"/>
        <v>121500</v>
      </c>
      <c r="F305">
        <v>5001</v>
      </c>
    </row>
    <row r="306" spans="1:6" x14ac:dyDescent="0.3">
      <c r="A306" s="1">
        <v>45030</v>
      </c>
      <c r="B306">
        <v>1034901234</v>
      </c>
      <c r="C306">
        <f>VLOOKUP(B306,'Product Rates'!A:B,2,0)</f>
        <v>105</v>
      </c>
      <c r="D306">
        <v>1500</v>
      </c>
      <c r="E306">
        <f t="shared" si="4"/>
        <v>157500</v>
      </c>
      <c r="F306">
        <v>6701</v>
      </c>
    </row>
    <row r="307" spans="1:6" x14ac:dyDescent="0.3">
      <c r="A307" s="1">
        <v>45030</v>
      </c>
      <c r="B307">
        <v>1034901343</v>
      </c>
      <c r="C307">
        <f>VLOOKUP(B307,'Product Rates'!A:B,2,0)</f>
        <v>65</v>
      </c>
      <c r="D307">
        <v>4000</v>
      </c>
      <c r="E307">
        <f t="shared" si="4"/>
        <v>260000</v>
      </c>
      <c r="F307">
        <v>4562</v>
      </c>
    </row>
    <row r="308" spans="1:6" x14ac:dyDescent="0.3">
      <c r="A308" s="1">
        <v>45031</v>
      </c>
      <c r="B308">
        <v>1034901103</v>
      </c>
      <c r="C308">
        <f>VLOOKUP(B308,'Product Rates'!A:B,2,0)</f>
        <v>95</v>
      </c>
      <c r="D308">
        <v>2000</v>
      </c>
      <c r="E308">
        <f t="shared" si="4"/>
        <v>190000</v>
      </c>
      <c r="F308">
        <v>8734</v>
      </c>
    </row>
    <row r="309" spans="1:6" x14ac:dyDescent="0.3">
      <c r="A309" s="1">
        <v>45031</v>
      </c>
      <c r="B309">
        <v>1034901112</v>
      </c>
      <c r="C309">
        <f>VLOOKUP(B309,'Product Rates'!A:B,2,0)</f>
        <v>71.23</v>
      </c>
      <c r="D309">
        <v>1000</v>
      </c>
      <c r="E309">
        <f t="shared" si="4"/>
        <v>71230</v>
      </c>
      <c r="F309">
        <v>5623</v>
      </c>
    </row>
    <row r="310" spans="1:6" x14ac:dyDescent="0.3">
      <c r="A310" s="1">
        <v>45031</v>
      </c>
      <c r="B310">
        <v>1034901132</v>
      </c>
      <c r="C310">
        <f>VLOOKUP(B310,'Product Rates'!A:B,2,0)</f>
        <v>43</v>
      </c>
      <c r="D310">
        <v>1000</v>
      </c>
      <c r="E310">
        <f t="shared" si="4"/>
        <v>43000</v>
      </c>
      <c r="F310">
        <v>9745</v>
      </c>
    </row>
    <row r="311" spans="1:6" x14ac:dyDescent="0.3">
      <c r="A311" s="1">
        <v>45033</v>
      </c>
      <c r="B311">
        <v>1034901143</v>
      </c>
      <c r="C311">
        <f>VLOOKUP(B311,'Product Rates'!A:B,2,0)</f>
        <v>81</v>
      </c>
      <c r="D311">
        <v>1500</v>
      </c>
      <c r="E311">
        <f t="shared" si="4"/>
        <v>121500</v>
      </c>
      <c r="F311">
        <v>9845</v>
      </c>
    </row>
    <row r="312" spans="1:6" x14ac:dyDescent="0.3">
      <c r="A312" s="1">
        <v>45033</v>
      </c>
      <c r="B312">
        <v>1034901234</v>
      </c>
      <c r="C312">
        <f>VLOOKUP(B312,'Product Rates'!A:B,2,0)</f>
        <v>105</v>
      </c>
      <c r="D312">
        <v>2500</v>
      </c>
      <c r="E312">
        <f t="shared" si="4"/>
        <v>262500</v>
      </c>
      <c r="F312">
        <v>1001</v>
      </c>
    </row>
    <row r="313" spans="1:6" x14ac:dyDescent="0.3">
      <c r="A313" s="1">
        <v>45033</v>
      </c>
      <c r="B313">
        <v>1034901343</v>
      </c>
      <c r="C313">
        <f>VLOOKUP(B313,'Product Rates'!A:B,2,0)</f>
        <v>65</v>
      </c>
      <c r="D313">
        <v>5000</v>
      </c>
      <c r="E313">
        <f t="shared" si="4"/>
        <v>325000</v>
      </c>
      <c r="F313">
        <v>2001</v>
      </c>
    </row>
    <row r="314" spans="1:6" x14ac:dyDescent="0.3">
      <c r="A314" s="1">
        <v>45034</v>
      </c>
      <c r="B314">
        <v>1034901103</v>
      </c>
      <c r="C314">
        <f>VLOOKUP(B314,'Product Rates'!A:B,2,0)</f>
        <v>95</v>
      </c>
      <c r="D314">
        <v>1000</v>
      </c>
      <c r="E314">
        <f t="shared" si="4"/>
        <v>95000</v>
      </c>
      <c r="F314">
        <v>3001</v>
      </c>
    </row>
    <row r="315" spans="1:6" x14ac:dyDescent="0.3">
      <c r="A315" s="1">
        <v>45034</v>
      </c>
      <c r="B315">
        <v>1034901112</v>
      </c>
      <c r="C315">
        <f>VLOOKUP(B315,'Product Rates'!A:B,2,0)</f>
        <v>71.23</v>
      </c>
      <c r="D315">
        <v>2500</v>
      </c>
      <c r="E315">
        <f t="shared" si="4"/>
        <v>178075</v>
      </c>
      <c r="F315">
        <v>5001</v>
      </c>
    </row>
    <row r="316" spans="1:6" x14ac:dyDescent="0.3">
      <c r="A316" s="1">
        <v>45034</v>
      </c>
      <c r="B316">
        <v>1034901132</v>
      </c>
      <c r="C316">
        <f>VLOOKUP(B316,'Product Rates'!A:B,2,0)</f>
        <v>43</v>
      </c>
      <c r="D316">
        <v>3500</v>
      </c>
      <c r="E316">
        <f t="shared" si="4"/>
        <v>150500</v>
      </c>
      <c r="F316">
        <v>6701</v>
      </c>
    </row>
    <row r="317" spans="1:6" x14ac:dyDescent="0.3">
      <c r="A317" s="1">
        <v>45035</v>
      </c>
      <c r="B317">
        <v>1034901143</v>
      </c>
      <c r="C317">
        <f>VLOOKUP(B317,'Product Rates'!A:B,2,0)</f>
        <v>81</v>
      </c>
      <c r="D317">
        <v>1250</v>
      </c>
      <c r="E317">
        <f t="shared" si="4"/>
        <v>101250</v>
      </c>
      <c r="F317">
        <v>4562</v>
      </c>
    </row>
    <row r="318" spans="1:6" x14ac:dyDescent="0.3">
      <c r="A318" s="1">
        <v>45035</v>
      </c>
      <c r="B318">
        <v>1034901234</v>
      </c>
      <c r="C318">
        <f>VLOOKUP(B318,'Product Rates'!A:B,2,0)</f>
        <v>105</v>
      </c>
      <c r="D318">
        <v>1750</v>
      </c>
      <c r="E318">
        <f t="shared" si="4"/>
        <v>183750</v>
      </c>
      <c r="F318">
        <v>8734</v>
      </c>
    </row>
    <row r="319" spans="1:6" x14ac:dyDescent="0.3">
      <c r="A319" s="1">
        <v>45035</v>
      </c>
      <c r="B319">
        <v>1034901343</v>
      </c>
      <c r="C319">
        <f>VLOOKUP(B319,'Product Rates'!A:B,2,0)</f>
        <v>65</v>
      </c>
      <c r="D319">
        <v>3000</v>
      </c>
      <c r="E319">
        <f t="shared" si="4"/>
        <v>195000</v>
      </c>
      <c r="F319">
        <v>5623</v>
      </c>
    </row>
    <row r="320" spans="1:6" x14ac:dyDescent="0.3">
      <c r="A320" s="1">
        <v>45036</v>
      </c>
      <c r="B320">
        <v>1034901103</v>
      </c>
      <c r="C320">
        <f>VLOOKUP(B320,'Product Rates'!A:B,2,0)</f>
        <v>95</v>
      </c>
      <c r="D320">
        <v>1000</v>
      </c>
      <c r="E320">
        <f t="shared" si="4"/>
        <v>95000</v>
      </c>
      <c r="F320">
        <v>9745</v>
      </c>
    </row>
    <row r="321" spans="1:6" x14ac:dyDescent="0.3">
      <c r="A321" s="1">
        <v>45036</v>
      </c>
      <c r="B321">
        <v>1034901112</v>
      </c>
      <c r="C321">
        <f>VLOOKUP(B321,'Product Rates'!A:B,2,0)</f>
        <v>71.23</v>
      </c>
      <c r="D321">
        <v>4000</v>
      </c>
      <c r="E321">
        <f t="shared" si="4"/>
        <v>284920</v>
      </c>
      <c r="F321">
        <v>9845</v>
      </c>
    </row>
    <row r="322" spans="1:6" x14ac:dyDescent="0.3">
      <c r="A322" s="1">
        <v>45036</v>
      </c>
      <c r="B322">
        <v>1034901132</v>
      </c>
      <c r="C322">
        <f>VLOOKUP(B322,'Product Rates'!A:B,2,0)</f>
        <v>43</v>
      </c>
      <c r="D322">
        <v>1000</v>
      </c>
      <c r="E322">
        <f t="shared" si="4"/>
        <v>43000</v>
      </c>
      <c r="F322">
        <v>1001</v>
      </c>
    </row>
    <row r="323" spans="1:6" x14ac:dyDescent="0.3">
      <c r="A323" s="1">
        <v>45037</v>
      </c>
      <c r="B323">
        <v>1034901143</v>
      </c>
      <c r="C323">
        <f>VLOOKUP(B323,'Product Rates'!A:B,2,0)</f>
        <v>81</v>
      </c>
      <c r="D323">
        <v>3500</v>
      </c>
      <c r="E323">
        <f t="shared" ref="E323:E386" si="5">C323*D323</f>
        <v>283500</v>
      </c>
      <c r="F323">
        <v>2001</v>
      </c>
    </row>
    <row r="324" spans="1:6" x14ac:dyDescent="0.3">
      <c r="A324" s="1">
        <v>45037</v>
      </c>
      <c r="B324">
        <v>1034901234</v>
      </c>
      <c r="C324">
        <f>VLOOKUP(B324,'Product Rates'!A:B,2,0)</f>
        <v>105</v>
      </c>
      <c r="D324">
        <v>2500</v>
      </c>
      <c r="E324">
        <f t="shared" si="5"/>
        <v>262500</v>
      </c>
      <c r="F324">
        <v>3001</v>
      </c>
    </row>
    <row r="325" spans="1:6" x14ac:dyDescent="0.3">
      <c r="A325" s="1">
        <v>45037</v>
      </c>
      <c r="B325">
        <v>1034901343</v>
      </c>
      <c r="C325">
        <f>VLOOKUP(B325,'Product Rates'!A:B,2,0)</f>
        <v>65</v>
      </c>
      <c r="D325">
        <v>1500</v>
      </c>
      <c r="E325">
        <f t="shared" si="5"/>
        <v>97500</v>
      </c>
      <c r="F325">
        <v>5001</v>
      </c>
    </row>
    <row r="326" spans="1:6" x14ac:dyDescent="0.3">
      <c r="A326" s="1">
        <v>45038</v>
      </c>
      <c r="B326">
        <v>1034901103</v>
      </c>
      <c r="C326">
        <f>VLOOKUP(B326,'Product Rates'!A:B,2,0)</f>
        <v>95</v>
      </c>
      <c r="D326">
        <v>1500</v>
      </c>
      <c r="E326">
        <f t="shared" si="5"/>
        <v>142500</v>
      </c>
      <c r="F326">
        <v>6701</v>
      </c>
    </row>
    <row r="327" spans="1:6" x14ac:dyDescent="0.3">
      <c r="A327" s="1">
        <v>45038</v>
      </c>
      <c r="B327">
        <v>1034901112</v>
      </c>
      <c r="C327">
        <f>VLOOKUP(B327,'Product Rates'!A:B,2,0)</f>
        <v>71.23</v>
      </c>
      <c r="D327">
        <v>4000</v>
      </c>
      <c r="E327">
        <f t="shared" si="5"/>
        <v>284920</v>
      </c>
      <c r="F327">
        <v>4562</v>
      </c>
    </row>
    <row r="328" spans="1:6" x14ac:dyDescent="0.3">
      <c r="A328" s="1">
        <v>45038</v>
      </c>
      <c r="B328">
        <v>1034901132</v>
      </c>
      <c r="C328">
        <f>VLOOKUP(B328,'Product Rates'!A:B,2,0)</f>
        <v>43</v>
      </c>
      <c r="D328">
        <v>2000</v>
      </c>
      <c r="E328">
        <f t="shared" si="5"/>
        <v>86000</v>
      </c>
      <c r="F328">
        <v>8734</v>
      </c>
    </row>
    <row r="329" spans="1:6" x14ac:dyDescent="0.3">
      <c r="A329" s="1">
        <v>45038</v>
      </c>
      <c r="B329">
        <v>1034901143</v>
      </c>
      <c r="C329">
        <f>VLOOKUP(B329,'Product Rates'!A:B,2,0)</f>
        <v>81</v>
      </c>
      <c r="D329">
        <v>1000</v>
      </c>
      <c r="E329">
        <f t="shared" si="5"/>
        <v>81000</v>
      </c>
      <c r="F329">
        <v>5623</v>
      </c>
    </row>
    <row r="330" spans="1:6" x14ac:dyDescent="0.3">
      <c r="A330" s="1">
        <v>45040</v>
      </c>
      <c r="B330">
        <v>1034901234</v>
      </c>
      <c r="C330">
        <f>VLOOKUP(B330,'Product Rates'!A:B,2,0)</f>
        <v>105</v>
      </c>
      <c r="D330">
        <v>2500</v>
      </c>
      <c r="E330">
        <f t="shared" si="5"/>
        <v>262500</v>
      </c>
      <c r="F330">
        <v>9745</v>
      </c>
    </row>
    <row r="331" spans="1:6" x14ac:dyDescent="0.3">
      <c r="A331" s="1">
        <v>45040</v>
      </c>
      <c r="B331">
        <v>1034901343</v>
      </c>
      <c r="C331">
        <f>VLOOKUP(B331,'Product Rates'!A:B,2,0)</f>
        <v>65</v>
      </c>
      <c r="D331">
        <v>3500</v>
      </c>
      <c r="E331">
        <f t="shared" si="5"/>
        <v>227500</v>
      </c>
      <c r="F331">
        <v>9845</v>
      </c>
    </row>
    <row r="332" spans="1:6" x14ac:dyDescent="0.3">
      <c r="A332" s="1">
        <v>45040</v>
      </c>
      <c r="B332">
        <v>1034901103</v>
      </c>
      <c r="C332">
        <f>VLOOKUP(B332,'Product Rates'!A:B,2,0)</f>
        <v>95</v>
      </c>
      <c r="D332">
        <v>1250</v>
      </c>
      <c r="E332">
        <f t="shared" si="5"/>
        <v>118750</v>
      </c>
      <c r="F332">
        <v>1001</v>
      </c>
    </row>
    <row r="333" spans="1:6" x14ac:dyDescent="0.3">
      <c r="A333" s="1">
        <v>45040</v>
      </c>
      <c r="B333">
        <v>1034901112</v>
      </c>
      <c r="C333">
        <f>VLOOKUP(B333,'Product Rates'!A:B,2,0)</f>
        <v>71.23</v>
      </c>
      <c r="D333">
        <v>1750</v>
      </c>
      <c r="E333">
        <f t="shared" si="5"/>
        <v>124652.5</v>
      </c>
      <c r="F333">
        <v>2001</v>
      </c>
    </row>
    <row r="334" spans="1:6" x14ac:dyDescent="0.3">
      <c r="A334" s="1">
        <v>45041</v>
      </c>
      <c r="B334">
        <v>1034901132</v>
      </c>
      <c r="C334">
        <f>VLOOKUP(B334,'Product Rates'!A:B,2,0)</f>
        <v>43</v>
      </c>
      <c r="D334">
        <v>3000</v>
      </c>
      <c r="E334">
        <f t="shared" si="5"/>
        <v>129000</v>
      </c>
      <c r="F334">
        <v>3001</v>
      </c>
    </row>
    <row r="335" spans="1:6" x14ac:dyDescent="0.3">
      <c r="A335" s="1">
        <v>45041</v>
      </c>
      <c r="B335">
        <v>1034901143</v>
      </c>
      <c r="C335">
        <f>VLOOKUP(B335,'Product Rates'!A:B,2,0)</f>
        <v>81</v>
      </c>
      <c r="D335">
        <v>1000</v>
      </c>
      <c r="E335">
        <f t="shared" si="5"/>
        <v>81000</v>
      </c>
      <c r="F335">
        <v>5001</v>
      </c>
    </row>
    <row r="336" spans="1:6" x14ac:dyDescent="0.3">
      <c r="A336" s="1">
        <v>45041</v>
      </c>
      <c r="B336">
        <v>1034901234</v>
      </c>
      <c r="C336">
        <f>VLOOKUP(B336,'Product Rates'!A:B,2,0)</f>
        <v>105</v>
      </c>
      <c r="D336">
        <v>4000</v>
      </c>
      <c r="E336">
        <f t="shared" si="5"/>
        <v>420000</v>
      </c>
      <c r="F336">
        <v>6701</v>
      </c>
    </row>
    <row r="337" spans="1:6" x14ac:dyDescent="0.3">
      <c r="A337" s="1">
        <v>45041</v>
      </c>
      <c r="B337">
        <v>1034901343</v>
      </c>
      <c r="C337">
        <f>VLOOKUP(B337,'Product Rates'!A:B,2,0)</f>
        <v>65</v>
      </c>
      <c r="D337">
        <v>1000</v>
      </c>
      <c r="E337">
        <f t="shared" si="5"/>
        <v>65000</v>
      </c>
      <c r="F337">
        <v>4562</v>
      </c>
    </row>
    <row r="338" spans="1:6" x14ac:dyDescent="0.3">
      <c r="A338" s="1">
        <v>45042</v>
      </c>
      <c r="B338">
        <v>1034901103</v>
      </c>
      <c r="C338">
        <f>VLOOKUP(B338,'Product Rates'!A:B,2,0)</f>
        <v>95</v>
      </c>
      <c r="D338">
        <v>3500</v>
      </c>
      <c r="E338">
        <f t="shared" si="5"/>
        <v>332500</v>
      </c>
      <c r="F338">
        <v>8734</v>
      </c>
    </row>
    <row r="339" spans="1:6" x14ac:dyDescent="0.3">
      <c r="A339" s="1">
        <v>45042</v>
      </c>
      <c r="B339">
        <v>1034901112</v>
      </c>
      <c r="C339">
        <f>VLOOKUP(B339,'Product Rates'!A:B,2,0)</f>
        <v>71.23</v>
      </c>
      <c r="D339">
        <v>2500</v>
      </c>
      <c r="E339">
        <f t="shared" si="5"/>
        <v>178075</v>
      </c>
      <c r="F339">
        <v>5623</v>
      </c>
    </row>
    <row r="340" spans="1:6" x14ac:dyDescent="0.3">
      <c r="A340" s="1">
        <v>45042</v>
      </c>
      <c r="B340">
        <v>1034901132</v>
      </c>
      <c r="C340">
        <f>VLOOKUP(B340,'Product Rates'!A:B,2,0)</f>
        <v>43</v>
      </c>
      <c r="D340">
        <v>1500</v>
      </c>
      <c r="E340">
        <f t="shared" si="5"/>
        <v>64500</v>
      </c>
      <c r="F340">
        <v>9745</v>
      </c>
    </row>
    <row r="341" spans="1:6" x14ac:dyDescent="0.3">
      <c r="A341" s="1">
        <v>45042</v>
      </c>
      <c r="B341">
        <v>1034901143</v>
      </c>
      <c r="C341">
        <f>VLOOKUP(B341,'Product Rates'!A:B,2,0)</f>
        <v>81</v>
      </c>
      <c r="D341">
        <v>1500</v>
      </c>
      <c r="E341">
        <f t="shared" si="5"/>
        <v>121500</v>
      </c>
      <c r="F341">
        <v>9845</v>
      </c>
    </row>
    <row r="342" spans="1:6" x14ac:dyDescent="0.3">
      <c r="A342" s="1">
        <v>45043</v>
      </c>
      <c r="B342">
        <v>1034901234</v>
      </c>
      <c r="C342">
        <f>VLOOKUP(B342,'Product Rates'!A:B,2,0)</f>
        <v>105</v>
      </c>
      <c r="D342">
        <v>4000</v>
      </c>
      <c r="E342">
        <f t="shared" si="5"/>
        <v>420000</v>
      </c>
      <c r="F342">
        <v>1001</v>
      </c>
    </row>
    <row r="343" spans="1:6" x14ac:dyDescent="0.3">
      <c r="A343" s="1">
        <v>45043</v>
      </c>
      <c r="B343">
        <v>1034901343</v>
      </c>
      <c r="C343">
        <f>VLOOKUP(B343,'Product Rates'!A:B,2,0)</f>
        <v>65</v>
      </c>
      <c r="D343">
        <v>2000</v>
      </c>
      <c r="E343">
        <f t="shared" si="5"/>
        <v>130000</v>
      </c>
      <c r="F343">
        <v>2001</v>
      </c>
    </row>
    <row r="344" spans="1:6" x14ac:dyDescent="0.3">
      <c r="A344" s="1">
        <v>45043</v>
      </c>
      <c r="B344">
        <v>1034901103</v>
      </c>
      <c r="C344">
        <f>VLOOKUP(B344,'Product Rates'!A:B,2,0)</f>
        <v>95</v>
      </c>
      <c r="D344">
        <v>1000</v>
      </c>
      <c r="E344">
        <f t="shared" si="5"/>
        <v>95000</v>
      </c>
      <c r="F344">
        <v>3001</v>
      </c>
    </row>
    <row r="345" spans="1:6" x14ac:dyDescent="0.3">
      <c r="A345" s="1">
        <v>45043</v>
      </c>
      <c r="B345">
        <v>1034901112</v>
      </c>
      <c r="C345">
        <f>VLOOKUP(B345,'Product Rates'!A:B,2,0)</f>
        <v>71.23</v>
      </c>
      <c r="D345">
        <v>1000</v>
      </c>
      <c r="E345">
        <f t="shared" si="5"/>
        <v>71230</v>
      </c>
      <c r="F345">
        <v>5001</v>
      </c>
    </row>
    <row r="346" spans="1:6" x14ac:dyDescent="0.3">
      <c r="A346" s="1">
        <v>45044</v>
      </c>
      <c r="B346">
        <v>1034901132</v>
      </c>
      <c r="C346">
        <f>VLOOKUP(B346,'Product Rates'!A:B,2,0)</f>
        <v>43</v>
      </c>
      <c r="D346">
        <v>1500</v>
      </c>
      <c r="E346">
        <f t="shared" si="5"/>
        <v>64500</v>
      </c>
      <c r="F346">
        <v>6701</v>
      </c>
    </row>
    <row r="347" spans="1:6" x14ac:dyDescent="0.3">
      <c r="A347" s="1">
        <v>45044</v>
      </c>
      <c r="B347">
        <v>1034901143</v>
      </c>
      <c r="C347">
        <f>VLOOKUP(B347,'Product Rates'!A:B,2,0)</f>
        <v>81</v>
      </c>
      <c r="D347">
        <v>2500</v>
      </c>
      <c r="E347">
        <f t="shared" si="5"/>
        <v>202500</v>
      </c>
      <c r="F347">
        <v>4562</v>
      </c>
    </row>
    <row r="348" spans="1:6" x14ac:dyDescent="0.3">
      <c r="A348" s="1">
        <v>45044</v>
      </c>
      <c r="B348">
        <v>1034901234</v>
      </c>
      <c r="C348">
        <f>VLOOKUP(B348,'Product Rates'!A:B,2,0)</f>
        <v>105</v>
      </c>
      <c r="D348">
        <v>2500</v>
      </c>
      <c r="E348">
        <f t="shared" si="5"/>
        <v>262500</v>
      </c>
      <c r="F348">
        <v>8734</v>
      </c>
    </row>
    <row r="349" spans="1:6" x14ac:dyDescent="0.3">
      <c r="A349" s="1">
        <v>45045</v>
      </c>
      <c r="B349">
        <v>1034901343</v>
      </c>
      <c r="C349">
        <f>VLOOKUP(B349,'Product Rates'!A:B,2,0)</f>
        <v>65</v>
      </c>
      <c r="D349">
        <v>3500</v>
      </c>
      <c r="E349">
        <f t="shared" si="5"/>
        <v>227500</v>
      </c>
      <c r="F349">
        <v>5623</v>
      </c>
    </row>
    <row r="350" spans="1:6" x14ac:dyDescent="0.3">
      <c r="A350" s="1">
        <v>45045</v>
      </c>
      <c r="B350">
        <v>1034901103</v>
      </c>
      <c r="C350">
        <f>VLOOKUP(B350,'Product Rates'!A:B,2,0)</f>
        <v>95</v>
      </c>
      <c r="D350">
        <v>1250</v>
      </c>
      <c r="E350">
        <f t="shared" si="5"/>
        <v>118750</v>
      </c>
      <c r="F350">
        <v>9745</v>
      </c>
    </row>
    <row r="351" spans="1:6" x14ac:dyDescent="0.3">
      <c r="A351" s="1">
        <v>45045</v>
      </c>
      <c r="B351">
        <v>1034901112</v>
      </c>
      <c r="C351">
        <f>VLOOKUP(B351,'Product Rates'!A:B,2,0)</f>
        <v>71.23</v>
      </c>
      <c r="D351">
        <v>1750</v>
      </c>
      <c r="E351">
        <f t="shared" si="5"/>
        <v>124652.5</v>
      </c>
      <c r="F351">
        <v>9845</v>
      </c>
    </row>
    <row r="352" spans="1:6" x14ac:dyDescent="0.3">
      <c r="A352" s="1">
        <v>45047</v>
      </c>
      <c r="B352">
        <v>1034901132</v>
      </c>
      <c r="C352">
        <f>VLOOKUP(B352,'Product Rates'!A:B,2,0)</f>
        <v>43</v>
      </c>
      <c r="D352">
        <v>3000</v>
      </c>
      <c r="E352">
        <f t="shared" si="5"/>
        <v>129000</v>
      </c>
      <c r="F352">
        <v>1001</v>
      </c>
    </row>
    <row r="353" spans="1:6" x14ac:dyDescent="0.3">
      <c r="A353" s="1">
        <v>45047</v>
      </c>
      <c r="B353">
        <v>1034901143</v>
      </c>
      <c r="C353">
        <f>VLOOKUP(B353,'Product Rates'!A:B,2,0)</f>
        <v>81</v>
      </c>
      <c r="D353">
        <v>1000</v>
      </c>
      <c r="E353">
        <f t="shared" si="5"/>
        <v>81000</v>
      </c>
      <c r="F353">
        <v>2001</v>
      </c>
    </row>
    <row r="354" spans="1:6" x14ac:dyDescent="0.3">
      <c r="A354" s="1">
        <v>45047</v>
      </c>
      <c r="B354">
        <v>1034901234</v>
      </c>
      <c r="C354">
        <f>VLOOKUP(B354,'Product Rates'!A:B,2,0)</f>
        <v>105</v>
      </c>
      <c r="D354">
        <v>4000</v>
      </c>
      <c r="E354">
        <f t="shared" si="5"/>
        <v>420000</v>
      </c>
      <c r="F354">
        <v>3001</v>
      </c>
    </row>
    <row r="355" spans="1:6" x14ac:dyDescent="0.3">
      <c r="A355" s="1">
        <v>45048</v>
      </c>
      <c r="B355">
        <v>1034901343</v>
      </c>
      <c r="C355">
        <f>VLOOKUP(B355,'Product Rates'!A:B,2,0)</f>
        <v>65</v>
      </c>
      <c r="D355">
        <v>1000</v>
      </c>
      <c r="E355">
        <f t="shared" si="5"/>
        <v>65000</v>
      </c>
      <c r="F355">
        <v>5001</v>
      </c>
    </row>
    <row r="356" spans="1:6" x14ac:dyDescent="0.3">
      <c r="A356" s="1">
        <v>45048</v>
      </c>
      <c r="B356">
        <v>1034901103</v>
      </c>
      <c r="C356">
        <f>VLOOKUP(B356,'Product Rates'!A:B,2,0)</f>
        <v>95</v>
      </c>
      <c r="D356">
        <v>3500</v>
      </c>
      <c r="E356">
        <f t="shared" si="5"/>
        <v>332500</v>
      </c>
      <c r="F356">
        <v>6701</v>
      </c>
    </row>
    <row r="357" spans="1:6" x14ac:dyDescent="0.3">
      <c r="A357" s="1">
        <v>45048</v>
      </c>
      <c r="B357">
        <v>1034901112</v>
      </c>
      <c r="C357">
        <f>VLOOKUP(B357,'Product Rates'!A:B,2,0)</f>
        <v>71.23</v>
      </c>
      <c r="D357">
        <v>2500</v>
      </c>
      <c r="E357">
        <f t="shared" si="5"/>
        <v>178075</v>
      </c>
      <c r="F357">
        <v>4562</v>
      </c>
    </row>
    <row r="358" spans="1:6" x14ac:dyDescent="0.3">
      <c r="A358" s="1">
        <v>45049</v>
      </c>
      <c r="B358">
        <v>1034901132</v>
      </c>
      <c r="C358">
        <f>VLOOKUP(B358,'Product Rates'!A:B,2,0)</f>
        <v>43</v>
      </c>
      <c r="D358">
        <v>1500</v>
      </c>
      <c r="E358">
        <f t="shared" si="5"/>
        <v>64500</v>
      </c>
      <c r="F358">
        <v>8734</v>
      </c>
    </row>
    <row r="359" spans="1:6" x14ac:dyDescent="0.3">
      <c r="A359" s="1">
        <v>45049</v>
      </c>
      <c r="B359">
        <v>1034901143</v>
      </c>
      <c r="C359">
        <f>VLOOKUP(B359,'Product Rates'!A:B,2,0)</f>
        <v>81</v>
      </c>
      <c r="D359">
        <v>1500</v>
      </c>
      <c r="E359">
        <f t="shared" si="5"/>
        <v>121500</v>
      </c>
      <c r="F359">
        <v>5623</v>
      </c>
    </row>
    <row r="360" spans="1:6" x14ac:dyDescent="0.3">
      <c r="A360" s="1">
        <v>45049</v>
      </c>
      <c r="B360">
        <v>1034901234</v>
      </c>
      <c r="C360">
        <f>VLOOKUP(B360,'Product Rates'!A:B,2,0)</f>
        <v>105</v>
      </c>
      <c r="D360">
        <v>4000</v>
      </c>
      <c r="E360">
        <f t="shared" si="5"/>
        <v>420000</v>
      </c>
      <c r="F360">
        <v>9745</v>
      </c>
    </row>
    <row r="361" spans="1:6" x14ac:dyDescent="0.3">
      <c r="A361" s="1">
        <v>45050</v>
      </c>
      <c r="B361">
        <v>1034901343</v>
      </c>
      <c r="C361">
        <f>VLOOKUP(B361,'Product Rates'!A:B,2,0)</f>
        <v>65</v>
      </c>
      <c r="D361">
        <v>2000</v>
      </c>
      <c r="E361">
        <f t="shared" si="5"/>
        <v>130000</v>
      </c>
      <c r="F361">
        <v>9845</v>
      </c>
    </row>
    <row r="362" spans="1:6" x14ac:dyDescent="0.3">
      <c r="A362" s="1">
        <v>45050</v>
      </c>
      <c r="B362">
        <v>1034901103</v>
      </c>
      <c r="C362">
        <f>VLOOKUP(B362,'Product Rates'!A:B,2,0)</f>
        <v>95</v>
      </c>
      <c r="D362">
        <v>1000</v>
      </c>
      <c r="E362">
        <f t="shared" si="5"/>
        <v>95000</v>
      </c>
      <c r="F362">
        <v>1001</v>
      </c>
    </row>
    <row r="363" spans="1:6" x14ac:dyDescent="0.3">
      <c r="A363" s="1">
        <v>45050</v>
      </c>
      <c r="B363">
        <v>1034901112</v>
      </c>
      <c r="C363">
        <f>VLOOKUP(B363,'Product Rates'!A:B,2,0)</f>
        <v>71.23</v>
      </c>
      <c r="D363">
        <v>1000</v>
      </c>
      <c r="E363">
        <f t="shared" si="5"/>
        <v>71230</v>
      </c>
      <c r="F363">
        <v>2001</v>
      </c>
    </row>
    <row r="364" spans="1:6" x14ac:dyDescent="0.3">
      <c r="A364" s="1">
        <v>45051</v>
      </c>
      <c r="B364">
        <v>1034901132</v>
      </c>
      <c r="C364">
        <f>VLOOKUP(B364,'Product Rates'!A:B,2,0)</f>
        <v>43</v>
      </c>
      <c r="D364">
        <v>1500</v>
      </c>
      <c r="E364">
        <f t="shared" si="5"/>
        <v>64500</v>
      </c>
      <c r="F364">
        <v>3001</v>
      </c>
    </row>
    <row r="365" spans="1:6" x14ac:dyDescent="0.3">
      <c r="A365" s="1">
        <v>45051</v>
      </c>
      <c r="B365">
        <v>1034901143</v>
      </c>
      <c r="C365">
        <f>VLOOKUP(B365,'Product Rates'!A:B,2,0)</f>
        <v>81</v>
      </c>
      <c r="D365">
        <v>2500</v>
      </c>
      <c r="E365">
        <f t="shared" si="5"/>
        <v>202500</v>
      </c>
      <c r="F365">
        <v>5001</v>
      </c>
    </row>
    <row r="366" spans="1:6" x14ac:dyDescent="0.3">
      <c r="A366" s="1">
        <v>45051</v>
      </c>
      <c r="B366">
        <v>1034901234</v>
      </c>
      <c r="C366">
        <f>VLOOKUP(B366,'Product Rates'!A:B,2,0)</f>
        <v>105</v>
      </c>
      <c r="D366">
        <v>5000</v>
      </c>
      <c r="E366">
        <f t="shared" si="5"/>
        <v>525000</v>
      </c>
      <c r="F366">
        <v>6701</v>
      </c>
    </row>
    <row r="367" spans="1:6" x14ac:dyDescent="0.3">
      <c r="A367" s="1">
        <v>45052</v>
      </c>
      <c r="B367">
        <v>1034901343</v>
      </c>
      <c r="C367">
        <f>VLOOKUP(B367,'Product Rates'!A:B,2,0)</f>
        <v>65</v>
      </c>
      <c r="D367">
        <v>1000</v>
      </c>
      <c r="E367">
        <f t="shared" si="5"/>
        <v>65000</v>
      </c>
      <c r="F367">
        <v>4562</v>
      </c>
    </row>
    <row r="368" spans="1:6" x14ac:dyDescent="0.3">
      <c r="A368" s="1">
        <v>45052</v>
      </c>
      <c r="B368">
        <v>1034901103</v>
      </c>
      <c r="C368">
        <f>VLOOKUP(B368,'Product Rates'!A:B,2,0)</f>
        <v>95</v>
      </c>
      <c r="D368">
        <v>2500</v>
      </c>
      <c r="E368">
        <f t="shared" si="5"/>
        <v>237500</v>
      </c>
      <c r="F368">
        <v>8734</v>
      </c>
    </row>
    <row r="369" spans="1:6" x14ac:dyDescent="0.3">
      <c r="A369" s="1">
        <v>45052</v>
      </c>
      <c r="B369">
        <v>1034901112</v>
      </c>
      <c r="C369">
        <f>VLOOKUP(B369,'Product Rates'!A:B,2,0)</f>
        <v>71.23</v>
      </c>
      <c r="D369">
        <v>3500</v>
      </c>
      <c r="E369">
        <f t="shared" si="5"/>
        <v>249305</v>
      </c>
      <c r="F369">
        <v>5623</v>
      </c>
    </row>
    <row r="370" spans="1:6" x14ac:dyDescent="0.3">
      <c r="A370" s="1">
        <v>45054</v>
      </c>
      <c r="B370">
        <v>1034901132</v>
      </c>
      <c r="C370">
        <f>VLOOKUP(B370,'Product Rates'!A:B,2,0)</f>
        <v>43</v>
      </c>
      <c r="D370">
        <v>1250</v>
      </c>
      <c r="E370">
        <f t="shared" si="5"/>
        <v>53750</v>
      </c>
      <c r="F370">
        <v>9745</v>
      </c>
    </row>
    <row r="371" spans="1:6" x14ac:dyDescent="0.3">
      <c r="A371" s="1">
        <v>45054</v>
      </c>
      <c r="B371">
        <v>1034901143</v>
      </c>
      <c r="C371">
        <f>VLOOKUP(B371,'Product Rates'!A:B,2,0)</f>
        <v>81</v>
      </c>
      <c r="D371">
        <v>1750</v>
      </c>
      <c r="E371">
        <f t="shared" si="5"/>
        <v>141750</v>
      </c>
      <c r="F371">
        <v>9845</v>
      </c>
    </row>
    <row r="372" spans="1:6" x14ac:dyDescent="0.3">
      <c r="A372" s="1">
        <v>45054</v>
      </c>
      <c r="B372">
        <v>1034901234</v>
      </c>
      <c r="C372">
        <f>VLOOKUP(B372,'Product Rates'!A:B,2,0)</f>
        <v>105</v>
      </c>
      <c r="D372">
        <v>3000</v>
      </c>
      <c r="E372">
        <f t="shared" si="5"/>
        <v>315000</v>
      </c>
      <c r="F372">
        <v>1001</v>
      </c>
    </row>
    <row r="373" spans="1:6" x14ac:dyDescent="0.3">
      <c r="A373" s="1">
        <v>45055</v>
      </c>
      <c r="B373">
        <v>1034901343</v>
      </c>
      <c r="C373">
        <f>VLOOKUP(B373,'Product Rates'!A:B,2,0)</f>
        <v>65</v>
      </c>
      <c r="D373">
        <v>1000</v>
      </c>
      <c r="E373">
        <f t="shared" si="5"/>
        <v>65000</v>
      </c>
      <c r="F373">
        <v>2001</v>
      </c>
    </row>
    <row r="374" spans="1:6" x14ac:dyDescent="0.3">
      <c r="A374" s="1">
        <v>45055</v>
      </c>
      <c r="B374">
        <v>1034901103</v>
      </c>
      <c r="C374">
        <f>VLOOKUP(B374,'Product Rates'!A:B,2,0)</f>
        <v>95</v>
      </c>
      <c r="D374">
        <v>4000</v>
      </c>
      <c r="E374">
        <f t="shared" si="5"/>
        <v>380000</v>
      </c>
      <c r="F374">
        <v>3001</v>
      </c>
    </row>
    <row r="375" spans="1:6" x14ac:dyDescent="0.3">
      <c r="A375" s="1">
        <v>45055</v>
      </c>
      <c r="B375">
        <v>1034901112</v>
      </c>
      <c r="C375">
        <f>VLOOKUP(B375,'Product Rates'!A:B,2,0)</f>
        <v>71.23</v>
      </c>
      <c r="D375">
        <v>1000</v>
      </c>
      <c r="E375">
        <f t="shared" si="5"/>
        <v>71230</v>
      </c>
      <c r="F375">
        <v>5001</v>
      </c>
    </row>
    <row r="376" spans="1:6" x14ac:dyDescent="0.3">
      <c r="A376" s="1">
        <v>45056</v>
      </c>
      <c r="B376">
        <v>1034901132</v>
      </c>
      <c r="C376">
        <f>VLOOKUP(B376,'Product Rates'!A:B,2,0)</f>
        <v>43</v>
      </c>
      <c r="D376">
        <v>3500</v>
      </c>
      <c r="E376">
        <f t="shared" si="5"/>
        <v>150500</v>
      </c>
      <c r="F376">
        <v>6701</v>
      </c>
    </row>
    <row r="377" spans="1:6" x14ac:dyDescent="0.3">
      <c r="A377" s="1">
        <v>45056</v>
      </c>
      <c r="B377">
        <v>1034901143</v>
      </c>
      <c r="C377">
        <f>VLOOKUP(B377,'Product Rates'!A:B,2,0)</f>
        <v>81</v>
      </c>
      <c r="D377">
        <v>2500</v>
      </c>
      <c r="E377">
        <f t="shared" si="5"/>
        <v>202500</v>
      </c>
      <c r="F377">
        <v>4562</v>
      </c>
    </row>
    <row r="378" spans="1:6" x14ac:dyDescent="0.3">
      <c r="A378" s="1">
        <v>45056</v>
      </c>
      <c r="B378">
        <v>1034901234</v>
      </c>
      <c r="C378">
        <f>VLOOKUP(B378,'Product Rates'!A:B,2,0)</f>
        <v>105</v>
      </c>
      <c r="D378">
        <v>1500</v>
      </c>
      <c r="E378">
        <f t="shared" si="5"/>
        <v>157500</v>
      </c>
      <c r="F378">
        <v>8734</v>
      </c>
    </row>
    <row r="379" spans="1:6" x14ac:dyDescent="0.3">
      <c r="A379" s="1">
        <v>45057</v>
      </c>
      <c r="B379">
        <v>1034901343</v>
      </c>
      <c r="C379">
        <f>VLOOKUP(B379,'Product Rates'!A:B,2,0)</f>
        <v>65</v>
      </c>
      <c r="D379">
        <v>1500</v>
      </c>
      <c r="E379">
        <f t="shared" si="5"/>
        <v>97500</v>
      </c>
      <c r="F379">
        <v>5623</v>
      </c>
    </row>
    <row r="380" spans="1:6" x14ac:dyDescent="0.3">
      <c r="A380" s="1">
        <v>45057</v>
      </c>
      <c r="B380">
        <v>1034901103</v>
      </c>
      <c r="C380">
        <f>VLOOKUP(B380,'Product Rates'!A:B,2,0)</f>
        <v>95</v>
      </c>
      <c r="D380">
        <v>4000</v>
      </c>
      <c r="E380">
        <f t="shared" si="5"/>
        <v>380000</v>
      </c>
      <c r="F380">
        <v>9745</v>
      </c>
    </row>
    <row r="381" spans="1:6" x14ac:dyDescent="0.3">
      <c r="A381" s="1">
        <v>45057</v>
      </c>
      <c r="B381">
        <v>1034901112</v>
      </c>
      <c r="C381">
        <f>VLOOKUP(B381,'Product Rates'!A:B,2,0)</f>
        <v>71.23</v>
      </c>
      <c r="D381">
        <v>2000</v>
      </c>
      <c r="E381">
        <f t="shared" si="5"/>
        <v>142460</v>
      </c>
      <c r="F381">
        <v>9845</v>
      </c>
    </row>
    <row r="382" spans="1:6" x14ac:dyDescent="0.3">
      <c r="A382" s="1">
        <v>45058</v>
      </c>
      <c r="B382">
        <v>1034901132</v>
      </c>
      <c r="C382">
        <f>VLOOKUP(B382,'Product Rates'!A:B,2,0)</f>
        <v>43</v>
      </c>
      <c r="D382">
        <v>1000</v>
      </c>
      <c r="E382">
        <f t="shared" si="5"/>
        <v>43000</v>
      </c>
      <c r="F382">
        <v>1001</v>
      </c>
    </row>
    <row r="383" spans="1:6" x14ac:dyDescent="0.3">
      <c r="A383" s="1">
        <v>45058</v>
      </c>
      <c r="B383">
        <v>1034901143</v>
      </c>
      <c r="C383">
        <f>VLOOKUP(B383,'Product Rates'!A:B,2,0)</f>
        <v>81</v>
      </c>
      <c r="D383">
        <v>1000</v>
      </c>
      <c r="E383">
        <f t="shared" si="5"/>
        <v>81000</v>
      </c>
      <c r="F383">
        <v>2001</v>
      </c>
    </row>
    <row r="384" spans="1:6" x14ac:dyDescent="0.3">
      <c r="A384" s="1">
        <v>45058</v>
      </c>
      <c r="B384">
        <v>1034901234</v>
      </c>
      <c r="C384">
        <f>VLOOKUP(B384,'Product Rates'!A:B,2,0)</f>
        <v>105</v>
      </c>
      <c r="D384">
        <v>1500</v>
      </c>
      <c r="E384">
        <f t="shared" si="5"/>
        <v>157500</v>
      </c>
      <c r="F384">
        <v>3001</v>
      </c>
    </row>
    <row r="385" spans="1:6" x14ac:dyDescent="0.3">
      <c r="A385" s="1">
        <v>45059</v>
      </c>
      <c r="B385">
        <v>1034901343</v>
      </c>
      <c r="C385">
        <f>VLOOKUP(B385,'Product Rates'!A:B,2,0)</f>
        <v>65</v>
      </c>
      <c r="D385">
        <v>2500</v>
      </c>
      <c r="E385">
        <f t="shared" si="5"/>
        <v>162500</v>
      </c>
      <c r="F385">
        <v>5001</v>
      </c>
    </row>
    <row r="386" spans="1:6" x14ac:dyDescent="0.3">
      <c r="A386" s="1">
        <v>45059</v>
      </c>
      <c r="B386">
        <v>1034901103</v>
      </c>
      <c r="C386">
        <f>VLOOKUP(B386,'Product Rates'!A:B,2,0)</f>
        <v>95</v>
      </c>
      <c r="D386">
        <v>5000</v>
      </c>
      <c r="E386">
        <f t="shared" si="5"/>
        <v>475000</v>
      </c>
      <c r="F386">
        <v>6701</v>
      </c>
    </row>
    <row r="387" spans="1:6" x14ac:dyDescent="0.3">
      <c r="A387" s="1">
        <v>45059</v>
      </c>
      <c r="B387">
        <v>1034901112</v>
      </c>
      <c r="C387">
        <f>VLOOKUP(B387,'Product Rates'!A:B,2,0)</f>
        <v>71.23</v>
      </c>
      <c r="D387">
        <v>1000</v>
      </c>
      <c r="E387">
        <f t="shared" ref="E387:E450" si="6">C387*D387</f>
        <v>71230</v>
      </c>
      <c r="F387">
        <v>4562</v>
      </c>
    </row>
    <row r="388" spans="1:6" x14ac:dyDescent="0.3">
      <c r="A388" s="1">
        <v>45061</v>
      </c>
      <c r="B388">
        <v>1034901132</v>
      </c>
      <c r="C388">
        <f>VLOOKUP(B388,'Product Rates'!A:B,2,0)</f>
        <v>43</v>
      </c>
      <c r="D388">
        <v>2500</v>
      </c>
      <c r="E388">
        <f t="shared" si="6"/>
        <v>107500</v>
      </c>
      <c r="F388">
        <v>8734</v>
      </c>
    </row>
    <row r="389" spans="1:6" x14ac:dyDescent="0.3">
      <c r="A389" s="1">
        <v>45061</v>
      </c>
      <c r="B389">
        <v>1034901143</v>
      </c>
      <c r="C389">
        <f>VLOOKUP(B389,'Product Rates'!A:B,2,0)</f>
        <v>81</v>
      </c>
      <c r="D389">
        <v>3500</v>
      </c>
      <c r="E389">
        <f t="shared" si="6"/>
        <v>283500</v>
      </c>
      <c r="F389">
        <v>5623</v>
      </c>
    </row>
    <row r="390" spans="1:6" x14ac:dyDescent="0.3">
      <c r="A390" s="1">
        <v>45061</v>
      </c>
      <c r="B390">
        <v>1034901234</v>
      </c>
      <c r="C390">
        <f>VLOOKUP(B390,'Product Rates'!A:B,2,0)</f>
        <v>105</v>
      </c>
      <c r="D390">
        <v>1250</v>
      </c>
      <c r="E390">
        <f t="shared" si="6"/>
        <v>131250</v>
      </c>
      <c r="F390">
        <v>9745</v>
      </c>
    </row>
    <row r="391" spans="1:6" x14ac:dyDescent="0.3">
      <c r="A391" s="1">
        <v>45062</v>
      </c>
      <c r="B391">
        <v>1034901343</v>
      </c>
      <c r="C391">
        <f>VLOOKUP(B391,'Product Rates'!A:B,2,0)</f>
        <v>65</v>
      </c>
      <c r="D391">
        <v>1750</v>
      </c>
      <c r="E391">
        <f t="shared" si="6"/>
        <v>113750</v>
      </c>
      <c r="F391">
        <v>9845</v>
      </c>
    </row>
    <row r="392" spans="1:6" x14ac:dyDescent="0.3">
      <c r="A392" s="1">
        <v>45062</v>
      </c>
      <c r="B392">
        <v>1034901103</v>
      </c>
      <c r="C392">
        <f>VLOOKUP(B392,'Product Rates'!A:B,2,0)</f>
        <v>95</v>
      </c>
      <c r="D392">
        <v>3000</v>
      </c>
      <c r="E392">
        <f t="shared" si="6"/>
        <v>285000</v>
      </c>
      <c r="F392">
        <v>1001</v>
      </c>
    </row>
    <row r="393" spans="1:6" x14ac:dyDescent="0.3">
      <c r="A393" s="1">
        <v>45062</v>
      </c>
      <c r="B393">
        <v>1034901112</v>
      </c>
      <c r="C393">
        <f>VLOOKUP(B393,'Product Rates'!A:B,2,0)</f>
        <v>71.23</v>
      </c>
      <c r="D393">
        <v>1000</v>
      </c>
      <c r="E393">
        <f t="shared" si="6"/>
        <v>71230</v>
      </c>
      <c r="F393">
        <v>2001</v>
      </c>
    </row>
    <row r="394" spans="1:6" x14ac:dyDescent="0.3">
      <c r="A394" s="1">
        <v>45063</v>
      </c>
      <c r="B394">
        <v>1034901132</v>
      </c>
      <c r="C394">
        <f>VLOOKUP(B394,'Product Rates'!A:B,2,0)</f>
        <v>43</v>
      </c>
      <c r="D394">
        <v>4000</v>
      </c>
      <c r="E394">
        <f t="shared" si="6"/>
        <v>172000</v>
      </c>
      <c r="F394">
        <v>3001</v>
      </c>
    </row>
    <row r="395" spans="1:6" x14ac:dyDescent="0.3">
      <c r="A395" s="1">
        <v>45063</v>
      </c>
      <c r="B395">
        <v>1034901143</v>
      </c>
      <c r="C395">
        <f>VLOOKUP(B395,'Product Rates'!A:B,2,0)</f>
        <v>81</v>
      </c>
      <c r="D395">
        <v>1000</v>
      </c>
      <c r="E395">
        <f t="shared" si="6"/>
        <v>81000</v>
      </c>
      <c r="F395">
        <v>5001</v>
      </c>
    </row>
    <row r="396" spans="1:6" x14ac:dyDescent="0.3">
      <c r="A396" s="1">
        <v>45063</v>
      </c>
      <c r="B396">
        <v>1034901234</v>
      </c>
      <c r="C396">
        <f>VLOOKUP(B396,'Product Rates'!A:B,2,0)</f>
        <v>105</v>
      </c>
      <c r="D396">
        <v>3500</v>
      </c>
      <c r="E396">
        <f t="shared" si="6"/>
        <v>367500</v>
      </c>
      <c r="F396">
        <v>6701</v>
      </c>
    </row>
    <row r="397" spans="1:6" x14ac:dyDescent="0.3">
      <c r="A397" s="1">
        <v>45064</v>
      </c>
      <c r="B397">
        <v>1034901343</v>
      </c>
      <c r="C397">
        <f>VLOOKUP(B397,'Product Rates'!A:B,2,0)</f>
        <v>65</v>
      </c>
      <c r="D397">
        <v>2500</v>
      </c>
      <c r="E397">
        <f t="shared" si="6"/>
        <v>162500</v>
      </c>
      <c r="F397">
        <v>4562</v>
      </c>
    </row>
    <row r="398" spans="1:6" x14ac:dyDescent="0.3">
      <c r="A398" s="1">
        <v>45064</v>
      </c>
      <c r="B398">
        <v>1034901103</v>
      </c>
      <c r="C398">
        <f>VLOOKUP(B398,'Product Rates'!A:B,2,0)</f>
        <v>95</v>
      </c>
      <c r="D398">
        <v>1500</v>
      </c>
      <c r="E398">
        <f t="shared" si="6"/>
        <v>142500</v>
      </c>
      <c r="F398">
        <v>8734</v>
      </c>
    </row>
    <row r="399" spans="1:6" x14ac:dyDescent="0.3">
      <c r="A399" s="1">
        <v>45064</v>
      </c>
      <c r="B399">
        <v>1034901112</v>
      </c>
      <c r="C399">
        <f>VLOOKUP(B399,'Product Rates'!A:B,2,0)</f>
        <v>71.23</v>
      </c>
      <c r="D399">
        <v>1500</v>
      </c>
      <c r="E399">
        <f t="shared" si="6"/>
        <v>106845</v>
      </c>
      <c r="F399">
        <v>5623</v>
      </c>
    </row>
    <row r="400" spans="1:6" x14ac:dyDescent="0.3">
      <c r="A400" s="1">
        <v>45065</v>
      </c>
      <c r="B400">
        <v>1034901132</v>
      </c>
      <c r="C400">
        <f>VLOOKUP(B400,'Product Rates'!A:B,2,0)</f>
        <v>43</v>
      </c>
      <c r="D400">
        <v>4000</v>
      </c>
      <c r="E400">
        <f t="shared" si="6"/>
        <v>172000</v>
      </c>
      <c r="F400">
        <v>9745</v>
      </c>
    </row>
    <row r="401" spans="1:6" x14ac:dyDescent="0.3">
      <c r="A401" s="1">
        <v>45065</v>
      </c>
      <c r="B401">
        <v>1034901143</v>
      </c>
      <c r="C401">
        <f>VLOOKUP(B401,'Product Rates'!A:B,2,0)</f>
        <v>81</v>
      </c>
      <c r="D401">
        <v>2000</v>
      </c>
      <c r="E401">
        <f t="shared" si="6"/>
        <v>162000</v>
      </c>
      <c r="F401">
        <v>9845</v>
      </c>
    </row>
    <row r="402" spans="1:6" x14ac:dyDescent="0.3">
      <c r="A402" s="1">
        <v>45065</v>
      </c>
      <c r="B402">
        <v>1034901234</v>
      </c>
      <c r="C402">
        <f>VLOOKUP(B402,'Product Rates'!A:B,2,0)</f>
        <v>105</v>
      </c>
      <c r="D402">
        <v>1000</v>
      </c>
      <c r="E402">
        <f t="shared" si="6"/>
        <v>105000</v>
      </c>
      <c r="F402">
        <v>1001</v>
      </c>
    </row>
    <row r="403" spans="1:6" x14ac:dyDescent="0.3">
      <c r="A403" s="1">
        <v>45066</v>
      </c>
      <c r="B403">
        <v>1034901343</v>
      </c>
      <c r="C403">
        <f>VLOOKUP(B403,'Product Rates'!A:B,2,0)</f>
        <v>65</v>
      </c>
      <c r="D403">
        <v>1000</v>
      </c>
      <c r="E403">
        <f t="shared" si="6"/>
        <v>65000</v>
      </c>
      <c r="F403">
        <v>2001</v>
      </c>
    </row>
    <row r="404" spans="1:6" x14ac:dyDescent="0.3">
      <c r="A404" s="1">
        <v>45066</v>
      </c>
      <c r="B404">
        <v>1034901103</v>
      </c>
      <c r="C404">
        <f>VLOOKUP(B404,'Product Rates'!A:B,2,0)</f>
        <v>95</v>
      </c>
      <c r="D404">
        <v>1500</v>
      </c>
      <c r="E404">
        <f t="shared" si="6"/>
        <v>142500</v>
      </c>
      <c r="F404">
        <v>3001</v>
      </c>
    </row>
    <row r="405" spans="1:6" x14ac:dyDescent="0.3">
      <c r="A405" s="1">
        <v>45066</v>
      </c>
      <c r="B405">
        <v>1034901112</v>
      </c>
      <c r="C405">
        <f>VLOOKUP(B405,'Product Rates'!A:B,2,0)</f>
        <v>71.23</v>
      </c>
      <c r="D405">
        <v>2500</v>
      </c>
      <c r="E405">
        <f t="shared" si="6"/>
        <v>178075</v>
      </c>
      <c r="F405">
        <v>5001</v>
      </c>
    </row>
    <row r="406" spans="1:6" x14ac:dyDescent="0.3">
      <c r="A406" s="1">
        <v>45066</v>
      </c>
      <c r="B406">
        <v>1034901132</v>
      </c>
      <c r="C406">
        <f>VLOOKUP(B406,'Product Rates'!A:B,2,0)</f>
        <v>43</v>
      </c>
      <c r="D406">
        <v>5000</v>
      </c>
      <c r="E406">
        <f t="shared" si="6"/>
        <v>215000</v>
      </c>
      <c r="F406">
        <v>6701</v>
      </c>
    </row>
    <row r="407" spans="1:6" x14ac:dyDescent="0.3">
      <c r="A407" s="1">
        <v>45068</v>
      </c>
      <c r="B407">
        <v>1034901143</v>
      </c>
      <c r="C407">
        <f>VLOOKUP(B407,'Product Rates'!A:B,2,0)</f>
        <v>81</v>
      </c>
      <c r="D407">
        <v>1000</v>
      </c>
      <c r="E407">
        <f t="shared" si="6"/>
        <v>81000</v>
      </c>
      <c r="F407">
        <v>4562</v>
      </c>
    </row>
    <row r="408" spans="1:6" x14ac:dyDescent="0.3">
      <c r="A408" s="1">
        <v>45068</v>
      </c>
      <c r="B408">
        <v>1034901234</v>
      </c>
      <c r="C408">
        <f>VLOOKUP(B408,'Product Rates'!A:B,2,0)</f>
        <v>105</v>
      </c>
      <c r="D408">
        <v>2500</v>
      </c>
      <c r="E408">
        <f t="shared" si="6"/>
        <v>262500</v>
      </c>
      <c r="F408">
        <v>8734</v>
      </c>
    </row>
    <row r="409" spans="1:6" x14ac:dyDescent="0.3">
      <c r="A409" s="1">
        <v>45068</v>
      </c>
      <c r="B409">
        <v>1034901343</v>
      </c>
      <c r="C409">
        <f>VLOOKUP(B409,'Product Rates'!A:B,2,0)</f>
        <v>65</v>
      </c>
      <c r="D409">
        <v>3500</v>
      </c>
      <c r="E409">
        <f t="shared" si="6"/>
        <v>227500</v>
      </c>
      <c r="F409">
        <v>5623</v>
      </c>
    </row>
    <row r="410" spans="1:6" x14ac:dyDescent="0.3">
      <c r="A410" s="1">
        <v>45068</v>
      </c>
      <c r="B410">
        <v>1034901103</v>
      </c>
      <c r="C410">
        <f>VLOOKUP(B410,'Product Rates'!A:B,2,0)</f>
        <v>95</v>
      </c>
      <c r="D410">
        <v>1250</v>
      </c>
      <c r="E410">
        <f t="shared" si="6"/>
        <v>118750</v>
      </c>
      <c r="F410">
        <v>9745</v>
      </c>
    </row>
    <row r="411" spans="1:6" x14ac:dyDescent="0.3">
      <c r="A411" s="1">
        <v>45069</v>
      </c>
      <c r="B411">
        <v>1034901112</v>
      </c>
      <c r="C411">
        <f>VLOOKUP(B411,'Product Rates'!A:B,2,0)</f>
        <v>71.23</v>
      </c>
      <c r="D411">
        <v>1750</v>
      </c>
      <c r="E411">
        <f t="shared" si="6"/>
        <v>124652.5</v>
      </c>
      <c r="F411">
        <v>9845</v>
      </c>
    </row>
    <row r="412" spans="1:6" x14ac:dyDescent="0.3">
      <c r="A412" s="1">
        <v>45069</v>
      </c>
      <c r="B412">
        <v>1034901132</v>
      </c>
      <c r="C412">
        <f>VLOOKUP(B412,'Product Rates'!A:B,2,0)</f>
        <v>43</v>
      </c>
      <c r="D412">
        <v>3000</v>
      </c>
      <c r="E412">
        <f t="shared" si="6"/>
        <v>129000</v>
      </c>
      <c r="F412">
        <v>1001</v>
      </c>
    </row>
    <row r="413" spans="1:6" x14ac:dyDescent="0.3">
      <c r="A413" s="1">
        <v>45069</v>
      </c>
      <c r="B413">
        <v>1034901143</v>
      </c>
      <c r="C413">
        <f>VLOOKUP(B413,'Product Rates'!A:B,2,0)</f>
        <v>81</v>
      </c>
      <c r="D413">
        <v>1000</v>
      </c>
      <c r="E413">
        <f t="shared" si="6"/>
        <v>81000</v>
      </c>
      <c r="F413">
        <v>2001</v>
      </c>
    </row>
    <row r="414" spans="1:6" x14ac:dyDescent="0.3">
      <c r="A414" s="1">
        <v>45069</v>
      </c>
      <c r="B414">
        <v>1034901234</v>
      </c>
      <c r="C414">
        <f>VLOOKUP(B414,'Product Rates'!A:B,2,0)</f>
        <v>105</v>
      </c>
      <c r="D414">
        <v>4000</v>
      </c>
      <c r="E414">
        <f t="shared" si="6"/>
        <v>420000</v>
      </c>
      <c r="F414">
        <v>3001</v>
      </c>
    </row>
    <row r="415" spans="1:6" x14ac:dyDescent="0.3">
      <c r="A415" s="1">
        <v>45070</v>
      </c>
      <c r="B415">
        <v>1034901343</v>
      </c>
      <c r="C415">
        <f>VLOOKUP(B415,'Product Rates'!A:B,2,0)</f>
        <v>65</v>
      </c>
      <c r="D415">
        <v>1000</v>
      </c>
      <c r="E415">
        <f t="shared" si="6"/>
        <v>65000</v>
      </c>
      <c r="F415">
        <v>5001</v>
      </c>
    </row>
    <row r="416" spans="1:6" x14ac:dyDescent="0.3">
      <c r="A416" s="1">
        <v>45070</v>
      </c>
      <c r="B416">
        <v>1034901103</v>
      </c>
      <c r="C416">
        <f>VLOOKUP(B416,'Product Rates'!A:B,2,0)</f>
        <v>95</v>
      </c>
      <c r="D416">
        <v>3500</v>
      </c>
      <c r="E416">
        <f t="shared" si="6"/>
        <v>332500</v>
      </c>
      <c r="F416">
        <v>6701</v>
      </c>
    </row>
    <row r="417" spans="1:6" x14ac:dyDescent="0.3">
      <c r="A417" s="1">
        <v>45070</v>
      </c>
      <c r="B417">
        <v>1034901112</v>
      </c>
      <c r="C417">
        <f>VLOOKUP(B417,'Product Rates'!A:B,2,0)</f>
        <v>71.23</v>
      </c>
      <c r="D417">
        <v>2500</v>
      </c>
      <c r="E417">
        <f t="shared" si="6"/>
        <v>178075</v>
      </c>
      <c r="F417">
        <v>4562</v>
      </c>
    </row>
    <row r="418" spans="1:6" x14ac:dyDescent="0.3">
      <c r="A418" s="1">
        <v>45071</v>
      </c>
      <c r="B418">
        <v>1034901132</v>
      </c>
      <c r="C418">
        <f>VLOOKUP(B418,'Product Rates'!A:B,2,0)</f>
        <v>43</v>
      </c>
      <c r="D418">
        <v>1500</v>
      </c>
      <c r="E418">
        <f t="shared" si="6"/>
        <v>64500</v>
      </c>
      <c r="F418">
        <v>8734</v>
      </c>
    </row>
    <row r="419" spans="1:6" x14ac:dyDescent="0.3">
      <c r="A419" s="1">
        <v>45071</v>
      </c>
      <c r="B419">
        <v>1034901143</v>
      </c>
      <c r="C419">
        <f>VLOOKUP(B419,'Product Rates'!A:B,2,0)</f>
        <v>81</v>
      </c>
      <c r="D419">
        <v>1500</v>
      </c>
      <c r="E419">
        <f t="shared" si="6"/>
        <v>121500</v>
      </c>
      <c r="F419">
        <v>5623</v>
      </c>
    </row>
    <row r="420" spans="1:6" x14ac:dyDescent="0.3">
      <c r="A420" s="1">
        <v>45071</v>
      </c>
      <c r="B420">
        <v>1034901234</v>
      </c>
      <c r="C420">
        <f>VLOOKUP(B420,'Product Rates'!A:B,2,0)</f>
        <v>105</v>
      </c>
      <c r="D420">
        <v>4000</v>
      </c>
      <c r="E420">
        <f t="shared" si="6"/>
        <v>420000</v>
      </c>
      <c r="F420">
        <v>9745</v>
      </c>
    </row>
    <row r="421" spans="1:6" x14ac:dyDescent="0.3">
      <c r="A421" s="1">
        <v>45072</v>
      </c>
      <c r="B421">
        <v>1034901343</v>
      </c>
      <c r="C421">
        <f>VLOOKUP(B421,'Product Rates'!A:B,2,0)</f>
        <v>65</v>
      </c>
      <c r="D421">
        <v>2000</v>
      </c>
      <c r="E421">
        <f t="shared" si="6"/>
        <v>130000</v>
      </c>
      <c r="F421">
        <v>9845</v>
      </c>
    </row>
    <row r="422" spans="1:6" x14ac:dyDescent="0.3">
      <c r="A422" s="1">
        <v>45072</v>
      </c>
      <c r="B422">
        <v>1034901103</v>
      </c>
      <c r="C422">
        <f>VLOOKUP(B422,'Product Rates'!A:B,2,0)</f>
        <v>95</v>
      </c>
      <c r="D422">
        <v>1000</v>
      </c>
      <c r="E422">
        <f t="shared" si="6"/>
        <v>95000</v>
      </c>
      <c r="F422">
        <v>1001</v>
      </c>
    </row>
    <row r="423" spans="1:6" x14ac:dyDescent="0.3">
      <c r="A423" s="1">
        <v>45072</v>
      </c>
      <c r="B423">
        <v>1034901112</v>
      </c>
      <c r="C423">
        <f>VLOOKUP(B423,'Product Rates'!A:B,2,0)</f>
        <v>71.23</v>
      </c>
      <c r="D423">
        <v>1000</v>
      </c>
      <c r="E423">
        <f t="shared" si="6"/>
        <v>71230</v>
      </c>
      <c r="F423">
        <v>2001</v>
      </c>
    </row>
    <row r="424" spans="1:6" x14ac:dyDescent="0.3">
      <c r="A424" s="1">
        <v>45073</v>
      </c>
      <c r="B424">
        <v>1034901132</v>
      </c>
      <c r="C424">
        <f>VLOOKUP(B424,'Product Rates'!A:B,2,0)</f>
        <v>43</v>
      </c>
      <c r="D424">
        <v>1500</v>
      </c>
      <c r="E424">
        <f t="shared" si="6"/>
        <v>64500</v>
      </c>
      <c r="F424">
        <v>3001</v>
      </c>
    </row>
    <row r="425" spans="1:6" x14ac:dyDescent="0.3">
      <c r="A425" s="1">
        <v>45073</v>
      </c>
      <c r="B425">
        <v>1034901143</v>
      </c>
      <c r="C425">
        <f>VLOOKUP(B425,'Product Rates'!A:B,2,0)</f>
        <v>81</v>
      </c>
      <c r="D425">
        <v>2500</v>
      </c>
      <c r="E425">
        <f t="shared" si="6"/>
        <v>202500</v>
      </c>
      <c r="F425">
        <v>5001</v>
      </c>
    </row>
    <row r="426" spans="1:6" x14ac:dyDescent="0.3">
      <c r="A426" s="1">
        <v>45073</v>
      </c>
      <c r="B426">
        <v>1034901234</v>
      </c>
      <c r="C426">
        <f>VLOOKUP(B426,'Product Rates'!A:B,2,0)</f>
        <v>105</v>
      </c>
      <c r="D426">
        <v>5000</v>
      </c>
      <c r="E426">
        <f t="shared" si="6"/>
        <v>525000</v>
      </c>
      <c r="F426">
        <v>6701</v>
      </c>
    </row>
    <row r="427" spans="1:6" x14ac:dyDescent="0.3">
      <c r="A427" s="1">
        <v>45075</v>
      </c>
      <c r="B427">
        <v>1034901343</v>
      </c>
      <c r="C427">
        <f>VLOOKUP(B427,'Product Rates'!A:B,2,0)</f>
        <v>65</v>
      </c>
      <c r="D427">
        <v>1000</v>
      </c>
      <c r="E427">
        <f t="shared" si="6"/>
        <v>65000</v>
      </c>
      <c r="F427">
        <v>4562</v>
      </c>
    </row>
    <row r="428" spans="1:6" x14ac:dyDescent="0.3">
      <c r="A428" s="1">
        <v>45075</v>
      </c>
      <c r="B428">
        <v>1034901103</v>
      </c>
      <c r="C428">
        <f>VLOOKUP(B428,'Product Rates'!A:B,2,0)</f>
        <v>95</v>
      </c>
      <c r="D428">
        <v>2500</v>
      </c>
      <c r="E428">
        <f t="shared" si="6"/>
        <v>237500</v>
      </c>
      <c r="F428">
        <v>8734</v>
      </c>
    </row>
    <row r="429" spans="1:6" x14ac:dyDescent="0.3">
      <c r="A429" s="1">
        <v>45075</v>
      </c>
      <c r="B429">
        <v>1034901112</v>
      </c>
      <c r="C429">
        <f>VLOOKUP(B429,'Product Rates'!A:B,2,0)</f>
        <v>71.23</v>
      </c>
      <c r="D429">
        <v>3500</v>
      </c>
      <c r="E429">
        <f t="shared" si="6"/>
        <v>249305</v>
      </c>
      <c r="F429">
        <v>5623</v>
      </c>
    </row>
    <row r="430" spans="1:6" x14ac:dyDescent="0.3">
      <c r="A430" s="1">
        <v>45075</v>
      </c>
      <c r="B430">
        <v>1034901132</v>
      </c>
      <c r="C430">
        <f>VLOOKUP(B430,'Product Rates'!A:B,2,0)</f>
        <v>43</v>
      </c>
      <c r="D430">
        <v>1250</v>
      </c>
      <c r="E430">
        <f t="shared" si="6"/>
        <v>53750</v>
      </c>
      <c r="F430">
        <v>9745</v>
      </c>
    </row>
    <row r="431" spans="1:6" x14ac:dyDescent="0.3">
      <c r="A431" s="1">
        <v>45076</v>
      </c>
      <c r="B431">
        <v>1034901143</v>
      </c>
      <c r="C431">
        <f>VLOOKUP(B431,'Product Rates'!A:B,2,0)</f>
        <v>81</v>
      </c>
      <c r="D431">
        <v>1750</v>
      </c>
      <c r="E431">
        <f t="shared" si="6"/>
        <v>141750</v>
      </c>
      <c r="F431">
        <v>9845</v>
      </c>
    </row>
    <row r="432" spans="1:6" x14ac:dyDescent="0.3">
      <c r="A432" s="1">
        <v>45076</v>
      </c>
      <c r="B432">
        <v>1034901234</v>
      </c>
      <c r="C432">
        <f>VLOOKUP(B432,'Product Rates'!A:B,2,0)</f>
        <v>105</v>
      </c>
      <c r="D432">
        <v>3000</v>
      </c>
      <c r="E432">
        <f t="shared" si="6"/>
        <v>315000</v>
      </c>
      <c r="F432">
        <v>1001</v>
      </c>
    </row>
    <row r="433" spans="1:6" x14ac:dyDescent="0.3">
      <c r="A433" s="1">
        <v>45076</v>
      </c>
      <c r="B433">
        <v>1034901343</v>
      </c>
      <c r="C433">
        <f>VLOOKUP(B433,'Product Rates'!A:B,2,0)</f>
        <v>65</v>
      </c>
      <c r="D433">
        <v>1000</v>
      </c>
      <c r="E433">
        <f t="shared" si="6"/>
        <v>65000</v>
      </c>
      <c r="F433">
        <v>2001</v>
      </c>
    </row>
    <row r="434" spans="1:6" x14ac:dyDescent="0.3">
      <c r="A434" s="1">
        <v>45076</v>
      </c>
      <c r="B434">
        <v>1034901103</v>
      </c>
      <c r="C434">
        <f>VLOOKUP(B434,'Product Rates'!A:B,2,0)</f>
        <v>95</v>
      </c>
      <c r="D434">
        <v>4000</v>
      </c>
      <c r="E434">
        <f t="shared" si="6"/>
        <v>380000</v>
      </c>
      <c r="F434">
        <v>3001</v>
      </c>
    </row>
    <row r="435" spans="1:6" x14ac:dyDescent="0.3">
      <c r="A435" s="1">
        <v>45077</v>
      </c>
      <c r="B435">
        <v>1034901112</v>
      </c>
      <c r="C435">
        <f>VLOOKUP(B435,'Product Rates'!A:B,2,0)</f>
        <v>71.23</v>
      </c>
      <c r="D435">
        <v>1000</v>
      </c>
      <c r="E435">
        <f t="shared" si="6"/>
        <v>71230</v>
      </c>
      <c r="F435">
        <v>5001</v>
      </c>
    </row>
    <row r="436" spans="1:6" x14ac:dyDescent="0.3">
      <c r="A436" s="1">
        <v>45077</v>
      </c>
      <c r="B436">
        <v>1034901132</v>
      </c>
      <c r="C436">
        <f>VLOOKUP(B436,'Product Rates'!A:B,2,0)</f>
        <v>43</v>
      </c>
      <c r="D436">
        <v>3500</v>
      </c>
      <c r="E436">
        <f t="shared" si="6"/>
        <v>150500</v>
      </c>
      <c r="F436">
        <v>6701</v>
      </c>
    </row>
    <row r="437" spans="1:6" x14ac:dyDescent="0.3">
      <c r="A437" s="1">
        <v>45077</v>
      </c>
      <c r="B437">
        <v>1034901143</v>
      </c>
      <c r="C437">
        <f>VLOOKUP(B437,'Product Rates'!A:B,2,0)</f>
        <v>81</v>
      </c>
      <c r="D437">
        <v>2500</v>
      </c>
      <c r="E437">
        <f t="shared" si="6"/>
        <v>202500</v>
      </c>
      <c r="F437">
        <v>4562</v>
      </c>
    </row>
    <row r="438" spans="1:6" x14ac:dyDescent="0.3">
      <c r="A438" s="1">
        <v>45077</v>
      </c>
      <c r="B438">
        <v>1034901234</v>
      </c>
      <c r="C438">
        <f>VLOOKUP(B438,'Product Rates'!A:B,2,0)</f>
        <v>105</v>
      </c>
      <c r="D438">
        <v>1500</v>
      </c>
      <c r="E438">
        <f t="shared" si="6"/>
        <v>157500</v>
      </c>
      <c r="F438">
        <v>8734</v>
      </c>
    </row>
    <row r="439" spans="1:6" x14ac:dyDescent="0.3">
      <c r="A439" s="1">
        <v>45078</v>
      </c>
      <c r="B439">
        <v>1034901343</v>
      </c>
      <c r="C439">
        <f>VLOOKUP(B439,'Product Rates'!A:B,2,0)</f>
        <v>65</v>
      </c>
      <c r="D439">
        <v>1500</v>
      </c>
      <c r="E439">
        <f t="shared" si="6"/>
        <v>97500</v>
      </c>
      <c r="F439">
        <v>5623</v>
      </c>
    </row>
    <row r="440" spans="1:6" x14ac:dyDescent="0.3">
      <c r="A440" s="1">
        <v>45078</v>
      </c>
      <c r="B440">
        <v>1034901103</v>
      </c>
      <c r="C440">
        <f>VLOOKUP(B440,'Product Rates'!A:B,2,0)</f>
        <v>95</v>
      </c>
      <c r="D440">
        <v>4000</v>
      </c>
      <c r="E440">
        <f t="shared" si="6"/>
        <v>380000</v>
      </c>
      <c r="F440">
        <v>9745</v>
      </c>
    </row>
    <row r="441" spans="1:6" x14ac:dyDescent="0.3">
      <c r="A441" s="1">
        <v>45078</v>
      </c>
      <c r="B441">
        <v>1034901112</v>
      </c>
      <c r="C441">
        <f>VLOOKUP(B441,'Product Rates'!A:B,2,0)</f>
        <v>71.23</v>
      </c>
      <c r="D441">
        <v>2000</v>
      </c>
      <c r="E441">
        <f t="shared" si="6"/>
        <v>142460</v>
      </c>
      <c r="F441">
        <v>9845</v>
      </c>
    </row>
    <row r="442" spans="1:6" x14ac:dyDescent="0.3">
      <c r="A442" s="1">
        <v>45078</v>
      </c>
      <c r="B442">
        <v>1034901132</v>
      </c>
      <c r="C442">
        <f>VLOOKUP(B442,'Product Rates'!A:B,2,0)</f>
        <v>43</v>
      </c>
      <c r="D442">
        <v>1000</v>
      </c>
      <c r="E442">
        <f t="shared" si="6"/>
        <v>43000</v>
      </c>
      <c r="F442">
        <v>1001</v>
      </c>
    </row>
    <row r="443" spans="1:6" x14ac:dyDescent="0.3">
      <c r="A443" s="1">
        <v>45079</v>
      </c>
      <c r="B443">
        <v>1034901143</v>
      </c>
      <c r="C443">
        <f>VLOOKUP(B443,'Product Rates'!A:B,2,0)</f>
        <v>81</v>
      </c>
      <c r="D443">
        <v>1000</v>
      </c>
      <c r="E443">
        <f t="shared" si="6"/>
        <v>81000</v>
      </c>
      <c r="F443">
        <v>2001</v>
      </c>
    </row>
    <row r="444" spans="1:6" x14ac:dyDescent="0.3">
      <c r="A444" s="1">
        <v>45079</v>
      </c>
      <c r="B444">
        <v>1034901234</v>
      </c>
      <c r="C444">
        <f>VLOOKUP(B444,'Product Rates'!A:B,2,0)</f>
        <v>105</v>
      </c>
      <c r="D444">
        <v>1500</v>
      </c>
      <c r="E444">
        <f t="shared" si="6"/>
        <v>157500</v>
      </c>
      <c r="F444">
        <v>3001</v>
      </c>
    </row>
    <row r="445" spans="1:6" x14ac:dyDescent="0.3">
      <c r="A445" s="1">
        <v>45079</v>
      </c>
      <c r="B445">
        <v>1034901343</v>
      </c>
      <c r="C445">
        <f>VLOOKUP(B445,'Product Rates'!A:B,2,0)</f>
        <v>65</v>
      </c>
      <c r="D445">
        <v>2500</v>
      </c>
      <c r="E445">
        <f t="shared" si="6"/>
        <v>162500</v>
      </c>
      <c r="F445">
        <v>5001</v>
      </c>
    </row>
    <row r="446" spans="1:6" x14ac:dyDescent="0.3">
      <c r="A446" s="1">
        <v>45079</v>
      </c>
      <c r="B446">
        <v>1034901103</v>
      </c>
      <c r="C446">
        <f>VLOOKUP(B446,'Product Rates'!A:B,2,0)</f>
        <v>95</v>
      </c>
      <c r="D446">
        <v>5000</v>
      </c>
      <c r="E446">
        <f t="shared" si="6"/>
        <v>475000</v>
      </c>
      <c r="F446">
        <v>6701</v>
      </c>
    </row>
    <row r="447" spans="1:6" x14ac:dyDescent="0.3">
      <c r="A447" s="1">
        <v>45080</v>
      </c>
      <c r="B447">
        <v>1034901112</v>
      </c>
      <c r="C447">
        <f>VLOOKUP(B447,'Product Rates'!A:B,2,0)</f>
        <v>71.23</v>
      </c>
      <c r="D447">
        <v>1000</v>
      </c>
      <c r="E447">
        <f t="shared" si="6"/>
        <v>71230</v>
      </c>
      <c r="F447">
        <v>4562</v>
      </c>
    </row>
    <row r="448" spans="1:6" x14ac:dyDescent="0.3">
      <c r="A448" s="1">
        <v>45080</v>
      </c>
      <c r="B448">
        <v>1034901132</v>
      </c>
      <c r="C448">
        <f>VLOOKUP(B448,'Product Rates'!A:B,2,0)</f>
        <v>43</v>
      </c>
      <c r="D448">
        <v>2500</v>
      </c>
      <c r="E448">
        <f t="shared" si="6"/>
        <v>107500</v>
      </c>
      <c r="F448">
        <v>8734</v>
      </c>
    </row>
    <row r="449" spans="1:6" x14ac:dyDescent="0.3">
      <c r="A449" s="1">
        <v>45080</v>
      </c>
      <c r="B449">
        <v>1034901143</v>
      </c>
      <c r="C449">
        <f>VLOOKUP(B449,'Product Rates'!A:B,2,0)</f>
        <v>81</v>
      </c>
      <c r="D449">
        <v>3500</v>
      </c>
      <c r="E449">
        <f t="shared" si="6"/>
        <v>283500</v>
      </c>
      <c r="F449">
        <v>5623</v>
      </c>
    </row>
    <row r="450" spans="1:6" x14ac:dyDescent="0.3">
      <c r="A450" s="1">
        <v>45080</v>
      </c>
      <c r="B450">
        <v>1034901234</v>
      </c>
      <c r="C450">
        <f>VLOOKUP(B450,'Product Rates'!A:B,2,0)</f>
        <v>105</v>
      </c>
      <c r="D450">
        <v>1250</v>
      </c>
      <c r="E450">
        <f t="shared" si="6"/>
        <v>131250</v>
      </c>
      <c r="F450">
        <v>9745</v>
      </c>
    </row>
    <row r="451" spans="1:6" x14ac:dyDescent="0.3">
      <c r="A451" s="1">
        <v>45082</v>
      </c>
      <c r="B451">
        <v>1034901343</v>
      </c>
      <c r="C451">
        <f>VLOOKUP(B451,'Product Rates'!A:B,2,0)</f>
        <v>65</v>
      </c>
      <c r="D451">
        <v>1750</v>
      </c>
      <c r="E451">
        <f t="shared" ref="E451:E514" si="7">C451*D451</f>
        <v>113750</v>
      </c>
      <c r="F451">
        <v>9845</v>
      </c>
    </row>
    <row r="452" spans="1:6" x14ac:dyDescent="0.3">
      <c r="A452" s="1">
        <v>45082</v>
      </c>
      <c r="B452">
        <v>1034901103</v>
      </c>
      <c r="C452">
        <f>VLOOKUP(B452,'Product Rates'!A:B,2,0)</f>
        <v>95</v>
      </c>
      <c r="D452">
        <v>3000</v>
      </c>
      <c r="E452">
        <f t="shared" si="7"/>
        <v>285000</v>
      </c>
      <c r="F452">
        <v>1001</v>
      </c>
    </row>
    <row r="453" spans="1:6" x14ac:dyDescent="0.3">
      <c r="A453" s="1">
        <v>45082</v>
      </c>
      <c r="B453">
        <v>1034901112</v>
      </c>
      <c r="C453">
        <f>VLOOKUP(B453,'Product Rates'!A:B,2,0)</f>
        <v>71.23</v>
      </c>
      <c r="D453">
        <v>1000</v>
      </c>
      <c r="E453">
        <f t="shared" si="7"/>
        <v>71230</v>
      </c>
      <c r="F453">
        <v>2001</v>
      </c>
    </row>
    <row r="454" spans="1:6" x14ac:dyDescent="0.3">
      <c r="A454" s="1">
        <v>45082</v>
      </c>
      <c r="B454">
        <v>1034901132</v>
      </c>
      <c r="C454">
        <f>VLOOKUP(B454,'Product Rates'!A:B,2,0)</f>
        <v>43</v>
      </c>
      <c r="D454">
        <v>4000</v>
      </c>
      <c r="E454">
        <f t="shared" si="7"/>
        <v>172000</v>
      </c>
      <c r="F454">
        <v>3001</v>
      </c>
    </row>
    <row r="455" spans="1:6" x14ac:dyDescent="0.3">
      <c r="A455" s="1">
        <v>45083</v>
      </c>
      <c r="B455">
        <v>1034901143</v>
      </c>
      <c r="C455">
        <f>VLOOKUP(B455,'Product Rates'!A:B,2,0)</f>
        <v>81</v>
      </c>
      <c r="D455">
        <v>1000</v>
      </c>
      <c r="E455">
        <f t="shared" si="7"/>
        <v>81000</v>
      </c>
      <c r="F455">
        <v>5001</v>
      </c>
    </row>
    <row r="456" spans="1:6" x14ac:dyDescent="0.3">
      <c r="A456" s="1">
        <v>45083</v>
      </c>
      <c r="B456">
        <v>1034901234</v>
      </c>
      <c r="C456">
        <f>VLOOKUP(B456,'Product Rates'!A:B,2,0)</f>
        <v>105</v>
      </c>
      <c r="D456">
        <v>3500</v>
      </c>
      <c r="E456">
        <f t="shared" si="7"/>
        <v>367500</v>
      </c>
      <c r="F456">
        <v>6701</v>
      </c>
    </row>
    <row r="457" spans="1:6" x14ac:dyDescent="0.3">
      <c r="A457" s="1">
        <v>45083</v>
      </c>
      <c r="B457">
        <v>1034901343</v>
      </c>
      <c r="C457">
        <f>VLOOKUP(B457,'Product Rates'!A:B,2,0)</f>
        <v>65</v>
      </c>
      <c r="D457">
        <v>2500</v>
      </c>
      <c r="E457">
        <f t="shared" si="7"/>
        <v>162500</v>
      </c>
      <c r="F457">
        <v>4562</v>
      </c>
    </row>
    <row r="458" spans="1:6" x14ac:dyDescent="0.3">
      <c r="A458" s="1">
        <v>45083</v>
      </c>
      <c r="B458">
        <v>1034901103</v>
      </c>
      <c r="C458">
        <f>VLOOKUP(B458,'Product Rates'!A:B,2,0)</f>
        <v>95</v>
      </c>
      <c r="D458">
        <v>1500</v>
      </c>
      <c r="E458">
        <f t="shared" si="7"/>
        <v>142500</v>
      </c>
      <c r="F458">
        <v>8734</v>
      </c>
    </row>
    <row r="459" spans="1:6" x14ac:dyDescent="0.3">
      <c r="A459" s="1">
        <v>45084</v>
      </c>
      <c r="B459">
        <v>1034901112</v>
      </c>
      <c r="C459">
        <f>VLOOKUP(B459,'Product Rates'!A:B,2,0)</f>
        <v>71.23</v>
      </c>
      <c r="D459">
        <v>1500</v>
      </c>
      <c r="E459">
        <f t="shared" si="7"/>
        <v>106845</v>
      </c>
      <c r="F459">
        <v>5623</v>
      </c>
    </row>
    <row r="460" spans="1:6" x14ac:dyDescent="0.3">
      <c r="A460" s="1">
        <v>45084</v>
      </c>
      <c r="B460">
        <v>1034901132</v>
      </c>
      <c r="C460">
        <f>VLOOKUP(B460,'Product Rates'!A:B,2,0)</f>
        <v>43</v>
      </c>
      <c r="D460">
        <v>4000</v>
      </c>
      <c r="E460">
        <f t="shared" si="7"/>
        <v>172000</v>
      </c>
      <c r="F460">
        <v>9745</v>
      </c>
    </row>
    <row r="461" spans="1:6" x14ac:dyDescent="0.3">
      <c r="A461" s="1">
        <v>45084</v>
      </c>
      <c r="B461">
        <v>1034901143</v>
      </c>
      <c r="C461">
        <f>VLOOKUP(B461,'Product Rates'!A:B,2,0)</f>
        <v>81</v>
      </c>
      <c r="D461">
        <v>2000</v>
      </c>
      <c r="E461">
        <f t="shared" si="7"/>
        <v>162000</v>
      </c>
      <c r="F461">
        <v>9845</v>
      </c>
    </row>
    <row r="462" spans="1:6" x14ac:dyDescent="0.3">
      <c r="A462" s="1">
        <v>45085</v>
      </c>
      <c r="B462">
        <v>1034901234</v>
      </c>
      <c r="C462">
        <f>VLOOKUP(B462,'Product Rates'!A:B,2,0)</f>
        <v>105</v>
      </c>
      <c r="D462">
        <v>1000</v>
      </c>
      <c r="E462">
        <f t="shared" si="7"/>
        <v>105000</v>
      </c>
      <c r="F462">
        <v>1001</v>
      </c>
    </row>
    <row r="463" spans="1:6" x14ac:dyDescent="0.3">
      <c r="A463" s="1">
        <v>45085</v>
      </c>
      <c r="B463">
        <v>1034901343</v>
      </c>
      <c r="C463">
        <f>VLOOKUP(B463,'Product Rates'!A:B,2,0)</f>
        <v>65</v>
      </c>
      <c r="D463">
        <v>2500</v>
      </c>
      <c r="E463">
        <f t="shared" si="7"/>
        <v>162500</v>
      </c>
      <c r="F463">
        <v>2001</v>
      </c>
    </row>
    <row r="464" spans="1:6" x14ac:dyDescent="0.3">
      <c r="A464" s="1">
        <v>45085</v>
      </c>
      <c r="B464">
        <v>1034901103</v>
      </c>
      <c r="C464">
        <f>VLOOKUP(B464,'Product Rates'!A:B,2,0)</f>
        <v>95</v>
      </c>
      <c r="D464">
        <v>3500</v>
      </c>
      <c r="E464">
        <f t="shared" si="7"/>
        <v>332500</v>
      </c>
      <c r="F464">
        <v>3001</v>
      </c>
    </row>
    <row r="465" spans="1:6" x14ac:dyDescent="0.3">
      <c r="A465" s="1">
        <v>45086</v>
      </c>
      <c r="B465">
        <v>1034901112</v>
      </c>
      <c r="C465">
        <f>VLOOKUP(B465,'Product Rates'!A:B,2,0)</f>
        <v>71.23</v>
      </c>
      <c r="D465">
        <v>1250</v>
      </c>
      <c r="E465">
        <f t="shared" si="7"/>
        <v>89037.5</v>
      </c>
      <c r="F465">
        <v>5001</v>
      </c>
    </row>
    <row r="466" spans="1:6" x14ac:dyDescent="0.3">
      <c r="A466" s="1">
        <v>45086</v>
      </c>
      <c r="B466">
        <v>1034901132</v>
      </c>
      <c r="C466">
        <f>VLOOKUP(B466,'Product Rates'!A:B,2,0)</f>
        <v>43</v>
      </c>
      <c r="D466">
        <v>1750</v>
      </c>
      <c r="E466">
        <f t="shared" si="7"/>
        <v>75250</v>
      </c>
      <c r="F466">
        <v>6701</v>
      </c>
    </row>
    <row r="467" spans="1:6" x14ac:dyDescent="0.3">
      <c r="A467" s="1">
        <v>45086</v>
      </c>
      <c r="B467">
        <v>1034901143</v>
      </c>
      <c r="C467">
        <f>VLOOKUP(B467,'Product Rates'!A:B,2,0)</f>
        <v>81</v>
      </c>
      <c r="D467">
        <v>3000</v>
      </c>
      <c r="E467">
        <f t="shared" si="7"/>
        <v>243000</v>
      </c>
      <c r="F467">
        <v>4562</v>
      </c>
    </row>
    <row r="468" spans="1:6" x14ac:dyDescent="0.3">
      <c r="A468" s="1">
        <v>45087</v>
      </c>
      <c r="B468">
        <v>1034901234</v>
      </c>
      <c r="C468">
        <f>VLOOKUP(B468,'Product Rates'!A:B,2,0)</f>
        <v>105</v>
      </c>
      <c r="D468">
        <v>1000</v>
      </c>
      <c r="E468">
        <f t="shared" si="7"/>
        <v>105000</v>
      </c>
      <c r="F468">
        <v>8734</v>
      </c>
    </row>
    <row r="469" spans="1:6" x14ac:dyDescent="0.3">
      <c r="A469" s="1">
        <v>45087</v>
      </c>
      <c r="B469">
        <v>1034901343</v>
      </c>
      <c r="C469">
        <f>VLOOKUP(B469,'Product Rates'!A:B,2,0)</f>
        <v>65</v>
      </c>
      <c r="D469">
        <v>4000</v>
      </c>
      <c r="E469">
        <f t="shared" si="7"/>
        <v>260000</v>
      </c>
      <c r="F469">
        <v>5623</v>
      </c>
    </row>
    <row r="470" spans="1:6" x14ac:dyDescent="0.3">
      <c r="A470" s="1">
        <v>45087</v>
      </c>
      <c r="B470">
        <v>1034901103</v>
      </c>
      <c r="C470">
        <f>VLOOKUP(B470,'Product Rates'!A:B,2,0)</f>
        <v>95</v>
      </c>
      <c r="D470">
        <v>1000</v>
      </c>
      <c r="E470">
        <f t="shared" si="7"/>
        <v>95000</v>
      </c>
      <c r="F470">
        <v>9745</v>
      </c>
    </row>
    <row r="471" spans="1:6" x14ac:dyDescent="0.3">
      <c r="A471" s="1">
        <v>45089</v>
      </c>
      <c r="B471">
        <v>1034901112</v>
      </c>
      <c r="C471">
        <f>VLOOKUP(B471,'Product Rates'!A:B,2,0)</f>
        <v>71.23</v>
      </c>
      <c r="D471">
        <v>3500</v>
      </c>
      <c r="E471">
        <f t="shared" si="7"/>
        <v>249305</v>
      </c>
      <c r="F471">
        <v>9845</v>
      </c>
    </row>
    <row r="472" spans="1:6" x14ac:dyDescent="0.3">
      <c r="A472" s="1">
        <v>45089</v>
      </c>
      <c r="B472">
        <v>1034901132</v>
      </c>
      <c r="C472">
        <f>VLOOKUP(B472,'Product Rates'!A:B,2,0)</f>
        <v>43</v>
      </c>
      <c r="D472">
        <v>2500</v>
      </c>
      <c r="E472">
        <f t="shared" si="7"/>
        <v>107500</v>
      </c>
      <c r="F472">
        <v>1001</v>
      </c>
    </row>
    <row r="473" spans="1:6" x14ac:dyDescent="0.3">
      <c r="A473" s="1">
        <v>45089</v>
      </c>
      <c r="B473">
        <v>1034901143</v>
      </c>
      <c r="C473">
        <f>VLOOKUP(B473,'Product Rates'!A:B,2,0)</f>
        <v>81</v>
      </c>
      <c r="D473">
        <v>1500</v>
      </c>
      <c r="E473">
        <f t="shared" si="7"/>
        <v>121500</v>
      </c>
      <c r="F473">
        <v>2001</v>
      </c>
    </row>
    <row r="474" spans="1:6" x14ac:dyDescent="0.3">
      <c r="A474" s="1">
        <v>45090</v>
      </c>
      <c r="B474">
        <v>1034901234</v>
      </c>
      <c r="C474">
        <f>VLOOKUP(B474,'Product Rates'!A:B,2,0)</f>
        <v>105</v>
      </c>
      <c r="D474">
        <v>1500</v>
      </c>
      <c r="E474">
        <f t="shared" si="7"/>
        <v>157500</v>
      </c>
      <c r="F474">
        <v>3001</v>
      </c>
    </row>
    <row r="475" spans="1:6" x14ac:dyDescent="0.3">
      <c r="A475" s="1">
        <v>45090</v>
      </c>
      <c r="B475">
        <v>1034901343</v>
      </c>
      <c r="C475">
        <f>VLOOKUP(B475,'Product Rates'!A:B,2,0)</f>
        <v>65</v>
      </c>
      <c r="D475">
        <v>4000</v>
      </c>
      <c r="E475">
        <f t="shared" si="7"/>
        <v>260000</v>
      </c>
      <c r="F475">
        <v>5001</v>
      </c>
    </row>
    <row r="476" spans="1:6" x14ac:dyDescent="0.3">
      <c r="A476" s="1">
        <v>45090</v>
      </c>
      <c r="B476">
        <v>1034901103</v>
      </c>
      <c r="C476">
        <f>VLOOKUP(B476,'Product Rates'!A:B,2,0)</f>
        <v>95</v>
      </c>
      <c r="D476">
        <v>2000</v>
      </c>
      <c r="E476">
        <f t="shared" si="7"/>
        <v>190000</v>
      </c>
      <c r="F476">
        <v>6701</v>
      </c>
    </row>
    <row r="477" spans="1:6" x14ac:dyDescent="0.3">
      <c r="A477" s="1">
        <v>45091</v>
      </c>
      <c r="B477">
        <v>1034901112</v>
      </c>
      <c r="C477">
        <f>VLOOKUP(B477,'Product Rates'!A:B,2,0)</f>
        <v>71.23</v>
      </c>
      <c r="D477">
        <v>1000</v>
      </c>
      <c r="E477">
        <f t="shared" si="7"/>
        <v>71230</v>
      </c>
      <c r="F477">
        <v>4562</v>
      </c>
    </row>
    <row r="478" spans="1:6" x14ac:dyDescent="0.3">
      <c r="A478" s="1">
        <v>45091</v>
      </c>
      <c r="B478">
        <v>1034901132</v>
      </c>
      <c r="C478">
        <f>VLOOKUP(B478,'Product Rates'!A:B,2,0)</f>
        <v>43</v>
      </c>
      <c r="D478">
        <v>1000</v>
      </c>
      <c r="E478">
        <f t="shared" si="7"/>
        <v>43000</v>
      </c>
      <c r="F478">
        <v>8734</v>
      </c>
    </row>
    <row r="479" spans="1:6" x14ac:dyDescent="0.3">
      <c r="A479" s="1">
        <v>45091</v>
      </c>
      <c r="B479">
        <v>1034901143</v>
      </c>
      <c r="C479">
        <f>VLOOKUP(B479,'Product Rates'!A:B,2,0)</f>
        <v>81</v>
      </c>
      <c r="D479">
        <v>1500</v>
      </c>
      <c r="E479">
        <f t="shared" si="7"/>
        <v>121500</v>
      </c>
      <c r="F479">
        <v>5623</v>
      </c>
    </row>
    <row r="480" spans="1:6" x14ac:dyDescent="0.3">
      <c r="A480" s="1">
        <v>45092</v>
      </c>
      <c r="B480">
        <v>1034901234</v>
      </c>
      <c r="C480">
        <f>VLOOKUP(B480,'Product Rates'!A:B,2,0)</f>
        <v>105</v>
      </c>
      <c r="D480">
        <v>2500</v>
      </c>
      <c r="E480">
        <f t="shared" si="7"/>
        <v>262500</v>
      </c>
      <c r="F480">
        <v>9745</v>
      </c>
    </row>
    <row r="481" spans="1:6" x14ac:dyDescent="0.3">
      <c r="A481" s="1">
        <v>45092</v>
      </c>
      <c r="B481">
        <v>1034901343</v>
      </c>
      <c r="C481">
        <f>VLOOKUP(B481,'Product Rates'!A:B,2,0)</f>
        <v>65</v>
      </c>
      <c r="D481">
        <v>5000</v>
      </c>
      <c r="E481">
        <f t="shared" si="7"/>
        <v>325000</v>
      </c>
      <c r="F481">
        <v>9845</v>
      </c>
    </row>
    <row r="482" spans="1:6" x14ac:dyDescent="0.3">
      <c r="A482" s="1">
        <v>45092</v>
      </c>
      <c r="B482">
        <v>1034901103</v>
      </c>
      <c r="C482">
        <f>VLOOKUP(B482,'Product Rates'!A:B,2,0)</f>
        <v>95</v>
      </c>
      <c r="D482">
        <v>1000</v>
      </c>
      <c r="E482">
        <f t="shared" si="7"/>
        <v>95000</v>
      </c>
      <c r="F482">
        <v>1001</v>
      </c>
    </row>
    <row r="483" spans="1:6" x14ac:dyDescent="0.3">
      <c r="A483" s="1">
        <v>45093</v>
      </c>
      <c r="B483">
        <v>1034901112</v>
      </c>
      <c r="C483">
        <f>VLOOKUP(B483,'Product Rates'!A:B,2,0)</f>
        <v>71.23</v>
      </c>
      <c r="D483">
        <v>2500</v>
      </c>
      <c r="E483">
        <f t="shared" si="7"/>
        <v>178075</v>
      </c>
      <c r="F483">
        <v>2001</v>
      </c>
    </row>
    <row r="484" spans="1:6" x14ac:dyDescent="0.3">
      <c r="A484" s="1">
        <v>45093</v>
      </c>
      <c r="B484">
        <v>1034901132</v>
      </c>
      <c r="C484">
        <f>VLOOKUP(B484,'Product Rates'!A:B,2,0)</f>
        <v>43</v>
      </c>
      <c r="D484">
        <v>3500</v>
      </c>
      <c r="E484">
        <f t="shared" si="7"/>
        <v>150500</v>
      </c>
      <c r="F484">
        <v>3001</v>
      </c>
    </row>
    <row r="485" spans="1:6" x14ac:dyDescent="0.3">
      <c r="A485" s="1">
        <v>45093</v>
      </c>
      <c r="B485">
        <v>1034901143</v>
      </c>
      <c r="C485">
        <f>VLOOKUP(B485,'Product Rates'!A:B,2,0)</f>
        <v>81</v>
      </c>
      <c r="D485">
        <v>1250</v>
      </c>
      <c r="E485">
        <f t="shared" si="7"/>
        <v>101250</v>
      </c>
      <c r="F485">
        <v>5001</v>
      </c>
    </row>
    <row r="486" spans="1:6" x14ac:dyDescent="0.3">
      <c r="A486" s="1">
        <v>45094</v>
      </c>
      <c r="B486">
        <v>1034901234</v>
      </c>
      <c r="C486">
        <f>VLOOKUP(B486,'Product Rates'!A:B,2,0)</f>
        <v>105</v>
      </c>
      <c r="D486">
        <v>1750</v>
      </c>
      <c r="E486">
        <f t="shared" si="7"/>
        <v>183750</v>
      </c>
      <c r="F486">
        <v>6701</v>
      </c>
    </row>
    <row r="487" spans="1:6" x14ac:dyDescent="0.3">
      <c r="A487" s="1">
        <v>45094</v>
      </c>
      <c r="B487">
        <v>1034901343</v>
      </c>
      <c r="C487">
        <f>VLOOKUP(B487,'Product Rates'!A:B,2,0)</f>
        <v>65</v>
      </c>
      <c r="D487">
        <v>3000</v>
      </c>
      <c r="E487">
        <f t="shared" si="7"/>
        <v>195000</v>
      </c>
      <c r="F487">
        <v>4562</v>
      </c>
    </row>
    <row r="488" spans="1:6" x14ac:dyDescent="0.3">
      <c r="A488" s="1">
        <v>45094</v>
      </c>
      <c r="B488">
        <v>1034901103</v>
      </c>
      <c r="C488">
        <f>VLOOKUP(B488,'Product Rates'!A:B,2,0)</f>
        <v>95</v>
      </c>
      <c r="D488">
        <v>1000</v>
      </c>
      <c r="E488">
        <f t="shared" si="7"/>
        <v>95000</v>
      </c>
      <c r="F488">
        <v>8734</v>
      </c>
    </row>
    <row r="489" spans="1:6" x14ac:dyDescent="0.3">
      <c r="A489" s="1">
        <v>45096</v>
      </c>
      <c r="B489">
        <v>1034901112</v>
      </c>
      <c r="C489">
        <f>VLOOKUP(B489,'Product Rates'!A:B,2,0)</f>
        <v>71.23</v>
      </c>
      <c r="D489">
        <v>4000</v>
      </c>
      <c r="E489">
        <f t="shared" si="7"/>
        <v>284920</v>
      </c>
      <c r="F489">
        <v>5623</v>
      </c>
    </row>
    <row r="490" spans="1:6" x14ac:dyDescent="0.3">
      <c r="A490" s="1">
        <v>45096</v>
      </c>
      <c r="B490">
        <v>1034901132</v>
      </c>
      <c r="C490">
        <f>VLOOKUP(B490,'Product Rates'!A:B,2,0)</f>
        <v>43</v>
      </c>
      <c r="D490">
        <v>1000</v>
      </c>
      <c r="E490">
        <f t="shared" si="7"/>
        <v>43000</v>
      </c>
      <c r="F490">
        <v>9745</v>
      </c>
    </row>
    <row r="491" spans="1:6" x14ac:dyDescent="0.3">
      <c r="A491" s="1">
        <v>45096</v>
      </c>
      <c r="B491">
        <v>1034901143</v>
      </c>
      <c r="C491">
        <f>VLOOKUP(B491,'Product Rates'!A:B,2,0)</f>
        <v>81</v>
      </c>
      <c r="D491">
        <v>3500</v>
      </c>
      <c r="E491">
        <f t="shared" si="7"/>
        <v>283500</v>
      </c>
      <c r="F491">
        <v>9845</v>
      </c>
    </row>
    <row r="492" spans="1:6" x14ac:dyDescent="0.3">
      <c r="A492" s="1">
        <v>45097</v>
      </c>
      <c r="B492">
        <v>1034901234</v>
      </c>
      <c r="C492">
        <f>VLOOKUP(B492,'Product Rates'!A:B,2,0)</f>
        <v>105</v>
      </c>
      <c r="D492">
        <v>2500</v>
      </c>
      <c r="E492">
        <f t="shared" si="7"/>
        <v>262500</v>
      </c>
      <c r="F492">
        <v>1001</v>
      </c>
    </row>
    <row r="493" spans="1:6" x14ac:dyDescent="0.3">
      <c r="A493" s="1">
        <v>45097</v>
      </c>
      <c r="B493">
        <v>1034901343</v>
      </c>
      <c r="C493">
        <f>VLOOKUP(B493,'Product Rates'!A:B,2,0)</f>
        <v>65</v>
      </c>
      <c r="D493">
        <v>1500</v>
      </c>
      <c r="E493">
        <f t="shared" si="7"/>
        <v>97500</v>
      </c>
      <c r="F493">
        <v>2001</v>
      </c>
    </row>
    <row r="494" spans="1:6" x14ac:dyDescent="0.3">
      <c r="A494" s="1">
        <v>45097</v>
      </c>
      <c r="B494">
        <v>1034901103</v>
      </c>
      <c r="C494">
        <f>VLOOKUP(B494,'Product Rates'!A:B,2,0)</f>
        <v>95</v>
      </c>
      <c r="D494">
        <v>1500</v>
      </c>
      <c r="E494">
        <f t="shared" si="7"/>
        <v>142500</v>
      </c>
      <c r="F494">
        <v>3001</v>
      </c>
    </row>
    <row r="495" spans="1:6" x14ac:dyDescent="0.3">
      <c r="A495" s="1">
        <v>45098</v>
      </c>
      <c r="B495">
        <v>1034901112</v>
      </c>
      <c r="C495">
        <f>VLOOKUP(B495,'Product Rates'!A:B,2,0)</f>
        <v>71.23</v>
      </c>
      <c r="D495">
        <v>4000</v>
      </c>
      <c r="E495">
        <f t="shared" si="7"/>
        <v>284920</v>
      </c>
      <c r="F495">
        <v>5001</v>
      </c>
    </row>
    <row r="496" spans="1:6" x14ac:dyDescent="0.3">
      <c r="A496" s="1">
        <v>45098</v>
      </c>
      <c r="B496">
        <v>1034901132</v>
      </c>
      <c r="C496">
        <f>VLOOKUP(B496,'Product Rates'!A:B,2,0)</f>
        <v>43</v>
      </c>
      <c r="D496">
        <v>2000</v>
      </c>
      <c r="E496">
        <f t="shared" si="7"/>
        <v>86000</v>
      </c>
      <c r="F496">
        <v>6701</v>
      </c>
    </row>
    <row r="497" spans="1:6" x14ac:dyDescent="0.3">
      <c r="A497" s="1">
        <v>45098</v>
      </c>
      <c r="B497">
        <v>1034901143</v>
      </c>
      <c r="C497">
        <f>VLOOKUP(B497,'Product Rates'!A:B,2,0)</f>
        <v>81</v>
      </c>
      <c r="D497">
        <v>1000</v>
      </c>
      <c r="E497">
        <f t="shared" si="7"/>
        <v>81000</v>
      </c>
      <c r="F497">
        <v>4562</v>
      </c>
    </row>
    <row r="498" spans="1:6" x14ac:dyDescent="0.3">
      <c r="A498" s="1">
        <v>45099</v>
      </c>
      <c r="B498">
        <v>1034901234</v>
      </c>
      <c r="C498">
        <f>VLOOKUP(B498,'Product Rates'!A:B,2,0)</f>
        <v>105</v>
      </c>
      <c r="D498">
        <v>1000</v>
      </c>
      <c r="E498">
        <f t="shared" si="7"/>
        <v>105000</v>
      </c>
      <c r="F498">
        <v>8734</v>
      </c>
    </row>
    <row r="499" spans="1:6" x14ac:dyDescent="0.3">
      <c r="A499" s="1">
        <v>45099</v>
      </c>
      <c r="B499">
        <v>1034901343</v>
      </c>
      <c r="C499">
        <f>VLOOKUP(B499,'Product Rates'!A:B,2,0)</f>
        <v>65</v>
      </c>
      <c r="D499">
        <v>1500</v>
      </c>
      <c r="E499">
        <f t="shared" si="7"/>
        <v>97500</v>
      </c>
      <c r="F499">
        <v>5623</v>
      </c>
    </row>
    <row r="500" spans="1:6" x14ac:dyDescent="0.3">
      <c r="A500" s="1">
        <v>45099</v>
      </c>
      <c r="B500">
        <v>1034901103</v>
      </c>
      <c r="C500">
        <f>VLOOKUP(B500,'Product Rates'!A:B,2,0)</f>
        <v>95</v>
      </c>
      <c r="D500">
        <v>2500</v>
      </c>
      <c r="E500">
        <f t="shared" si="7"/>
        <v>237500</v>
      </c>
      <c r="F500">
        <v>9745</v>
      </c>
    </row>
    <row r="501" spans="1:6" x14ac:dyDescent="0.3">
      <c r="A501" s="1">
        <v>45100</v>
      </c>
      <c r="B501">
        <v>1034901112</v>
      </c>
      <c r="C501">
        <f>VLOOKUP(B501,'Product Rates'!A:B,2,0)</f>
        <v>71.23</v>
      </c>
      <c r="D501">
        <v>3500</v>
      </c>
      <c r="E501">
        <f t="shared" si="7"/>
        <v>249305</v>
      </c>
      <c r="F501">
        <v>9845</v>
      </c>
    </row>
    <row r="502" spans="1:6" x14ac:dyDescent="0.3">
      <c r="A502" s="1">
        <v>45100</v>
      </c>
      <c r="B502">
        <v>1034901132</v>
      </c>
      <c r="C502">
        <f>VLOOKUP(B502,'Product Rates'!A:B,2,0)</f>
        <v>43</v>
      </c>
      <c r="D502">
        <v>1250</v>
      </c>
      <c r="E502">
        <f t="shared" si="7"/>
        <v>53750</v>
      </c>
      <c r="F502">
        <v>1001</v>
      </c>
    </row>
    <row r="503" spans="1:6" x14ac:dyDescent="0.3">
      <c r="A503" s="1">
        <v>45100</v>
      </c>
      <c r="B503">
        <v>1034901143</v>
      </c>
      <c r="C503">
        <f>VLOOKUP(B503,'Product Rates'!A:B,2,0)</f>
        <v>81</v>
      </c>
      <c r="D503">
        <v>1750</v>
      </c>
      <c r="E503">
        <f t="shared" si="7"/>
        <v>141750</v>
      </c>
      <c r="F503">
        <v>2001</v>
      </c>
    </row>
    <row r="504" spans="1:6" x14ac:dyDescent="0.3">
      <c r="A504" s="1">
        <v>45101</v>
      </c>
      <c r="B504">
        <v>1034901234</v>
      </c>
      <c r="C504">
        <f>VLOOKUP(B504,'Product Rates'!A:B,2,0)</f>
        <v>105</v>
      </c>
      <c r="D504">
        <v>3000</v>
      </c>
      <c r="E504">
        <f t="shared" si="7"/>
        <v>315000</v>
      </c>
      <c r="F504">
        <v>3001</v>
      </c>
    </row>
    <row r="505" spans="1:6" x14ac:dyDescent="0.3">
      <c r="A505" s="1">
        <v>45101</v>
      </c>
      <c r="B505">
        <v>1034901343</v>
      </c>
      <c r="C505">
        <f>VLOOKUP(B505,'Product Rates'!A:B,2,0)</f>
        <v>65</v>
      </c>
      <c r="D505">
        <v>1000</v>
      </c>
      <c r="E505">
        <f t="shared" si="7"/>
        <v>65000</v>
      </c>
      <c r="F505">
        <v>5001</v>
      </c>
    </row>
    <row r="506" spans="1:6" x14ac:dyDescent="0.3">
      <c r="A506" s="1">
        <v>45101</v>
      </c>
      <c r="B506">
        <v>1034901334</v>
      </c>
      <c r="C506">
        <f>VLOOKUP(B506,'Product Rates'!A:B,2,0)</f>
        <v>110</v>
      </c>
      <c r="D506">
        <v>4000</v>
      </c>
      <c r="E506">
        <f t="shared" si="7"/>
        <v>440000</v>
      </c>
      <c r="F506">
        <v>6701</v>
      </c>
    </row>
    <row r="507" spans="1:6" x14ac:dyDescent="0.3">
      <c r="A507" s="1">
        <v>45103</v>
      </c>
      <c r="B507">
        <v>1034901446</v>
      </c>
      <c r="C507">
        <f>VLOOKUP(B507,'Product Rates'!A:B,2,0)</f>
        <v>88</v>
      </c>
      <c r="D507">
        <v>1000</v>
      </c>
      <c r="E507">
        <f t="shared" si="7"/>
        <v>88000</v>
      </c>
      <c r="F507">
        <v>4562</v>
      </c>
    </row>
    <row r="508" spans="1:6" x14ac:dyDescent="0.3">
      <c r="A508" s="1">
        <v>45103</v>
      </c>
      <c r="B508">
        <v>1034901103</v>
      </c>
      <c r="C508">
        <f>VLOOKUP(B508,'Product Rates'!A:B,2,0)</f>
        <v>95</v>
      </c>
      <c r="D508">
        <v>3500</v>
      </c>
      <c r="E508">
        <f t="shared" si="7"/>
        <v>332500</v>
      </c>
      <c r="F508">
        <v>8734</v>
      </c>
    </row>
    <row r="509" spans="1:6" x14ac:dyDescent="0.3">
      <c r="A509" s="1">
        <v>45103</v>
      </c>
      <c r="B509">
        <v>1034901112</v>
      </c>
      <c r="C509">
        <f>VLOOKUP(B509,'Product Rates'!A:B,2,0)</f>
        <v>71.23</v>
      </c>
      <c r="D509">
        <v>2500</v>
      </c>
      <c r="E509">
        <f t="shared" si="7"/>
        <v>178075</v>
      </c>
      <c r="F509">
        <v>5623</v>
      </c>
    </row>
    <row r="510" spans="1:6" x14ac:dyDescent="0.3">
      <c r="A510" s="1">
        <v>45103</v>
      </c>
      <c r="B510">
        <v>1034901132</v>
      </c>
      <c r="C510">
        <f>VLOOKUP(B510,'Product Rates'!A:B,2,0)</f>
        <v>43</v>
      </c>
      <c r="D510">
        <v>1500</v>
      </c>
      <c r="E510">
        <f t="shared" si="7"/>
        <v>64500</v>
      </c>
      <c r="F510">
        <v>9745</v>
      </c>
    </row>
    <row r="511" spans="1:6" x14ac:dyDescent="0.3">
      <c r="A511" s="1">
        <v>45104</v>
      </c>
      <c r="B511">
        <v>1034901143</v>
      </c>
      <c r="C511">
        <f>VLOOKUP(B511,'Product Rates'!A:B,2,0)</f>
        <v>81</v>
      </c>
      <c r="D511">
        <v>1500</v>
      </c>
      <c r="E511">
        <f t="shared" si="7"/>
        <v>121500</v>
      </c>
      <c r="F511">
        <v>9845</v>
      </c>
    </row>
    <row r="512" spans="1:6" x14ac:dyDescent="0.3">
      <c r="A512" s="1">
        <v>45104</v>
      </c>
      <c r="B512">
        <v>1034901234</v>
      </c>
      <c r="C512">
        <f>VLOOKUP(B512,'Product Rates'!A:B,2,0)</f>
        <v>105</v>
      </c>
      <c r="D512">
        <v>4000</v>
      </c>
      <c r="E512">
        <f t="shared" si="7"/>
        <v>420000</v>
      </c>
      <c r="F512">
        <v>1001</v>
      </c>
    </row>
    <row r="513" spans="1:6" x14ac:dyDescent="0.3">
      <c r="A513" s="1">
        <v>45104</v>
      </c>
      <c r="B513">
        <v>1034901343</v>
      </c>
      <c r="C513">
        <f>VLOOKUP(B513,'Product Rates'!A:B,2,0)</f>
        <v>65</v>
      </c>
      <c r="D513">
        <v>2000</v>
      </c>
      <c r="E513">
        <f t="shared" si="7"/>
        <v>130000</v>
      </c>
      <c r="F513">
        <v>2001</v>
      </c>
    </row>
    <row r="514" spans="1:6" x14ac:dyDescent="0.3">
      <c r="A514" s="1">
        <v>45104</v>
      </c>
      <c r="B514">
        <v>1034901334</v>
      </c>
      <c r="C514">
        <f>VLOOKUP(B514,'Product Rates'!A:B,2,0)</f>
        <v>110</v>
      </c>
      <c r="D514">
        <v>1000</v>
      </c>
      <c r="E514">
        <f t="shared" si="7"/>
        <v>110000</v>
      </c>
      <c r="F514">
        <v>3001</v>
      </c>
    </row>
    <row r="515" spans="1:6" x14ac:dyDescent="0.3">
      <c r="A515" s="1">
        <v>45105</v>
      </c>
      <c r="B515">
        <v>1034901446</v>
      </c>
      <c r="C515">
        <f>VLOOKUP(B515,'Product Rates'!A:B,2,0)</f>
        <v>88</v>
      </c>
      <c r="D515">
        <v>1000</v>
      </c>
      <c r="E515">
        <f t="shared" ref="E515:E578" si="8">C515*D515</f>
        <v>88000</v>
      </c>
      <c r="F515">
        <v>5001</v>
      </c>
    </row>
    <row r="516" spans="1:6" x14ac:dyDescent="0.3">
      <c r="A516" s="1">
        <v>45105</v>
      </c>
      <c r="B516">
        <v>1034901103</v>
      </c>
      <c r="C516">
        <f>VLOOKUP(B516,'Product Rates'!A:B,2,0)</f>
        <v>95</v>
      </c>
      <c r="D516">
        <v>1500</v>
      </c>
      <c r="E516">
        <f t="shared" si="8"/>
        <v>142500</v>
      </c>
      <c r="F516">
        <v>6701</v>
      </c>
    </row>
    <row r="517" spans="1:6" x14ac:dyDescent="0.3">
      <c r="A517" s="1">
        <v>45105</v>
      </c>
      <c r="B517">
        <v>1034901112</v>
      </c>
      <c r="C517">
        <f>VLOOKUP(B517,'Product Rates'!A:B,2,0)</f>
        <v>71.23</v>
      </c>
      <c r="D517">
        <v>2500</v>
      </c>
      <c r="E517">
        <f t="shared" si="8"/>
        <v>178075</v>
      </c>
      <c r="F517">
        <v>4562</v>
      </c>
    </row>
    <row r="518" spans="1:6" x14ac:dyDescent="0.3">
      <c r="A518" s="1">
        <v>45105</v>
      </c>
      <c r="B518">
        <v>1034901132</v>
      </c>
      <c r="C518">
        <f>VLOOKUP(B518,'Product Rates'!A:B,2,0)</f>
        <v>43</v>
      </c>
      <c r="D518">
        <v>2500</v>
      </c>
      <c r="E518">
        <f t="shared" si="8"/>
        <v>107500</v>
      </c>
      <c r="F518">
        <v>8734</v>
      </c>
    </row>
    <row r="519" spans="1:6" x14ac:dyDescent="0.3">
      <c r="A519" s="1">
        <v>45106</v>
      </c>
      <c r="B519">
        <v>1034901143</v>
      </c>
      <c r="C519">
        <f>VLOOKUP(B519,'Product Rates'!A:B,2,0)</f>
        <v>81</v>
      </c>
      <c r="D519">
        <v>3500</v>
      </c>
      <c r="E519">
        <f t="shared" si="8"/>
        <v>283500</v>
      </c>
      <c r="F519">
        <v>5623</v>
      </c>
    </row>
    <row r="520" spans="1:6" x14ac:dyDescent="0.3">
      <c r="A520" s="1">
        <v>45106</v>
      </c>
      <c r="B520">
        <v>1034901234</v>
      </c>
      <c r="C520">
        <f>VLOOKUP(B520,'Product Rates'!A:B,2,0)</f>
        <v>105</v>
      </c>
      <c r="D520">
        <v>1250</v>
      </c>
      <c r="E520">
        <f t="shared" si="8"/>
        <v>131250</v>
      </c>
      <c r="F520">
        <v>9745</v>
      </c>
    </row>
    <row r="521" spans="1:6" x14ac:dyDescent="0.3">
      <c r="A521" s="1">
        <v>45106</v>
      </c>
      <c r="B521">
        <v>1034901343</v>
      </c>
      <c r="C521">
        <f>VLOOKUP(B521,'Product Rates'!A:B,2,0)</f>
        <v>65</v>
      </c>
      <c r="D521">
        <v>1750</v>
      </c>
      <c r="E521">
        <f t="shared" si="8"/>
        <v>113750</v>
      </c>
      <c r="F521">
        <v>9845</v>
      </c>
    </row>
    <row r="522" spans="1:6" x14ac:dyDescent="0.3">
      <c r="A522" s="1">
        <v>45106</v>
      </c>
      <c r="B522">
        <v>1034901334</v>
      </c>
      <c r="C522">
        <f>VLOOKUP(B522,'Product Rates'!A:B,2,0)</f>
        <v>110</v>
      </c>
      <c r="D522">
        <v>3000</v>
      </c>
      <c r="E522">
        <f t="shared" si="8"/>
        <v>330000</v>
      </c>
      <c r="F522">
        <v>1001</v>
      </c>
    </row>
    <row r="523" spans="1:6" x14ac:dyDescent="0.3">
      <c r="A523" s="1">
        <v>45107</v>
      </c>
      <c r="B523">
        <v>1034901446</v>
      </c>
      <c r="C523">
        <f>VLOOKUP(B523,'Product Rates'!A:B,2,0)</f>
        <v>88</v>
      </c>
      <c r="D523">
        <v>1000</v>
      </c>
      <c r="E523">
        <f t="shared" si="8"/>
        <v>88000</v>
      </c>
      <c r="F523">
        <v>2001</v>
      </c>
    </row>
    <row r="524" spans="1:6" x14ac:dyDescent="0.3">
      <c r="A524" s="1">
        <v>45107</v>
      </c>
      <c r="B524">
        <v>1034901103</v>
      </c>
      <c r="C524">
        <f>VLOOKUP(B524,'Product Rates'!A:B,2,0)</f>
        <v>95</v>
      </c>
      <c r="D524">
        <v>4000</v>
      </c>
      <c r="E524">
        <f t="shared" si="8"/>
        <v>380000</v>
      </c>
      <c r="F524">
        <v>3001</v>
      </c>
    </row>
    <row r="525" spans="1:6" x14ac:dyDescent="0.3">
      <c r="A525" s="1">
        <v>45107</v>
      </c>
      <c r="B525">
        <v>1034901112</v>
      </c>
      <c r="C525">
        <f>VLOOKUP(B525,'Product Rates'!A:B,2,0)</f>
        <v>71.23</v>
      </c>
      <c r="D525">
        <v>1000</v>
      </c>
      <c r="E525">
        <f t="shared" si="8"/>
        <v>71230</v>
      </c>
      <c r="F525">
        <v>5001</v>
      </c>
    </row>
    <row r="526" spans="1:6" x14ac:dyDescent="0.3">
      <c r="A526" s="1">
        <v>45107</v>
      </c>
      <c r="B526">
        <v>1034901132</v>
      </c>
      <c r="C526">
        <f>VLOOKUP(B526,'Product Rates'!A:B,2,0)</f>
        <v>43</v>
      </c>
      <c r="D526">
        <v>3500</v>
      </c>
      <c r="E526">
        <f t="shared" si="8"/>
        <v>150500</v>
      </c>
      <c r="F526">
        <v>6701</v>
      </c>
    </row>
    <row r="527" spans="1:6" x14ac:dyDescent="0.3">
      <c r="A527" s="1">
        <v>45108</v>
      </c>
      <c r="B527">
        <v>1034901143</v>
      </c>
      <c r="C527">
        <f>VLOOKUP(B527,'Product Rates'!A:B,2,0)</f>
        <v>81</v>
      </c>
      <c r="D527">
        <v>2500</v>
      </c>
      <c r="E527">
        <f t="shared" si="8"/>
        <v>202500</v>
      </c>
      <c r="F527">
        <v>4562</v>
      </c>
    </row>
    <row r="528" spans="1:6" x14ac:dyDescent="0.3">
      <c r="A528" s="1">
        <v>45108</v>
      </c>
      <c r="B528">
        <v>1034901234</v>
      </c>
      <c r="C528">
        <f>VLOOKUP(B528,'Product Rates'!A:B,2,0)</f>
        <v>105</v>
      </c>
      <c r="D528">
        <v>1500</v>
      </c>
      <c r="E528">
        <f t="shared" si="8"/>
        <v>157500</v>
      </c>
      <c r="F528">
        <v>8734</v>
      </c>
    </row>
    <row r="529" spans="1:6" x14ac:dyDescent="0.3">
      <c r="A529" s="1">
        <v>45108</v>
      </c>
      <c r="B529">
        <v>1034901343</v>
      </c>
      <c r="C529">
        <f>VLOOKUP(B529,'Product Rates'!A:B,2,0)</f>
        <v>65</v>
      </c>
      <c r="D529">
        <v>1500</v>
      </c>
      <c r="E529">
        <f t="shared" si="8"/>
        <v>97500</v>
      </c>
      <c r="F529">
        <v>5623</v>
      </c>
    </row>
    <row r="530" spans="1:6" x14ac:dyDescent="0.3">
      <c r="A530" s="1">
        <v>45108</v>
      </c>
      <c r="B530">
        <v>1034901334</v>
      </c>
      <c r="C530">
        <f>VLOOKUP(B530,'Product Rates'!A:B,2,0)</f>
        <v>110</v>
      </c>
      <c r="D530">
        <v>4000</v>
      </c>
      <c r="E530">
        <f t="shared" si="8"/>
        <v>440000</v>
      </c>
      <c r="F530">
        <v>9745</v>
      </c>
    </row>
    <row r="531" spans="1:6" x14ac:dyDescent="0.3">
      <c r="A531" s="1">
        <v>45110</v>
      </c>
      <c r="B531">
        <v>1034901446</v>
      </c>
      <c r="C531">
        <f>VLOOKUP(B531,'Product Rates'!A:B,2,0)</f>
        <v>88</v>
      </c>
      <c r="D531">
        <v>2000</v>
      </c>
      <c r="E531">
        <f t="shared" si="8"/>
        <v>176000</v>
      </c>
      <c r="F531">
        <v>9845</v>
      </c>
    </row>
    <row r="532" spans="1:6" x14ac:dyDescent="0.3">
      <c r="A532" s="1">
        <v>45110</v>
      </c>
      <c r="B532">
        <v>1034901103</v>
      </c>
      <c r="C532">
        <f>VLOOKUP(B532,'Product Rates'!A:B,2,0)</f>
        <v>95</v>
      </c>
      <c r="D532">
        <v>1000</v>
      </c>
      <c r="E532">
        <f t="shared" si="8"/>
        <v>95000</v>
      </c>
      <c r="F532">
        <v>1001</v>
      </c>
    </row>
    <row r="533" spans="1:6" x14ac:dyDescent="0.3">
      <c r="A533" s="1">
        <v>45110</v>
      </c>
      <c r="B533">
        <v>1034901112</v>
      </c>
      <c r="C533">
        <f>VLOOKUP(B533,'Product Rates'!A:B,2,0)</f>
        <v>71.23</v>
      </c>
      <c r="D533">
        <v>1000</v>
      </c>
      <c r="E533">
        <f t="shared" si="8"/>
        <v>71230</v>
      </c>
      <c r="F533">
        <v>2001</v>
      </c>
    </row>
    <row r="534" spans="1:6" x14ac:dyDescent="0.3">
      <c r="A534" s="1">
        <v>45110</v>
      </c>
      <c r="B534">
        <v>1034901132</v>
      </c>
      <c r="C534">
        <f>VLOOKUP(B534,'Product Rates'!A:B,2,0)</f>
        <v>43</v>
      </c>
      <c r="D534">
        <v>1500</v>
      </c>
      <c r="E534">
        <f t="shared" si="8"/>
        <v>64500</v>
      </c>
      <c r="F534">
        <v>3001</v>
      </c>
    </row>
    <row r="535" spans="1:6" x14ac:dyDescent="0.3">
      <c r="A535" s="1">
        <v>45111</v>
      </c>
      <c r="B535">
        <v>1034901143</v>
      </c>
      <c r="C535">
        <f>VLOOKUP(B535,'Product Rates'!A:B,2,0)</f>
        <v>81</v>
      </c>
      <c r="D535">
        <v>2500</v>
      </c>
      <c r="E535">
        <f t="shared" si="8"/>
        <v>202500</v>
      </c>
      <c r="F535">
        <v>5001</v>
      </c>
    </row>
    <row r="536" spans="1:6" x14ac:dyDescent="0.3">
      <c r="A536" s="1">
        <v>45111</v>
      </c>
      <c r="B536">
        <v>1034901234</v>
      </c>
      <c r="C536">
        <f>VLOOKUP(B536,'Product Rates'!A:B,2,0)</f>
        <v>105</v>
      </c>
      <c r="D536">
        <v>5000</v>
      </c>
      <c r="E536">
        <f t="shared" si="8"/>
        <v>525000</v>
      </c>
      <c r="F536">
        <v>6701</v>
      </c>
    </row>
    <row r="537" spans="1:6" x14ac:dyDescent="0.3">
      <c r="A537" s="1">
        <v>45111</v>
      </c>
      <c r="B537">
        <v>1034901343</v>
      </c>
      <c r="C537">
        <f>VLOOKUP(B537,'Product Rates'!A:B,2,0)</f>
        <v>65</v>
      </c>
      <c r="D537">
        <v>2500</v>
      </c>
      <c r="E537">
        <f t="shared" si="8"/>
        <v>162500</v>
      </c>
      <c r="F537">
        <v>4562</v>
      </c>
    </row>
    <row r="538" spans="1:6" x14ac:dyDescent="0.3">
      <c r="A538" s="1">
        <v>45111</v>
      </c>
      <c r="B538">
        <v>1034901334</v>
      </c>
      <c r="C538">
        <f>VLOOKUP(B538,'Product Rates'!A:B,2,0)</f>
        <v>110</v>
      </c>
      <c r="D538">
        <v>3500</v>
      </c>
      <c r="E538">
        <f t="shared" si="8"/>
        <v>385000</v>
      </c>
      <c r="F538">
        <v>8734</v>
      </c>
    </row>
    <row r="539" spans="1:6" x14ac:dyDescent="0.3">
      <c r="A539" s="1">
        <v>45112</v>
      </c>
      <c r="B539">
        <v>1034901446</v>
      </c>
      <c r="C539">
        <f>VLOOKUP(B539,'Product Rates'!A:B,2,0)</f>
        <v>88</v>
      </c>
      <c r="D539">
        <v>1250</v>
      </c>
      <c r="E539">
        <f t="shared" si="8"/>
        <v>110000</v>
      </c>
      <c r="F539">
        <v>5623</v>
      </c>
    </row>
    <row r="540" spans="1:6" x14ac:dyDescent="0.3">
      <c r="A540" s="1">
        <v>45112</v>
      </c>
      <c r="B540">
        <v>1034901103</v>
      </c>
      <c r="C540">
        <f>VLOOKUP(B540,'Product Rates'!A:B,2,0)</f>
        <v>95</v>
      </c>
      <c r="D540">
        <v>1750</v>
      </c>
      <c r="E540">
        <f t="shared" si="8"/>
        <v>166250</v>
      </c>
      <c r="F540">
        <v>9745</v>
      </c>
    </row>
    <row r="541" spans="1:6" x14ac:dyDescent="0.3">
      <c r="A541" s="1">
        <v>45112</v>
      </c>
      <c r="B541">
        <v>1034901112</v>
      </c>
      <c r="C541">
        <f>VLOOKUP(B541,'Product Rates'!A:B,2,0)</f>
        <v>71.23</v>
      </c>
      <c r="D541">
        <v>3000</v>
      </c>
      <c r="E541">
        <f t="shared" si="8"/>
        <v>213690</v>
      </c>
      <c r="F541">
        <v>9845</v>
      </c>
    </row>
    <row r="542" spans="1:6" x14ac:dyDescent="0.3">
      <c r="A542" s="1">
        <v>45112</v>
      </c>
      <c r="B542">
        <v>1034901132</v>
      </c>
      <c r="C542">
        <f>VLOOKUP(B542,'Product Rates'!A:B,2,0)</f>
        <v>43</v>
      </c>
      <c r="D542">
        <v>1000</v>
      </c>
      <c r="E542">
        <f t="shared" si="8"/>
        <v>43000</v>
      </c>
      <c r="F542">
        <v>1001</v>
      </c>
    </row>
    <row r="543" spans="1:6" x14ac:dyDescent="0.3">
      <c r="A543" s="1">
        <v>45113</v>
      </c>
      <c r="B543">
        <v>1034901143</v>
      </c>
      <c r="C543">
        <f>VLOOKUP(B543,'Product Rates'!A:B,2,0)</f>
        <v>81</v>
      </c>
      <c r="D543">
        <v>4000</v>
      </c>
      <c r="E543">
        <f t="shared" si="8"/>
        <v>324000</v>
      </c>
      <c r="F543">
        <v>2001</v>
      </c>
    </row>
    <row r="544" spans="1:6" x14ac:dyDescent="0.3">
      <c r="A544" s="1">
        <v>45113</v>
      </c>
      <c r="B544">
        <v>1034901234</v>
      </c>
      <c r="C544">
        <f>VLOOKUP(B544,'Product Rates'!A:B,2,0)</f>
        <v>105</v>
      </c>
      <c r="D544">
        <v>1000</v>
      </c>
      <c r="E544">
        <f t="shared" si="8"/>
        <v>105000</v>
      </c>
      <c r="F544">
        <v>3001</v>
      </c>
    </row>
    <row r="545" spans="1:6" x14ac:dyDescent="0.3">
      <c r="A545" s="1">
        <v>45113</v>
      </c>
      <c r="B545">
        <v>1034901343</v>
      </c>
      <c r="C545">
        <f>VLOOKUP(B545,'Product Rates'!A:B,2,0)</f>
        <v>65</v>
      </c>
      <c r="D545">
        <v>3500</v>
      </c>
      <c r="E545">
        <f t="shared" si="8"/>
        <v>227500</v>
      </c>
      <c r="F545">
        <v>5001</v>
      </c>
    </row>
    <row r="546" spans="1:6" x14ac:dyDescent="0.3">
      <c r="A546" s="1">
        <v>45114</v>
      </c>
      <c r="B546">
        <v>1034901334</v>
      </c>
      <c r="C546">
        <f>VLOOKUP(B546,'Product Rates'!A:B,2,0)</f>
        <v>110</v>
      </c>
      <c r="D546">
        <v>2500</v>
      </c>
      <c r="E546">
        <f t="shared" si="8"/>
        <v>275000</v>
      </c>
      <c r="F546">
        <v>6701</v>
      </c>
    </row>
    <row r="547" spans="1:6" x14ac:dyDescent="0.3">
      <c r="A547" s="1">
        <v>45114</v>
      </c>
      <c r="B547">
        <v>1034901446</v>
      </c>
      <c r="C547">
        <f>VLOOKUP(B547,'Product Rates'!A:B,2,0)</f>
        <v>88</v>
      </c>
      <c r="D547">
        <v>1500</v>
      </c>
      <c r="E547">
        <f t="shared" si="8"/>
        <v>132000</v>
      </c>
      <c r="F547">
        <v>4562</v>
      </c>
    </row>
    <row r="548" spans="1:6" x14ac:dyDescent="0.3">
      <c r="A548" s="1">
        <v>45114</v>
      </c>
      <c r="B548">
        <v>1034901103</v>
      </c>
      <c r="C548">
        <f>VLOOKUP(B548,'Product Rates'!A:B,2,0)</f>
        <v>95</v>
      </c>
      <c r="D548">
        <v>1500</v>
      </c>
      <c r="E548">
        <f t="shared" si="8"/>
        <v>142500</v>
      </c>
      <c r="F548">
        <v>8734</v>
      </c>
    </row>
    <row r="549" spans="1:6" x14ac:dyDescent="0.3">
      <c r="A549" s="1">
        <v>45115</v>
      </c>
      <c r="B549">
        <v>1034901112</v>
      </c>
      <c r="C549">
        <f>VLOOKUP(B549,'Product Rates'!A:B,2,0)</f>
        <v>71.23</v>
      </c>
      <c r="D549">
        <v>4000</v>
      </c>
      <c r="E549">
        <f t="shared" si="8"/>
        <v>284920</v>
      </c>
      <c r="F549">
        <v>5623</v>
      </c>
    </row>
    <row r="550" spans="1:6" x14ac:dyDescent="0.3">
      <c r="A550" s="1">
        <v>45115</v>
      </c>
      <c r="B550">
        <v>1034901132</v>
      </c>
      <c r="C550">
        <f>VLOOKUP(B550,'Product Rates'!A:B,2,0)</f>
        <v>43</v>
      </c>
      <c r="D550">
        <v>2000</v>
      </c>
      <c r="E550">
        <f t="shared" si="8"/>
        <v>86000</v>
      </c>
      <c r="F550">
        <v>9745</v>
      </c>
    </row>
    <row r="551" spans="1:6" x14ac:dyDescent="0.3">
      <c r="A551" s="1">
        <v>45115</v>
      </c>
      <c r="B551">
        <v>1034901143</v>
      </c>
      <c r="C551">
        <f>VLOOKUP(B551,'Product Rates'!A:B,2,0)</f>
        <v>81</v>
      </c>
      <c r="D551">
        <v>1000</v>
      </c>
      <c r="E551">
        <f t="shared" si="8"/>
        <v>81000</v>
      </c>
      <c r="F551">
        <v>9845</v>
      </c>
    </row>
    <row r="552" spans="1:6" x14ac:dyDescent="0.3">
      <c r="A552" s="1">
        <v>45117</v>
      </c>
      <c r="B552">
        <v>1034901234</v>
      </c>
      <c r="C552">
        <f>VLOOKUP(B552,'Product Rates'!A:B,2,0)</f>
        <v>105</v>
      </c>
      <c r="D552">
        <v>1000</v>
      </c>
      <c r="E552">
        <f t="shared" si="8"/>
        <v>105000</v>
      </c>
      <c r="F552">
        <v>1001</v>
      </c>
    </row>
    <row r="553" spans="1:6" x14ac:dyDescent="0.3">
      <c r="A553" s="1">
        <v>45117</v>
      </c>
      <c r="B553">
        <v>1034901343</v>
      </c>
      <c r="C553">
        <f>VLOOKUP(B553,'Product Rates'!A:B,2,0)</f>
        <v>65</v>
      </c>
      <c r="D553">
        <v>1500</v>
      </c>
      <c r="E553">
        <f t="shared" si="8"/>
        <v>97500</v>
      </c>
      <c r="F553">
        <v>2001</v>
      </c>
    </row>
    <row r="554" spans="1:6" x14ac:dyDescent="0.3">
      <c r="A554" s="1">
        <v>45117</v>
      </c>
      <c r="B554">
        <v>1034901334</v>
      </c>
      <c r="C554">
        <f>VLOOKUP(B554,'Product Rates'!A:B,2,0)</f>
        <v>110</v>
      </c>
      <c r="D554">
        <v>2500</v>
      </c>
      <c r="E554">
        <f t="shared" si="8"/>
        <v>275000</v>
      </c>
      <c r="F554">
        <v>3001</v>
      </c>
    </row>
    <row r="555" spans="1:6" x14ac:dyDescent="0.3">
      <c r="A555" s="1">
        <v>45118</v>
      </c>
      <c r="B555">
        <v>1034901446</v>
      </c>
      <c r="C555">
        <f>VLOOKUP(B555,'Product Rates'!A:B,2,0)</f>
        <v>88</v>
      </c>
      <c r="D555">
        <v>5000</v>
      </c>
      <c r="E555">
        <f t="shared" si="8"/>
        <v>440000</v>
      </c>
      <c r="F555">
        <v>5001</v>
      </c>
    </row>
    <row r="556" spans="1:6" x14ac:dyDescent="0.3">
      <c r="A556" s="1">
        <v>45118</v>
      </c>
      <c r="B556">
        <v>1034901103</v>
      </c>
      <c r="C556">
        <f>VLOOKUP(B556,'Product Rates'!A:B,2,0)</f>
        <v>95</v>
      </c>
      <c r="D556">
        <v>1000</v>
      </c>
      <c r="E556">
        <f t="shared" si="8"/>
        <v>95000</v>
      </c>
      <c r="F556">
        <v>6701</v>
      </c>
    </row>
    <row r="557" spans="1:6" x14ac:dyDescent="0.3">
      <c r="A557" s="1">
        <v>45118</v>
      </c>
      <c r="B557">
        <v>1034901112</v>
      </c>
      <c r="C557">
        <f>VLOOKUP(B557,'Product Rates'!A:B,2,0)</f>
        <v>71.23</v>
      </c>
      <c r="D557">
        <v>2500</v>
      </c>
      <c r="E557">
        <f t="shared" si="8"/>
        <v>178075</v>
      </c>
      <c r="F557">
        <v>4562</v>
      </c>
    </row>
    <row r="558" spans="1:6" x14ac:dyDescent="0.3">
      <c r="A558" s="1">
        <v>45119</v>
      </c>
      <c r="B558">
        <v>1034901132</v>
      </c>
      <c r="C558">
        <f>VLOOKUP(B558,'Product Rates'!A:B,2,0)</f>
        <v>43</v>
      </c>
      <c r="D558">
        <v>3500</v>
      </c>
      <c r="E558">
        <f t="shared" si="8"/>
        <v>150500</v>
      </c>
      <c r="F558">
        <v>8734</v>
      </c>
    </row>
    <row r="559" spans="1:6" x14ac:dyDescent="0.3">
      <c r="A559" s="1">
        <v>45119</v>
      </c>
      <c r="B559">
        <v>1034901143</v>
      </c>
      <c r="C559">
        <f>VLOOKUP(B559,'Product Rates'!A:B,2,0)</f>
        <v>81</v>
      </c>
      <c r="D559">
        <v>1250</v>
      </c>
      <c r="E559">
        <f t="shared" si="8"/>
        <v>101250</v>
      </c>
      <c r="F559">
        <v>5623</v>
      </c>
    </row>
    <row r="560" spans="1:6" x14ac:dyDescent="0.3">
      <c r="A560" s="1">
        <v>45119</v>
      </c>
      <c r="B560">
        <v>1034901234</v>
      </c>
      <c r="C560">
        <f>VLOOKUP(B560,'Product Rates'!A:B,2,0)</f>
        <v>105</v>
      </c>
      <c r="D560">
        <v>1750</v>
      </c>
      <c r="E560">
        <f t="shared" si="8"/>
        <v>183750</v>
      </c>
      <c r="F560">
        <v>9745</v>
      </c>
    </row>
    <row r="561" spans="1:6" x14ac:dyDescent="0.3">
      <c r="A561" s="1">
        <v>45120</v>
      </c>
      <c r="B561">
        <v>1034901343</v>
      </c>
      <c r="C561">
        <f>VLOOKUP(B561,'Product Rates'!A:B,2,0)</f>
        <v>65</v>
      </c>
      <c r="D561">
        <v>3000</v>
      </c>
      <c r="E561">
        <f t="shared" si="8"/>
        <v>195000</v>
      </c>
      <c r="F561">
        <v>9845</v>
      </c>
    </row>
    <row r="562" spans="1:6" x14ac:dyDescent="0.3">
      <c r="A562" s="1">
        <v>45120</v>
      </c>
      <c r="B562">
        <v>1034901334</v>
      </c>
      <c r="C562">
        <f>VLOOKUP(B562,'Product Rates'!A:B,2,0)</f>
        <v>110</v>
      </c>
      <c r="D562">
        <v>1000</v>
      </c>
      <c r="E562">
        <f t="shared" si="8"/>
        <v>110000</v>
      </c>
      <c r="F562">
        <v>1001</v>
      </c>
    </row>
    <row r="563" spans="1:6" x14ac:dyDescent="0.3">
      <c r="A563" s="1">
        <v>45120</v>
      </c>
      <c r="B563">
        <v>1034901446</v>
      </c>
      <c r="C563">
        <f>VLOOKUP(B563,'Product Rates'!A:B,2,0)</f>
        <v>88</v>
      </c>
      <c r="D563">
        <v>4000</v>
      </c>
      <c r="E563">
        <f t="shared" si="8"/>
        <v>352000</v>
      </c>
      <c r="F563">
        <v>2001</v>
      </c>
    </row>
    <row r="564" spans="1:6" x14ac:dyDescent="0.3">
      <c r="A564" s="1">
        <v>45121</v>
      </c>
      <c r="B564">
        <v>1034901103</v>
      </c>
      <c r="C564">
        <f>VLOOKUP(B564,'Product Rates'!A:B,2,0)</f>
        <v>95</v>
      </c>
      <c r="D564">
        <v>1000</v>
      </c>
      <c r="E564">
        <f t="shared" si="8"/>
        <v>95000</v>
      </c>
      <c r="F564">
        <v>3001</v>
      </c>
    </row>
    <row r="565" spans="1:6" x14ac:dyDescent="0.3">
      <c r="A565" s="1">
        <v>45121</v>
      </c>
      <c r="B565">
        <v>1034901132</v>
      </c>
      <c r="C565">
        <f>VLOOKUP(B565,'Product Rates'!A:B,2,0)</f>
        <v>43</v>
      </c>
      <c r="D565">
        <v>3500</v>
      </c>
      <c r="E565">
        <f t="shared" si="8"/>
        <v>150500</v>
      </c>
      <c r="F565">
        <v>5001</v>
      </c>
    </row>
    <row r="566" spans="1:6" x14ac:dyDescent="0.3">
      <c r="A566" s="1">
        <v>45121</v>
      </c>
      <c r="B566">
        <v>1034901143</v>
      </c>
      <c r="C566">
        <f>VLOOKUP(B566,'Product Rates'!A:B,2,0)</f>
        <v>81</v>
      </c>
      <c r="D566">
        <v>2500</v>
      </c>
      <c r="E566">
        <f t="shared" si="8"/>
        <v>202500</v>
      </c>
      <c r="F566">
        <v>6701</v>
      </c>
    </row>
    <row r="567" spans="1:6" x14ac:dyDescent="0.3">
      <c r="A567" s="1">
        <v>45122</v>
      </c>
      <c r="B567">
        <v>1034901343</v>
      </c>
      <c r="C567">
        <f>VLOOKUP(B567,'Product Rates'!A:B,2,0)</f>
        <v>65</v>
      </c>
      <c r="D567">
        <v>1500</v>
      </c>
      <c r="E567">
        <f t="shared" si="8"/>
        <v>97500</v>
      </c>
      <c r="F567">
        <v>4562</v>
      </c>
    </row>
    <row r="568" spans="1:6" x14ac:dyDescent="0.3">
      <c r="A568" s="1">
        <v>45122</v>
      </c>
      <c r="B568">
        <v>1034901334</v>
      </c>
      <c r="C568">
        <f>VLOOKUP(B568,'Product Rates'!A:B,2,0)</f>
        <v>110</v>
      </c>
      <c r="D568">
        <v>1500</v>
      </c>
      <c r="E568">
        <f t="shared" si="8"/>
        <v>165000</v>
      </c>
      <c r="F568">
        <v>8734</v>
      </c>
    </row>
    <row r="569" spans="1:6" x14ac:dyDescent="0.3">
      <c r="A569" s="1">
        <v>45122</v>
      </c>
      <c r="B569">
        <v>1034901446</v>
      </c>
      <c r="C569">
        <f>VLOOKUP(B569,'Product Rates'!A:B,2,0)</f>
        <v>88</v>
      </c>
      <c r="D569">
        <v>4000</v>
      </c>
      <c r="E569">
        <f t="shared" si="8"/>
        <v>352000</v>
      </c>
      <c r="F569">
        <v>5623</v>
      </c>
    </row>
    <row r="570" spans="1:6" x14ac:dyDescent="0.3">
      <c r="A570" s="1">
        <v>45124</v>
      </c>
      <c r="B570">
        <v>1034901103</v>
      </c>
      <c r="C570">
        <f>VLOOKUP(B570,'Product Rates'!A:B,2,0)</f>
        <v>95</v>
      </c>
      <c r="D570">
        <v>2000</v>
      </c>
      <c r="E570">
        <f t="shared" si="8"/>
        <v>190000</v>
      </c>
      <c r="F570">
        <v>9745</v>
      </c>
    </row>
    <row r="571" spans="1:6" x14ac:dyDescent="0.3">
      <c r="A571" s="1">
        <v>45124</v>
      </c>
      <c r="B571">
        <v>1034901132</v>
      </c>
      <c r="C571">
        <f>VLOOKUP(B571,'Product Rates'!A:B,2,0)</f>
        <v>43</v>
      </c>
      <c r="D571">
        <v>1000</v>
      </c>
      <c r="E571">
        <f t="shared" si="8"/>
        <v>43000</v>
      </c>
      <c r="F571">
        <v>9845</v>
      </c>
    </row>
    <row r="572" spans="1:6" x14ac:dyDescent="0.3">
      <c r="A572" s="1">
        <v>45124</v>
      </c>
      <c r="B572">
        <v>1034901143</v>
      </c>
      <c r="C572">
        <f>VLOOKUP(B572,'Product Rates'!A:B,2,0)</f>
        <v>81</v>
      </c>
      <c r="D572">
        <v>1000</v>
      </c>
      <c r="E572">
        <f t="shared" si="8"/>
        <v>81000</v>
      </c>
      <c r="F572">
        <v>1001</v>
      </c>
    </row>
    <row r="573" spans="1:6" x14ac:dyDescent="0.3">
      <c r="A573" s="1">
        <v>45125</v>
      </c>
      <c r="B573">
        <v>1034901343</v>
      </c>
      <c r="C573">
        <f>VLOOKUP(B573,'Product Rates'!A:B,2,0)</f>
        <v>65</v>
      </c>
      <c r="D573">
        <v>1500</v>
      </c>
      <c r="E573">
        <f t="shared" si="8"/>
        <v>97500</v>
      </c>
      <c r="F573">
        <v>2001</v>
      </c>
    </row>
    <row r="574" spans="1:6" x14ac:dyDescent="0.3">
      <c r="A574" s="1">
        <v>45125</v>
      </c>
      <c r="B574">
        <v>1034901334</v>
      </c>
      <c r="C574">
        <f>VLOOKUP(B574,'Product Rates'!A:B,2,0)</f>
        <v>110</v>
      </c>
      <c r="D574">
        <v>2500</v>
      </c>
      <c r="E574">
        <f t="shared" si="8"/>
        <v>275000</v>
      </c>
      <c r="F574">
        <v>3001</v>
      </c>
    </row>
    <row r="575" spans="1:6" x14ac:dyDescent="0.3">
      <c r="A575" s="1">
        <v>45125</v>
      </c>
      <c r="B575">
        <v>1034901446</v>
      </c>
      <c r="C575">
        <f>VLOOKUP(B575,'Product Rates'!A:B,2,0)</f>
        <v>88</v>
      </c>
      <c r="D575">
        <v>5000</v>
      </c>
      <c r="E575">
        <f t="shared" si="8"/>
        <v>440000</v>
      </c>
      <c r="F575">
        <v>5001</v>
      </c>
    </row>
    <row r="576" spans="1:6" x14ac:dyDescent="0.3">
      <c r="A576" s="1">
        <v>45126</v>
      </c>
      <c r="B576">
        <v>1034901103</v>
      </c>
      <c r="C576">
        <f>VLOOKUP(B576,'Product Rates'!A:B,2,0)</f>
        <v>95</v>
      </c>
      <c r="D576">
        <v>1000</v>
      </c>
      <c r="E576">
        <f t="shared" si="8"/>
        <v>95000</v>
      </c>
      <c r="F576">
        <v>6701</v>
      </c>
    </row>
    <row r="577" spans="1:6" x14ac:dyDescent="0.3">
      <c r="A577" s="1">
        <v>45126</v>
      </c>
      <c r="B577">
        <v>1034901132</v>
      </c>
      <c r="C577">
        <f>VLOOKUP(B577,'Product Rates'!A:B,2,0)</f>
        <v>43</v>
      </c>
      <c r="D577">
        <v>2500</v>
      </c>
      <c r="E577">
        <f t="shared" si="8"/>
        <v>107500</v>
      </c>
      <c r="F577">
        <v>4562</v>
      </c>
    </row>
    <row r="578" spans="1:6" x14ac:dyDescent="0.3">
      <c r="A578" s="1">
        <v>45126</v>
      </c>
      <c r="B578">
        <v>1034901143</v>
      </c>
      <c r="C578">
        <f>VLOOKUP(B578,'Product Rates'!A:B,2,0)</f>
        <v>81</v>
      </c>
      <c r="D578">
        <v>3500</v>
      </c>
      <c r="E578">
        <f t="shared" si="8"/>
        <v>283500</v>
      </c>
      <c r="F578">
        <v>8734</v>
      </c>
    </row>
    <row r="579" spans="1:6" x14ac:dyDescent="0.3">
      <c r="A579" s="1">
        <v>45126</v>
      </c>
      <c r="B579">
        <v>1034901343</v>
      </c>
      <c r="C579">
        <f>VLOOKUP(B579,'Product Rates'!A:B,2,0)</f>
        <v>65</v>
      </c>
      <c r="D579">
        <v>1250</v>
      </c>
      <c r="E579">
        <f t="shared" ref="E579:E642" si="9">C579*D579</f>
        <v>81250</v>
      </c>
      <c r="F579">
        <v>5623</v>
      </c>
    </row>
    <row r="580" spans="1:6" x14ac:dyDescent="0.3">
      <c r="A580" s="1">
        <v>45127</v>
      </c>
      <c r="B580">
        <v>1034901334</v>
      </c>
      <c r="C580">
        <f>VLOOKUP(B580,'Product Rates'!A:B,2,0)</f>
        <v>110</v>
      </c>
      <c r="D580">
        <v>1750</v>
      </c>
      <c r="E580">
        <f t="shared" si="9"/>
        <v>192500</v>
      </c>
      <c r="F580">
        <v>9745</v>
      </c>
    </row>
    <row r="581" spans="1:6" x14ac:dyDescent="0.3">
      <c r="A581" s="1">
        <v>45127</v>
      </c>
      <c r="B581">
        <v>1034901446</v>
      </c>
      <c r="C581">
        <f>VLOOKUP(B581,'Product Rates'!A:B,2,0)</f>
        <v>88</v>
      </c>
      <c r="D581">
        <v>3000</v>
      </c>
      <c r="E581">
        <f t="shared" si="9"/>
        <v>264000</v>
      </c>
      <c r="F581">
        <v>9845</v>
      </c>
    </row>
    <row r="582" spans="1:6" x14ac:dyDescent="0.3">
      <c r="A582" s="1">
        <v>45127</v>
      </c>
      <c r="B582">
        <v>1034901103</v>
      </c>
      <c r="C582">
        <f>VLOOKUP(B582,'Product Rates'!A:B,2,0)</f>
        <v>95</v>
      </c>
      <c r="D582">
        <v>1000</v>
      </c>
      <c r="E582">
        <f t="shared" si="9"/>
        <v>95000</v>
      </c>
      <c r="F582">
        <v>1001</v>
      </c>
    </row>
    <row r="583" spans="1:6" x14ac:dyDescent="0.3">
      <c r="A583" s="1">
        <v>45127</v>
      </c>
      <c r="B583">
        <v>1034901132</v>
      </c>
      <c r="C583">
        <f>VLOOKUP(B583,'Product Rates'!A:B,2,0)</f>
        <v>43</v>
      </c>
      <c r="D583">
        <v>4000</v>
      </c>
      <c r="E583">
        <f t="shared" si="9"/>
        <v>172000</v>
      </c>
      <c r="F583">
        <v>2001</v>
      </c>
    </row>
    <row r="584" spans="1:6" x14ac:dyDescent="0.3">
      <c r="A584" s="1">
        <v>45128</v>
      </c>
      <c r="B584">
        <v>1034901143</v>
      </c>
      <c r="C584">
        <f>VLOOKUP(B584,'Product Rates'!A:B,2,0)</f>
        <v>81</v>
      </c>
      <c r="D584">
        <v>1000</v>
      </c>
      <c r="E584">
        <f t="shared" si="9"/>
        <v>81000</v>
      </c>
      <c r="F584">
        <v>3001</v>
      </c>
    </row>
    <row r="585" spans="1:6" x14ac:dyDescent="0.3">
      <c r="A585" s="1">
        <v>45128</v>
      </c>
      <c r="B585">
        <v>1034901343</v>
      </c>
      <c r="C585">
        <f>VLOOKUP(B585,'Product Rates'!A:B,2,0)</f>
        <v>65</v>
      </c>
      <c r="D585">
        <v>3500</v>
      </c>
      <c r="E585">
        <f t="shared" si="9"/>
        <v>227500</v>
      </c>
      <c r="F585">
        <v>5001</v>
      </c>
    </row>
    <row r="586" spans="1:6" x14ac:dyDescent="0.3">
      <c r="A586" s="1">
        <v>45128</v>
      </c>
      <c r="B586">
        <v>1034901334</v>
      </c>
      <c r="C586">
        <f>VLOOKUP(B586,'Product Rates'!A:B,2,0)</f>
        <v>110</v>
      </c>
      <c r="D586">
        <v>2500</v>
      </c>
      <c r="E586">
        <f t="shared" si="9"/>
        <v>275000</v>
      </c>
      <c r="F586">
        <v>6701</v>
      </c>
    </row>
    <row r="587" spans="1:6" x14ac:dyDescent="0.3">
      <c r="A587" s="1">
        <v>45128</v>
      </c>
      <c r="B587">
        <v>1034901446</v>
      </c>
      <c r="C587">
        <f>VLOOKUP(B587,'Product Rates'!A:B,2,0)</f>
        <v>88</v>
      </c>
      <c r="D587">
        <v>1500</v>
      </c>
      <c r="E587">
        <f t="shared" si="9"/>
        <v>132000</v>
      </c>
      <c r="F587">
        <v>4562</v>
      </c>
    </row>
    <row r="588" spans="1:6" x14ac:dyDescent="0.3">
      <c r="A588" s="1">
        <v>45129</v>
      </c>
      <c r="B588">
        <v>1034901103</v>
      </c>
      <c r="C588">
        <f>VLOOKUP(B588,'Product Rates'!A:B,2,0)</f>
        <v>95</v>
      </c>
      <c r="D588">
        <v>1500</v>
      </c>
      <c r="E588">
        <f t="shared" si="9"/>
        <v>142500</v>
      </c>
      <c r="F588">
        <v>8734</v>
      </c>
    </row>
    <row r="589" spans="1:6" x14ac:dyDescent="0.3">
      <c r="A589" s="1">
        <v>45129</v>
      </c>
      <c r="B589">
        <v>1034901132</v>
      </c>
      <c r="C589">
        <f>VLOOKUP(B589,'Product Rates'!A:B,2,0)</f>
        <v>43</v>
      </c>
      <c r="D589">
        <v>4000</v>
      </c>
      <c r="E589">
        <f t="shared" si="9"/>
        <v>172000</v>
      </c>
      <c r="F589">
        <v>5623</v>
      </c>
    </row>
    <row r="590" spans="1:6" x14ac:dyDescent="0.3">
      <c r="A590" s="1">
        <v>45129</v>
      </c>
      <c r="B590">
        <v>1034901143</v>
      </c>
      <c r="C590">
        <f>VLOOKUP(B590,'Product Rates'!A:B,2,0)</f>
        <v>81</v>
      </c>
      <c r="D590">
        <v>2000</v>
      </c>
      <c r="E590">
        <f t="shared" si="9"/>
        <v>162000</v>
      </c>
      <c r="F590">
        <v>9745</v>
      </c>
    </row>
    <row r="591" spans="1:6" x14ac:dyDescent="0.3">
      <c r="A591" s="1">
        <v>45129</v>
      </c>
      <c r="B591">
        <v>1034901343</v>
      </c>
      <c r="C591">
        <f>VLOOKUP(B591,'Product Rates'!A:B,2,0)</f>
        <v>65</v>
      </c>
      <c r="D591">
        <v>1000</v>
      </c>
      <c r="E591">
        <f t="shared" si="9"/>
        <v>65000</v>
      </c>
      <c r="F591">
        <v>9845</v>
      </c>
    </row>
    <row r="592" spans="1:6" x14ac:dyDescent="0.3">
      <c r="A592" s="1">
        <v>45131</v>
      </c>
      <c r="B592">
        <v>1034901334</v>
      </c>
      <c r="C592">
        <f>VLOOKUP(B592,'Product Rates'!A:B,2,0)</f>
        <v>110</v>
      </c>
      <c r="D592">
        <v>1000</v>
      </c>
      <c r="E592">
        <f t="shared" si="9"/>
        <v>110000</v>
      </c>
      <c r="F592">
        <v>1001</v>
      </c>
    </row>
    <row r="593" spans="1:6" x14ac:dyDescent="0.3">
      <c r="A593" s="1">
        <v>45131</v>
      </c>
      <c r="B593">
        <v>1034901446</v>
      </c>
      <c r="C593">
        <f>VLOOKUP(B593,'Product Rates'!A:B,2,0)</f>
        <v>88</v>
      </c>
      <c r="D593">
        <v>1500</v>
      </c>
      <c r="E593">
        <f t="shared" si="9"/>
        <v>132000</v>
      </c>
      <c r="F593">
        <v>2001</v>
      </c>
    </row>
    <row r="594" spans="1:6" x14ac:dyDescent="0.3">
      <c r="A594" s="1">
        <v>45131</v>
      </c>
      <c r="B594">
        <v>1034901103</v>
      </c>
      <c r="C594">
        <f>VLOOKUP(B594,'Product Rates'!A:B,2,0)</f>
        <v>95</v>
      </c>
      <c r="D594">
        <v>2500</v>
      </c>
      <c r="E594">
        <f t="shared" si="9"/>
        <v>237500</v>
      </c>
      <c r="F594">
        <v>3001</v>
      </c>
    </row>
    <row r="595" spans="1:6" x14ac:dyDescent="0.3">
      <c r="A595" s="1">
        <v>45131</v>
      </c>
      <c r="B595">
        <v>1034901132</v>
      </c>
      <c r="C595">
        <f>VLOOKUP(B595,'Product Rates'!A:B,2,0)</f>
        <v>43</v>
      </c>
      <c r="D595">
        <v>2500</v>
      </c>
      <c r="E595">
        <f t="shared" si="9"/>
        <v>107500</v>
      </c>
      <c r="F595">
        <v>5001</v>
      </c>
    </row>
    <row r="596" spans="1:6" x14ac:dyDescent="0.3">
      <c r="A596" s="1">
        <v>45132</v>
      </c>
      <c r="B596">
        <v>1034901143</v>
      </c>
      <c r="C596">
        <f>VLOOKUP(B596,'Product Rates'!A:B,2,0)</f>
        <v>81</v>
      </c>
      <c r="D596">
        <v>3500</v>
      </c>
      <c r="E596">
        <f t="shared" si="9"/>
        <v>283500</v>
      </c>
      <c r="F596">
        <v>6701</v>
      </c>
    </row>
    <row r="597" spans="1:6" x14ac:dyDescent="0.3">
      <c r="A597" s="1">
        <v>45132</v>
      </c>
      <c r="B597">
        <v>1034901343</v>
      </c>
      <c r="C597">
        <f>VLOOKUP(B597,'Product Rates'!A:B,2,0)</f>
        <v>65</v>
      </c>
      <c r="D597">
        <v>1250</v>
      </c>
      <c r="E597">
        <f t="shared" si="9"/>
        <v>81250</v>
      </c>
      <c r="F597">
        <v>4562</v>
      </c>
    </row>
    <row r="598" spans="1:6" x14ac:dyDescent="0.3">
      <c r="A598" s="1">
        <v>45132</v>
      </c>
      <c r="B598">
        <v>1034901334</v>
      </c>
      <c r="C598">
        <f>VLOOKUP(B598,'Product Rates'!A:B,2,0)</f>
        <v>110</v>
      </c>
      <c r="D598">
        <v>1750</v>
      </c>
      <c r="E598">
        <f t="shared" si="9"/>
        <v>192500</v>
      </c>
      <c r="F598">
        <v>8734</v>
      </c>
    </row>
    <row r="599" spans="1:6" x14ac:dyDescent="0.3">
      <c r="A599" s="1">
        <v>45132</v>
      </c>
      <c r="B599">
        <v>1034901446</v>
      </c>
      <c r="C599">
        <f>VLOOKUP(B599,'Product Rates'!A:B,2,0)</f>
        <v>88</v>
      </c>
      <c r="D599">
        <v>3000</v>
      </c>
      <c r="E599">
        <f t="shared" si="9"/>
        <v>264000</v>
      </c>
      <c r="F599">
        <v>5623</v>
      </c>
    </row>
    <row r="600" spans="1:6" x14ac:dyDescent="0.3">
      <c r="A600" s="1">
        <v>45133</v>
      </c>
      <c r="B600">
        <v>1034901103</v>
      </c>
      <c r="C600">
        <f>VLOOKUP(B600,'Product Rates'!A:B,2,0)</f>
        <v>95</v>
      </c>
      <c r="D600">
        <v>1000</v>
      </c>
      <c r="E600">
        <f t="shared" si="9"/>
        <v>95000</v>
      </c>
      <c r="F600">
        <v>9745</v>
      </c>
    </row>
    <row r="601" spans="1:6" x14ac:dyDescent="0.3">
      <c r="A601" s="1">
        <v>45133</v>
      </c>
      <c r="B601">
        <v>1034901132</v>
      </c>
      <c r="C601">
        <f>VLOOKUP(B601,'Product Rates'!A:B,2,0)</f>
        <v>43</v>
      </c>
      <c r="D601">
        <v>4000</v>
      </c>
      <c r="E601">
        <f t="shared" si="9"/>
        <v>172000</v>
      </c>
      <c r="F601">
        <v>9845</v>
      </c>
    </row>
    <row r="602" spans="1:6" x14ac:dyDescent="0.3">
      <c r="A602" s="1">
        <v>45133</v>
      </c>
      <c r="B602">
        <v>1034901143</v>
      </c>
      <c r="C602">
        <f>VLOOKUP(B602,'Product Rates'!A:B,2,0)</f>
        <v>81</v>
      </c>
      <c r="D602">
        <v>1000</v>
      </c>
      <c r="E602">
        <f t="shared" si="9"/>
        <v>81000</v>
      </c>
      <c r="F602">
        <v>1001</v>
      </c>
    </row>
    <row r="603" spans="1:6" x14ac:dyDescent="0.3">
      <c r="A603" s="1">
        <v>45133</v>
      </c>
      <c r="B603">
        <v>1034901343</v>
      </c>
      <c r="C603">
        <f>VLOOKUP(B603,'Product Rates'!A:B,2,0)</f>
        <v>65</v>
      </c>
      <c r="D603">
        <v>3500</v>
      </c>
      <c r="E603">
        <f t="shared" si="9"/>
        <v>227500</v>
      </c>
      <c r="F603">
        <v>2001</v>
      </c>
    </row>
    <row r="604" spans="1:6" x14ac:dyDescent="0.3">
      <c r="A604" s="1">
        <v>45134</v>
      </c>
      <c r="B604">
        <v>1034901334</v>
      </c>
      <c r="C604">
        <f>VLOOKUP(B604,'Product Rates'!A:B,2,0)</f>
        <v>110</v>
      </c>
      <c r="D604">
        <v>2500</v>
      </c>
      <c r="E604">
        <f t="shared" si="9"/>
        <v>275000</v>
      </c>
      <c r="F604">
        <v>3001</v>
      </c>
    </row>
    <row r="605" spans="1:6" x14ac:dyDescent="0.3">
      <c r="A605" s="1">
        <v>45134</v>
      </c>
      <c r="B605">
        <v>1034901446</v>
      </c>
      <c r="C605">
        <f>VLOOKUP(B605,'Product Rates'!A:B,2,0)</f>
        <v>88</v>
      </c>
      <c r="D605">
        <v>1500</v>
      </c>
      <c r="E605">
        <f t="shared" si="9"/>
        <v>132000</v>
      </c>
      <c r="F605">
        <v>5001</v>
      </c>
    </row>
    <row r="606" spans="1:6" x14ac:dyDescent="0.3">
      <c r="A606" s="1">
        <v>45134</v>
      </c>
      <c r="B606">
        <v>1034901103</v>
      </c>
      <c r="C606">
        <f>VLOOKUP(B606,'Product Rates'!A:B,2,0)</f>
        <v>95</v>
      </c>
      <c r="D606">
        <v>1500</v>
      </c>
      <c r="E606">
        <f t="shared" si="9"/>
        <v>142500</v>
      </c>
      <c r="F606">
        <v>6701</v>
      </c>
    </row>
    <row r="607" spans="1:6" x14ac:dyDescent="0.3">
      <c r="A607" s="1">
        <v>45134</v>
      </c>
      <c r="B607">
        <v>1034901132</v>
      </c>
      <c r="C607">
        <f>VLOOKUP(B607,'Product Rates'!A:B,2,0)</f>
        <v>43</v>
      </c>
      <c r="D607">
        <v>4000</v>
      </c>
      <c r="E607">
        <f t="shared" si="9"/>
        <v>172000</v>
      </c>
      <c r="F607">
        <v>4562</v>
      </c>
    </row>
    <row r="608" spans="1:6" x14ac:dyDescent="0.3">
      <c r="A608" s="1">
        <v>45135</v>
      </c>
      <c r="B608">
        <v>1034901143</v>
      </c>
      <c r="C608">
        <f>VLOOKUP(B608,'Product Rates'!A:B,2,0)</f>
        <v>81</v>
      </c>
      <c r="D608">
        <v>2000</v>
      </c>
      <c r="E608">
        <f t="shared" si="9"/>
        <v>162000</v>
      </c>
      <c r="F608">
        <v>8734</v>
      </c>
    </row>
    <row r="609" spans="1:6" x14ac:dyDescent="0.3">
      <c r="A609" s="1">
        <v>45135</v>
      </c>
      <c r="B609">
        <v>1034901343</v>
      </c>
      <c r="C609">
        <f>VLOOKUP(B609,'Product Rates'!A:B,2,0)</f>
        <v>65</v>
      </c>
      <c r="D609">
        <v>1000</v>
      </c>
      <c r="E609">
        <f t="shared" si="9"/>
        <v>65000</v>
      </c>
      <c r="F609">
        <v>5623</v>
      </c>
    </row>
    <row r="610" spans="1:6" x14ac:dyDescent="0.3">
      <c r="A610" s="1">
        <v>45135</v>
      </c>
      <c r="B610">
        <v>1034901334</v>
      </c>
      <c r="C610">
        <f>VLOOKUP(B610,'Product Rates'!A:B,2,0)</f>
        <v>110</v>
      </c>
      <c r="D610">
        <v>1000</v>
      </c>
      <c r="E610">
        <f t="shared" si="9"/>
        <v>110000</v>
      </c>
      <c r="F610">
        <v>9745</v>
      </c>
    </row>
    <row r="611" spans="1:6" x14ac:dyDescent="0.3">
      <c r="A611" s="1">
        <v>45136</v>
      </c>
      <c r="B611">
        <v>1034901446</v>
      </c>
      <c r="C611">
        <f>VLOOKUP(B611,'Product Rates'!A:B,2,0)</f>
        <v>88</v>
      </c>
      <c r="D611">
        <v>1500</v>
      </c>
      <c r="E611">
        <f t="shared" si="9"/>
        <v>132000</v>
      </c>
      <c r="F611">
        <v>9845</v>
      </c>
    </row>
    <row r="612" spans="1:6" x14ac:dyDescent="0.3">
      <c r="A612" s="1">
        <v>45136</v>
      </c>
      <c r="B612">
        <v>1034901103</v>
      </c>
      <c r="C612">
        <f>VLOOKUP(B612,'Product Rates'!A:B,2,0)</f>
        <v>95</v>
      </c>
      <c r="D612">
        <v>2500</v>
      </c>
      <c r="E612">
        <f t="shared" si="9"/>
        <v>237500</v>
      </c>
      <c r="F612">
        <v>1001</v>
      </c>
    </row>
    <row r="613" spans="1:6" x14ac:dyDescent="0.3">
      <c r="A613" s="1">
        <v>45136</v>
      </c>
      <c r="B613">
        <v>1034901132</v>
      </c>
      <c r="C613">
        <f>VLOOKUP(B613,'Product Rates'!A:B,2,0)</f>
        <v>43</v>
      </c>
      <c r="D613">
        <v>5000</v>
      </c>
      <c r="E613">
        <f t="shared" si="9"/>
        <v>215000</v>
      </c>
      <c r="F613">
        <v>2001</v>
      </c>
    </row>
    <row r="614" spans="1:6" x14ac:dyDescent="0.3">
      <c r="A614" s="1">
        <v>45138</v>
      </c>
      <c r="B614">
        <v>1034901143</v>
      </c>
      <c r="C614">
        <f>VLOOKUP(B614,'Product Rates'!A:B,2,0)</f>
        <v>81</v>
      </c>
      <c r="D614">
        <v>2500</v>
      </c>
      <c r="E614">
        <f t="shared" si="9"/>
        <v>202500</v>
      </c>
      <c r="F614">
        <v>3001</v>
      </c>
    </row>
    <row r="615" spans="1:6" x14ac:dyDescent="0.3">
      <c r="A615" s="1">
        <v>45138</v>
      </c>
      <c r="B615">
        <v>1034901343</v>
      </c>
      <c r="C615">
        <f>VLOOKUP(B615,'Product Rates'!A:B,2,0)</f>
        <v>65</v>
      </c>
      <c r="D615">
        <v>3500</v>
      </c>
      <c r="E615">
        <f t="shared" si="9"/>
        <v>227500</v>
      </c>
      <c r="F615">
        <v>5001</v>
      </c>
    </row>
    <row r="616" spans="1:6" x14ac:dyDescent="0.3">
      <c r="A616" s="1">
        <v>45138</v>
      </c>
      <c r="B616">
        <v>1034901334</v>
      </c>
      <c r="C616">
        <f>VLOOKUP(B616,'Product Rates'!A:B,2,0)</f>
        <v>110</v>
      </c>
      <c r="D616">
        <v>1250</v>
      </c>
      <c r="E616">
        <f t="shared" si="9"/>
        <v>137500</v>
      </c>
      <c r="F616">
        <v>6701</v>
      </c>
    </row>
    <row r="617" spans="1:6" x14ac:dyDescent="0.3">
      <c r="A617" s="1">
        <v>45139</v>
      </c>
      <c r="B617">
        <v>1034901446</v>
      </c>
      <c r="C617">
        <f>VLOOKUP(B617,'Product Rates'!A:B,2,0)</f>
        <v>88</v>
      </c>
      <c r="D617">
        <v>1750</v>
      </c>
      <c r="E617">
        <f t="shared" si="9"/>
        <v>154000</v>
      </c>
      <c r="F617">
        <v>4562</v>
      </c>
    </row>
    <row r="618" spans="1:6" x14ac:dyDescent="0.3">
      <c r="A618" s="1">
        <v>45139</v>
      </c>
      <c r="B618">
        <v>1034901103</v>
      </c>
      <c r="C618">
        <f>VLOOKUP(B618,'Product Rates'!A:B,2,0)</f>
        <v>95</v>
      </c>
      <c r="D618">
        <v>3000</v>
      </c>
      <c r="E618">
        <f t="shared" si="9"/>
        <v>285000</v>
      </c>
      <c r="F618">
        <v>8734</v>
      </c>
    </row>
    <row r="619" spans="1:6" x14ac:dyDescent="0.3">
      <c r="A619" s="1">
        <v>45139</v>
      </c>
      <c r="B619">
        <v>1034901132</v>
      </c>
      <c r="C619">
        <f>VLOOKUP(B619,'Product Rates'!A:B,2,0)</f>
        <v>43</v>
      </c>
      <c r="D619">
        <v>1000</v>
      </c>
      <c r="E619">
        <f t="shared" si="9"/>
        <v>43000</v>
      </c>
      <c r="F619">
        <v>5623</v>
      </c>
    </row>
    <row r="620" spans="1:6" x14ac:dyDescent="0.3">
      <c r="A620" s="1">
        <v>45140</v>
      </c>
      <c r="B620">
        <v>1034901143</v>
      </c>
      <c r="C620">
        <f>VLOOKUP(B620,'Product Rates'!A:B,2,0)</f>
        <v>81</v>
      </c>
      <c r="D620">
        <v>4000</v>
      </c>
      <c r="E620">
        <f t="shared" si="9"/>
        <v>324000</v>
      </c>
      <c r="F620">
        <v>9745</v>
      </c>
    </row>
    <row r="621" spans="1:6" x14ac:dyDescent="0.3">
      <c r="A621" s="1">
        <v>45140</v>
      </c>
      <c r="B621">
        <v>1034901343</v>
      </c>
      <c r="C621">
        <f>VLOOKUP(B621,'Product Rates'!A:B,2,0)</f>
        <v>65</v>
      </c>
      <c r="D621">
        <v>1000</v>
      </c>
      <c r="E621">
        <f t="shared" si="9"/>
        <v>65000</v>
      </c>
      <c r="F621">
        <v>9845</v>
      </c>
    </row>
    <row r="622" spans="1:6" x14ac:dyDescent="0.3">
      <c r="A622" s="1">
        <v>45140</v>
      </c>
      <c r="B622">
        <v>1034901334</v>
      </c>
      <c r="C622">
        <f>VLOOKUP(B622,'Product Rates'!A:B,2,0)</f>
        <v>110</v>
      </c>
      <c r="D622">
        <v>3500</v>
      </c>
      <c r="E622">
        <f t="shared" si="9"/>
        <v>385000</v>
      </c>
      <c r="F622">
        <v>1001</v>
      </c>
    </row>
    <row r="623" spans="1:6" x14ac:dyDescent="0.3">
      <c r="A623" s="1">
        <v>45141</v>
      </c>
      <c r="B623">
        <v>1034901446</v>
      </c>
      <c r="C623">
        <f>VLOOKUP(B623,'Product Rates'!A:B,2,0)</f>
        <v>88</v>
      </c>
      <c r="D623">
        <v>2500</v>
      </c>
      <c r="E623">
        <f t="shared" si="9"/>
        <v>220000</v>
      </c>
      <c r="F623">
        <v>2001</v>
      </c>
    </row>
    <row r="624" spans="1:6" x14ac:dyDescent="0.3">
      <c r="A624" s="1">
        <v>45141</v>
      </c>
      <c r="B624">
        <v>1034901103</v>
      </c>
      <c r="C624">
        <f>VLOOKUP(B624,'Product Rates'!A:B,2,0)</f>
        <v>95</v>
      </c>
      <c r="D624">
        <v>1500</v>
      </c>
      <c r="E624">
        <f t="shared" si="9"/>
        <v>142500</v>
      </c>
      <c r="F624">
        <v>3001</v>
      </c>
    </row>
    <row r="625" spans="1:6" x14ac:dyDescent="0.3">
      <c r="A625" s="1">
        <v>45141</v>
      </c>
      <c r="B625">
        <v>1034901132</v>
      </c>
      <c r="C625">
        <f>VLOOKUP(B625,'Product Rates'!A:B,2,0)</f>
        <v>43</v>
      </c>
      <c r="D625">
        <v>1500</v>
      </c>
      <c r="E625">
        <f t="shared" si="9"/>
        <v>64500</v>
      </c>
      <c r="F625">
        <v>5001</v>
      </c>
    </row>
    <row r="626" spans="1:6" x14ac:dyDescent="0.3">
      <c r="A626" s="1">
        <v>45142</v>
      </c>
      <c r="B626">
        <v>1034901143</v>
      </c>
      <c r="C626">
        <f>VLOOKUP(B626,'Product Rates'!A:B,2,0)</f>
        <v>81</v>
      </c>
      <c r="D626">
        <v>4000</v>
      </c>
      <c r="E626">
        <f t="shared" si="9"/>
        <v>324000</v>
      </c>
      <c r="F626">
        <v>6701</v>
      </c>
    </row>
    <row r="627" spans="1:6" x14ac:dyDescent="0.3">
      <c r="A627" s="1">
        <v>45142</v>
      </c>
      <c r="B627">
        <v>1034901343</v>
      </c>
      <c r="C627">
        <f>VLOOKUP(B627,'Product Rates'!A:B,2,0)</f>
        <v>65</v>
      </c>
      <c r="D627">
        <v>2000</v>
      </c>
      <c r="E627">
        <f t="shared" si="9"/>
        <v>130000</v>
      </c>
      <c r="F627">
        <v>4562</v>
      </c>
    </row>
    <row r="628" spans="1:6" x14ac:dyDescent="0.3">
      <c r="A628" s="1">
        <v>45142</v>
      </c>
      <c r="B628">
        <v>1034901334</v>
      </c>
      <c r="C628">
        <f>VLOOKUP(B628,'Product Rates'!A:B,2,0)</f>
        <v>110</v>
      </c>
      <c r="D628">
        <v>1000</v>
      </c>
      <c r="E628">
        <f t="shared" si="9"/>
        <v>110000</v>
      </c>
      <c r="F628">
        <v>8734</v>
      </c>
    </row>
    <row r="629" spans="1:6" x14ac:dyDescent="0.3">
      <c r="A629" s="1">
        <v>45143</v>
      </c>
      <c r="B629">
        <v>1034901446</v>
      </c>
      <c r="C629">
        <f>VLOOKUP(B629,'Product Rates'!A:B,2,0)</f>
        <v>88</v>
      </c>
      <c r="D629">
        <v>1000</v>
      </c>
      <c r="E629">
        <f t="shared" si="9"/>
        <v>88000</v>
      </c>
      <c r="F629">
        <v>5623</v>
      </c>
    </row>
    <row r="630" spans="1:6" x14ac:dyDescent="0.3">
      <c r="A630" s="1">
        <v>45143</v>
      </c>
      <c r="B630">
        <v>1034901103</v>
      </c>
      <c r="C630">
        <f>VLOOKUP(B630,'Product Rates'!A:B,2,0)</f>
        <v>95</v>
      </c>
      <c r="D630">
        <v>1500</v>
      </c>
      <c r="E630">
        <f t="shared" si="9"/>
        <v>142500</v>
      </c>
      <c r="F630">
        <v>9745</v>
      </c>
    </row>
    <row r="631" spans="1:6" x14ac:dyDescent="0.3">
      <c r="A631" s="1">
        <v>45143</v>
      </c>
      <c r="B631">
        <v>1034901132</v>
      </c>
      <c r="C631">
        <f>VLOOKUP(B631,'Product Rates'!A:B,2,0)</f>
        <v>43</v>
      </c>
      <c r="D631">
        <v>2500</v>
      </c>
      <c r="E631">
        <f t="shared" si="9"/>
        <v>107500</v>
      </c>
      <c r="F631">
        <v>9845</v>
      </c>
    </row>
    <row r="632" spans="1:6" x14ac:dyDescent="0.3">
      <c r="A632" s="1">
        <v>45145</v>
      </c>
      <c r="B632">
        <v>1034901143</v>
      </c>
      <c r="C632">
        <f>VLOOKUP(B632,'Product Rates'!A:B,2,0)</f>
        <v>81</v>
      </c>
      <c r="D632">
        <v>5000</v>
      </c>
      <c r="E632">
        <f t="shared" si="9"/>
        <v>405000</v>
      </c>
      <c r="F632">
        <v>1001</v>
      </c>
    </row>
    <row r="633" spans="1:6" x14ac:dyDescent="0.3">
      <c r="A633" s="1">
        <v>45145</v>
      </c>
      <c r="B633">
        <v>1034901343</v>
      </c>
      <c r="C633">
        <f>VLOOKUP(B633,'Product Rates'!A:B,2,0)</f>
        <v>65</v>
      </c>
      <c r="D633">
        <v>1000</v>
      </c>
      <c r="E633">
        <f t="shared" si="9"/>
        <v>65000</v>
      </c>
      <c r="F633">
        <v>2001</v>
      </c>
    </row>
    <row r="634" spans="1:6" x14ac:dyDescent="0.3">
      <c r="A634" s="1">
        <v>45145</v>
      </c>
      <c r="B634">
        <v>1034901334</v>
      </c>
      <c r="C634">
        <f>VLOOKUP(B634,'Product Rates'!A:B,2,0)</f>
        <v>110</v>
      </c>
      <c r="D634">
        <v>2500</v>
      </c>
      <c r="E634">
        <f t="shared" si="9"/>
        <v>275000</v>
      </c>
      <c r="F634">
        <v>3001</v>
      </c>
    </row>
    <row r="635" spans="1:6" x14ac:dyDescent="0.3">
      <c r="A635" s="1">
        <v>45146</v>
      </c>
      <c r="B635">
        <v>1034901446</v>
      </c>
      <c r="C635">
        <f>VLOOKUP(B635,'Product Rates'!A:B,2,0)</f>
        <v>88</v>
      </c>
      <c r="D635">
        <v>3500</v>
      </c>
      <c r="E635">
        <f t="shared" si="9"/>
        <v>308000</v>
      </c>
      <c r="F635">
        <v>5001</v>
      </c>
    </row>
    <row r="636" spans="1:6" x14ac:dyDescent="0.3">
      <c r="A636" s="1">
        <v>45146</v>
      </c>
      <c r="B636">
        <v>1034901103</v>
      </c>
      <c r="C636">
        <f>VLOOKUP(B636,'Product Rates'!A:B,2,0)</f>
        <v>95</v>
      </c>
      <c r="D636">
        <v>1250</v>
      </c>
      <c r="E636">
        <f t="shared" si="9"/>
        <v>118750</v>
      </c>
      <c r="F636">
        <v>6701</v>
      </c>
    </row>
    <row r="637" spans="1:6" x14ac:dyDescent="0.3">
      <c r="A637" s="1">
        <v>45146</v>
      </c>
      <c r="B637">
        <v>1034901132</v>
      </c>
      <c r="C637">
        <f>VLOOKUP(B637,'Product Rates'!A:B,2,0)</f>
        <v>43</v>
      </c>
      <c r="D637">
        <v>1750</v>
      </c>
      <c r="E637">
        <f t="shared" si="9"/>
        <v>75250</v>
      </c>
      <c r="F637">
        <v>4562</v>
      </c>
    </row>
    <row r="638" spans="1:6" x14ac:dyDescent="0.3">
      <c r="A638" s="1">
        <v>45147</v>
      </c>
      <c r="B638">
        <v>1034901143</v>
      </c>
      <c r="C638">
        <f>VLOOKUP(B638,'Product Rates'!A:B,2,0)</f>
        <v>81</v>
      </c>
      <c r="D638">
        <v>3000</v>
      </c>
      <c r="E638">
        <f t="shared" si="9"/>
        <v>243000</v>
      </c>
      <c r="F638">
        <v>8734</v>
      </c>
    </row>
    <row r="639" spans="1:6" x14ac:dyDescent="0.3">
      <c r="A639" s="1">
        <v>45147</v>
      </c>
      <c r="B639">
        <v>1034901343</v>
      </c>
      <c r="C639">
        <f>VLOOKUP(B639,'Product Rates'!A:B,2,0)</f>
        <v>65</v>
      </c>
      <c r="D639">
        <v>1000</v>
      </c>
      <c r="E639">
        <f t="shared" si="9"/>
        <v>65000</v>
      </c>
      <c r="F639">
        <v>5623</v>
      </c>
    </row>
    <row r="640" spans="1:6" x14ac:dyDescent="0.3">
      <c r="A640" s="1">
        <v>45147</v>
      </c>
      <c r="B640">
        <v>1034901334</v>
      </c>
      <c r="C640">
        <f>VLOOKUP(B640,'Product Rates'!A:B,2,0)</f>
        <v>110</v>
      </c>
      <c r="D640">
        <v>4000</v>
      </c>
      <c r="E640">
        <f t="shared" si="9"/>
        <v>440000</v>
      </c>
      <c r="F640">
        <v>9745</v>
      </c>
    </row>
    <row r="641" spans="1:6" x14ac:dyDescent="0.3">
      <c r="A641" s="1">
        <v>45148</v>
      </c>
      <c r="B641">
        <v>1034901446</v>
      </c>
      <c r="C641">
        <f>VLOOKUP(B641,'Product Rates'!A:B,2,0)</f>
        <v>88</v>
      </c>
      <c r="D641">
        <v>1000</v>
      </c>
      <c r="E641">
        <f t="shared" si="9"/>
        <v>88000</v>
      </c>
      <c r="F641">
        <v>9845</v>
      </c>
    </row>
    <row r="642" spans="1:6" x14ac:dyDescent="0.3">
      <c r="A642" s="1">
        <v>45148</v>
      </c>
      <c r="B642">
        <v>1034901103</v>
      </c>
      <c r="C642">
        <f>VLOOKUP(B642,'Product Rates'!A:B,2,0)</f>
        <v>95</v>
      </c>
      <c r="D642">
        <v>3500</v>
      </c>
      <c r="E642">
        <f t="shared" si="9"/>
        <v>332500</v>
      </c>
      <c r="F642">
        <v>1001</v>
      </c>
    </row>
    <row r="643" spans="1:6" x14ac:dyDescent="0.3">
      <c r="A643" s="1">
        <v>45148</v>
      </c>
      <c r="B643">
        <v>1034901132</v>
      </c>
      <c r="C643">
        <f>VLOOKUP(B643,'Product Rates'!A:B,2,0)</f>
        <v>43</v>
      </c>
      <c r="D643">
        <v>2500</v>
      </c>
      <c r="E643">
        <f t="shared" ref="E643:E706" si="10">C643*D643</f>
        <v>107500</v>
      </c>
      <c r="F643">
        <v>2001</v>
      </c>
    </row>
    <row r="644" spans="1:6" x14ac:dyDescent="0.3">
      <c r="A644" s="1">
        <v>45149</v>
      </c>
      <c r="B644">
        <v>1034901143</v>
      </c>
      <c r="C644">
        <f>VLOOKUP(B644,'Product Rates'!A:B,2,0)</f>
        <v>81</v>
      </c>
      <c r="D644">
        <v>1500</v>
      </c>
      <c r="E644">
        <f t="shared" si="10"/>
        <v>121500</v>
      </c>
      <c r="F644">
        <v>3001</v>
      </c>
    </row>
    <row r="645" spans="1:6" x14ac:dyDescent="0.3">
      <c r="A645" s="1">
        <v>45149</v>
      </c>
      <c r="B645">
        <v>1034901343</v>
      </c>
      <c r="C645">
        <f>VLOOKUP(B645,'Product Rates'!A:B,2,0)</f>
        <v>65</v>
      </c>
      <c r="D645">
        <v>1500</v>
      </c>
      <c r="E645">
        <f t="shared" si="10"/>
        <v>97500</v>
      </c>
      <c r="F645">
        <v>5001</v>
      </c>
    </row>
    <row r="646" spans="1:6" x14ac:dyDescent="0.3">
      <c r="A646" s="1">
        <v>45149</v>
      </c>
      <c r="B646">
        <v>1034901334</v>
      </c>
      <c r="C646">
        <f>VLOOKUP(B646,'Product Rates'!A:B,2,0)</f>
        <v>110</v>
      </c>
      <c r="D646">
        <v>4000</v>
      </c>
      <c r="E646">
        <f t="shared" si="10"/>
        <v>440000</v>
      </c>
      <c r="F646">
        <v>6701</v>
      </c>
    </row>
    <row r="647" spans="1:6" x14ac:dyDescent="0.3">
      <c r="A647" s="1">
        <v>45150</v>
      </c>
      <c r="B647">
        <v>1034901446</v>
      </c>
      <c r="C647">
        <f>VLOOKUP(B647,'Product Rates'!A:B,2,0)</f>
        <v>88</v>
      </c>
      <c r="D647">
        <v>2000</v>
      </c>
      <c r="E647">
        <f t="shared" si="10"/>
        <v>176000</v>
      </c>
      <c r="F647">
        <v>4562</v>
      </c>
    </row>
    <row r="648" spans="1:6" x14ac:dyDescent="0.3">
      <c r="A648" s="1">
        <v>45150</v>
      </c>
      <c r="B648">
        <v>1034901103</v>
      </c>
      <c r="C648">
        <f>VLOOKUP(B648,'Product Rates'!A:B,2,0)</f>
        <v>95</v>
      </c>
      <c r="D648">
        <v>1000</v>
      </c>
      <c r="E648">
        <f t="shared" si="10"/>
        <v>95000</v>
      </c>
      <c r="F648">
        <v>8734</v>
      </c>
    </row>
    <row r="649" spans="1:6" x14ac:dyDescent="0.3">
      <c r="A649" s="1">
        <v>45150</v>
      </c>
      <c r="B649">
        <v>1034901132</v>
      </c>
      <c r="C649">
        <f>VLOOKUP(B649,'Product Rates'!A:B,2,0)</f>
        <v>43</v>
      </c>
      <c r="D649">
        <v>1000</v>
      </c>
      <c r="E649">
        <f t="shared" si="10"/>
        <v>43000</v>
      </c>
      <c r="F649">
        <v>5623</v>
      </c>
    </row>
    <row r="650" spans="1:6" x14ac:dyDescent="0.3">
      <c r="A650" s="1">
        <v>45152</v>
      </c>
      <c r="B650">
        <v>1034901143</v>
      </c>
      <c r="C650">
        <f>VLOOKUP(B650,'Product Rates'!A:B,2,0)</f>
        <v>81</v>
      </c>
      <c r="D650">
        <v>1500</v>
      </c>
      <c r="E650">
        <f t="shared" si="10"/>
        <v>121500</v>
      </c>
      <c r="F650">
        <v>9745</v>
      </c>
    </row>
    <row r="651" spans="1:6" x14ac:dyDescent="0.3">
      <c r="A651" s="1">
        <v>45152</v>
      </c>
      <c r="B651">
        <v>1034901343</v>
      </c>
      <c r="C651">
        <f>VLOOKUP(B651,'Product Rates'!A:B,2,0)</f>
        <v>65</v>
      </c>
      <c r="D651">
        <v>2500</v>
      </c>
      <c r="E651">
        <f t="shared" si="10"/>
        <v>162500</v>
      </c>
      <c r="F651">
        <v>9845</v>
      </c>
    </row>
    <row r="652" spans="1:6" x14ac:dyDescent="0.3">
      <c r="A652" s="1">
        <v>45152</v>
      </c>
      <c r="B652">
        <v>1034901334</v>
      </c>
      <c r="C652">
        <f>VLOOKUP(B652,'Product Rates'!A:B,2,0)</f>
        <v>110</v>
      </c>
      <c r="D652">
        <v>5000</v>
      </c>
      <c r="E652">
        <f t="shared" si="10"/>
        <v>550000</v>
      </c>
      <c r="F652">
        <v>1001</v>
      </c>
    </row>
    <row r="653" spans="1:6" x14ac:dyDescent="0.3">
      <c r="A653" s="1">
        <v>45153</v>
      </c>
      <c r="B653">
        <v>1034901446</v>
      </c>
      <c r="C653">
        <f>VLOOKUP(B653,'Product Rates'!A:B,2,0)</f>
        <v>88</v>
      </c>
      <c r="D653">
        <v>1000</v>
      </c>
      <c r="E653">
        <f t="shared" si="10"/>
        <v>88000</v>
      </c>
      <c r="F653">
        <v>2001</v>
      </c>
    </row>
    <row r="654" spans="1:6" x14ac:dyDescent="0.3">
      <c r="A654" s="1">
        <v>45153</v>
      </c>
      <c r="B654">
        <v>1034901103</v>
      </c>
      <c r="C654">
        <f>VLOOKUP(B654,'Product Rates'!A:B,2,0)</f>
        <v>95</v>
      </c>
      <c r="D654">
        <v>2500</v>
      </c>
      <c r="E654">
        <f t="shared" si="10"/>
        <v>237500</v>
      </c>
      <c r="F654">
        <v>3001</v>
      </c>
    </row>
    <row r="655" spans="1:6" x14ac:dyDescent="0.3">
      <c r="A655" s="1">
        <v>45153</v>
      </c>
      <c r="B655">
        <v>1034901132</v>
      </c>
      <c r="C655">
        <f>VLOOKUP(B655,'Product Rates'!A:B,2,0)</f>
        <v>43</v>
      </c>
      <c r="D655">
        <v>3500</v>
      </c>
      <c r="E655">
        <f t="shared" si="10"/>
        <v>150500</v>
      </c>
      <c r="F655">
        <v>5001</v>
      </c>
    </row>
    <row r="656" spans="1:6" x14ac:dyDescent="0.3">
      <c r="A656" s="1">
        <v>45154</v>
      </c>
      <c r="B656">
        <v>1034901143</v>
      </c>
      <c r="C656">
        <f>VLOOKUP(B656,'Product Rates'!A:B,2,0)</f>
        <v>81</v>
      </c>
      <c r="D656">
        <v>1250</v>
      </c>
      <c r="E656">
        <f t="shared" si="10"/>
        <v>101250</v>
      </c>
      <c r="F656">
        <v>6701</v>
      </c>
    </row>
    <row r="657" spans="1:6" x14ac:dyDescent="0.3">
      <c r="A657" s="1">
        <v>45154</v>
      </c>
      <c r="B657">
        <v>1034901343</v>
      </c>
      <c r="C657">
        <f>VLOOKUP(B657,'Product Rates'!A:B,2,0)</f>
        <v>65</v>
      </c>
      <c r="D657">
        <v>1750</v>
      </c>
      <c r="E657">
        <f t="shared" si="10"/>
        <v>113750</v>
      </c>
      <c r="F657">
        <v>4562</v>
      </c>
    </row>
    <row r="658" spans="1:6" x14ac:dyDescent="0.3">
      <c r="A658" s="1">
        <v>45154</v>
      </c>
      <c r="B658">
        <v>1034901334</v>
      </c>
      <c r="C658">
        <f>VLOOKUP(B658,'Product Rates'!A:B,2,0)</f>
        <v>110</v>
      </c>
      <c r="D658">
        <v>3000</v>
      </c>
      <c r="E658">
        <f t="shared" si="10"/>
        <v>330000</v>
      </c>
      <c r="F658">
        <v>8734</v>
      </c>
    </row>
    <row r="659" spans="1:6" x14ac:dyDescent="0.3">
      <c r="A659" s="1">
        <v>45155</v>
      </c>
      <c r="B659">
        <v>1034901446</v>
      </c>
      <c r="C659">
        <f>VLOOKUP(B659,'Product Rates'!A:B,2,0)</f>
        <v>88</v>
      </c>
      <c r="D659">
        <v>1000</v>
      </c>
      <c r="E659">
        <f t="shared" si="10"/>
        <v>88000</v>
      </c>
      <c r="F659">
        <v>5623</v>
      </c>
    </row>
    <row r="660" spans="1:6" x14ac:dyDescent="0.3">
      <c r="A660" s="1">
        <v>45155</v>
      </c>
      <c r="B660">
        <v>1034901103</v>
      </c>
      <c r="C660">
        <f>VLOOKUP(B660,'Product Rates'!A:B,2,0)</f>
        <v>95</v>
      </c>
      <c r="D660">
        <v>4000</v>
      </c>
      <c r="E660">
        <f t="shared" si="10"/>
        <v>380000</v>
      </c>
      <c r="F660">
        <v>9745</v>
      </c>
    </row>
    <row r="661" spans="1:6" x14ac:dyDescent="0.3">
      <c r="A661" s="1">
        <v>45155</v>
      </c>
      <c r="B661">
        <v>1034901132</v>
      </c>
      <c r="C661">
        <f>VLOOKUP(B661,'Product Rates'!A:B,2,0)</f>
        <v>43</v>
      </c>
      <c r="D661">
        <v>1000</v>
      </c>
      <c r="E661">
        <f t="shared" si="10"/>
        <v>43000</v>
      </c>
      <c r="F661">
        <v>9845</v>
      </c>
    </row>
    <row r="662" spans="1:6" x14ac:dyDescent="0.3">
      <c r="A662" s="1">
        <v>45155</v>
      </c>
      <c r="B662">
        <v>1034901143</v>
      </c>
      <c r="C662">
        <f>VLOOKUP(B662,'Product Rates'!A:B,2,0)</f>
        <v>81</v>
      </c>
      <c r="D662">
        <v>3500</v>
      </c>
      <c r="E662">
        <f t="shared" si="10"/>
        <v>283500</v>
      </c>
      <c r="F662">
        <v>1001</v>
      </c>
    </row>
    <row r="663" spans="1:6" x14ac:dyDescent="0.3">
      <c r="A663" s="1">
        <v>45156</v>
      </c>
      <c r="B663">
        <v>1034901343</v>
      </c>
      <c r="C663">
        <f>VLOOKUP(B663,'Product Rates'!A:B,2,0)</f>
        <v>65</v>
      </c>
      <c r="D663">
        <v>2500</v>
      </c>
      <c r="E663">
        <f t="shared" si="10"/>
        <v>162500</v>
      </c>
      <c r="F663">
        <v>2001</v>
      </c>
    </row>
    <row r="664" spans="1:6" x14ac:dyDescent="0.3">
      <c r="A664" s="1">
        <v>45156</v>
      </c>
      <c r="B664">
        <v>1034901334</v>
      </c>
      <c r="C664">
        <f>VLOOKUP(B664,'Product Rates'!A:B,2,0)</f>
        <v>110</v>
      </c>
      <c r="D664">
        <v>1500</v>
      </c>
      <c r="E664">
        <f t="shared" si="10"/>
        <v>165000</v>
      </c>
      <c r="F664">
        <v>3001</v>
      </c>
    </row>
    <row r="665" spans="1:6" x14ac:dyDescent="0.3">
      <c r="A665" s="1">
        <v>45156</v>
      </c>
      <c r="B665">
        <v>1034901446</v>
      </c>
      <c r="C665">
        <f>VLOOKUP(B665,'Product Rates'!A:B,2,0)</f>
        <v>88</v>
      </c>
      <c r="D665">
        <v>1500</v>
      </c>
      <c r="E665">
        <f t="shared" si="10"/>
        <v>132000</v>
      </c>
      <c r="F665">
        <v>5001</v>
      </c>
    </row>
    <row r="666" spans="1:6" x14ac:dyDescent="0.3">
      <c r="A666" s="1">
        <v>45156</v>
      </c>
      <c r="B666">
        <v>1034901103</v>
      </c>
      <c r="C666">
        <f>VLOOKUP(B666,'Product Rates'!A:B,2,0)</f>
        <v>95</v>
      </c>
      <c r="D666">
        <v>4000</v>
      </c>
      <c r="E666">
        <f t="shared" si="10"/>
        <v>380000</v>
      </c>
      <c r="F666">
        <v>6701</v>
      </c>
    </row>
    <row r="667" spans="1:6" x14ac:dyDescent="0.3">
      <c r="A667" s="1">
        <v>45157</v>
      </c>
      <c r="B667">
        <v>1034901132</v>
      </c>
      <c r="C667">
        <f>VLOOKUP(B667,'Product Rates'!A:B,2,0)</f>
        <v>43</v>
      </c>
      <c r="D667">
        <v>2000</v>
      </c>
      <c r="E667">
        <f t="shared" si="10"/>
        <v>86000</v>
      </c>
      <c r="F667">
        <v>4562</v>
      </c>
    </row>
    <row r="668" spans="1:6" x14ac:dyDescent="0.3">
      <c r="A668" s="1">
        <v>45157</v>
      </c>
      <c r="B668">
        <v>1034901143</v>
      </c>
      <c r="C668">
        <f>VLOOKUP(B668,'Product Rates'!A:B,2,0)</f>
        <v>81</v>
      </c>
      <c r="D668">
        <v>1000</v>
      </c>
      <c r="E668">
        <f t="shared" si="10"/>
        <v>81000</v>
      </c>
      <c r="F668">
        <v>8734</v>
      </c>
    </row>
    <row r="669" spans="1:6" x14ac:dyDescent="0.3">
      <c r="A669" s="1">
        <v>45157</v>
      </c>
      <c r="B669">
        <v>1034901343</v>
      </c>
      <c r="C669">
        <f>VLOOKUP(B669,'Product Rates'!A:B,2,0)</f>
        <v>65</v>
      </c>
      <c r="D669">
        <v>1000</v>
      </c>
      <c r="E669">
        <f t="shared" si="10"/>
        <v>65000</v>
      </c>
      <c r="F669">
        <v>5623</v>
      </c>
    </row>
    <row r="670" spans="1:6" x14ac:dyDescent="0.3">
      <c r="A670" s="1">
        <v>45157</v>
      </c>
      <c r="B670">
        <v>1034901334</v>
      </c>
      <c r="C670">
        <f>VLOOKUP(B670,'Product Rates'!A:B,2,0)</f>
        <v>110</v>
      </c>
      <c r="D670">
        <v>1500</v>
      </c>
      <c r="E670">
        <f t="shared" si="10"/>
        <v>165000</v>
      </c>
      <c r="F670">
        <v>9745</v>
      </c>
    </row>
    <row r="671" spans="1:6" x14ac:dyDescent="0.3">
      <c r="A671" s="1">
        <v>45159</v>
      </c>
      <c r="B671">
        <v>1034901446</v>
      </c>
      <c r="C671">
        <f>VLOOKUP(B671,'Product Rates'!A:B,2,0)</f>
        <v>88</v>
      </c>
      <c r="D671">
        <v>2500</v>
      </c>
      <c r="E671">
        <f t="shared" si="10"/>
        <v>220000</v>
      </c>
      <c r="F671">
        <v>9845</v>
      </c>
    </row>
    <row r="672" spans="1:6" x14ac:dyDescent="0.3">
      <c r="A672" s="1">
        <v>45159</v>
      </c>
      <c r="B672">
        <v>1034901103</v>
      </c>
      <c r="C672">
        <f>VLOOKUP(B672,'Product Rates'!A:B,2,0)</f>
        <v>95</v>
      </c>
      <c r="D672">
        <v>5000</v>
      </c>
      <c r="E672">
        <f t="shared" si="10"/>
        <v>475000</v>
      </c>
      <c r="F672">
        <v>1001</v>
      </c>
    </row>
    <row r="673" spans="1:6" x14ac:dyDescent="0.3">
      <c r="A673" s="1">
        <v>45159</v>
      </c>
      <c r="B673">
        <v>1034901132</v>
      </c>
      <c r="C673">
        <f>VLOOKUP(B673,'Product Rates'!A:B,2,0)</f>
        <v>43</v>
      </c>
      <c r="D673">
        <v>1000</v>
      </c>
      <c r="E673">
        <f t="shared" si="10"/>
        <v>43000</v>
      </c>
      <c r="F673">
        <v>2001</v>
      </c>
    </row>
    <row r="674" spans="1:6" x14ac:dyDescent="0.3">
      <c r="A674" s="1">
        <v>45159</v>
      </c>
      <c r="B674">
        <v>1034901143</v>
      </c>
      <c r="C674">
        <f>VLOOKUP(B674,'Product Rates'!A:B,2,0)</f>
        <v>81</v>
      </c>
      <c r="D674">
        <v>2500</v>
      </c>
      <c r="E674">
        <f t="shared" si="10"/>
        <v>202500</v>
      </c>
      <c r="F674">
        <v>3001</v>
      </c>
    </row>
    <row r="675" spans="1:6" x14ac:dyDescent="0.3">
      <c r="A675" s="1">
        <v>45160</v>
      </c>
      <c r="B675">
        <v>1034901343</v>
      </c>
      <c r="C675">
        <f>VLOOKUP(B675,'Product Rates'!A:B,2,0)</f>
        <v>65</v>
      </c>
      <c r="D675">
        <v>3500</v>
      </c>
      <c r="E675">
        <f t="shared" si="10"/>
        <v>227500</v>
      </c>
      <c r="F675">
        <v>5001</v>
      </c>
    </row>
    <row r="676" spans="1:6" x14ac:dyDescent="0.3">
      <c r="A676" s="1">
        <v>45160</v>
      </c>
      <c r="B676">
        <v>1034901334</v>
      </c>
      <c r="C676">
        <f>VLOOKUP(B676,'Product Rates'!A:B,2,0)</f>
        <v>110</v>
      </c>
      <c r="D676">
        <v>1250</v>
      </c>
      <c r="E676">
        <f t="shared" si="10"/>
        <v>137500</v>
      </c>
      <c r="F676">
        <v>6701</v>
      </c>
    </row>
    <row r="677" spans="1:6" x14ac:dyDescent="0.3">
      <c r="A677" s="1">
        <v>45160</v>
      </c>
      <c r="B677">
        <v>1034901446</v>
      </c>
      <c r="C677">
        <f>VLOOKUP(B677,'Product Rates'!A:B,2,0)</f>
        <v>88</v>
      </c>
      <c r="D677">
        <v>1750</v>
      </c>
      <c r="E677">
        <f t="shared" si="10"/>
        <v>154000</v>
      </c>
      <c r="F677">
        <v>4562</v>
      </c>
    </row>
    <row r="678" spans="1:6" x14ac:dyDescent="0.3">
      <c r="A678" s="1">
        <v>45160</v>
      </c>
      <c r="B678">
        <v>1034901103</v>
      </c>
      <c r="C678">
        <f>VLOOKUP(B678,'Product Rates'!A:B,2,0)</f>
        <v>95</v>
      </c>
      <c r="D678">
        <v>3000</v>
      </c>
      <c r="E678">
        <f t="shared" si="10"/>
        <v>285000</v>
      </c>
      <c r="F678">
        <v>8734</v>
      </c>
    </row>
    <row r="679" spans="1:6" x14ac:dyDescent="0.3">
      <c r="A679" s="1">
        <v>45161</v>
      </c>
      <c r="B679">
        <v>1034901132</v>
      </c>
      <c r="C679">
        <f>VLOOKUP(B679,'Product Rates'!A:B,2,0)</f>
        <v>43</v>
      </c>
      <c r="D679">
        <v>1000</v>
      </c>
      <c r="E679">
        <f t="shared" si="10"/>
        <v>43000</v>
      </c>
      <c r="F679">
        <v>5623</v>
      </c>
    </row>
    <row r="680" spans="1:6" x14ac:dyDescent="0.3">
      <c r="A680" s="1">
        <v>45161</v>
      </c>
      <c r="B680">
        <v>1034901143</v>
      </c>
      <c r="C680">
        <f>VLOOKUP(B680,'Product Rates'!A:B,2,0)</f>
        <v>81</v>
      </c>
      <c r="D680">
        <v>4000</v>
      </c>
      <c r="E680">
        <f t="shared" si="10"/>
        <v>324000</v>
      </c>
      <c r="F680">
        <v>9745</v>
      </c>
    </row>
    <row r="681" spans="1:6" x14ac:dyDescent="0.3">
      <c r="A681" s="1">
        <v>45161</v>
      </c>
      <c r="B681">
        <v>1034901343</v>
      </c>
      <c r="C681">
        <f>VLOOKUP(B681,'Product Rates'!A:B,2,0)</f>
        <v>65</v>
      </c>
      <c r="D681">
        <v>1000</v>
      </c>
      <c r="E681">
        <f t="shared" si="10"/>
        <v>65000</v>
      </c>
      <c r="F681">
        <v>9845</v>
      </c>
    </row>
    <row r="682" spans="1:6" x14ac:dyDescent="0.3">
      <c r="A682" s="1">
        <v>45161</v>
      </c>
      <c r="B682">
        <v>1034901334</v>
      </c>
      <c r="C682">
        <f>VLOOKUP(B682,'Product Rates'!A:B,2,0)</f>
        <v>110</v>
      </c>
      <c r="D682">
        <v>3500</v>
      </c>
      <c r="E682">
        <f t="shared" si="10"/>
        <v>385000</v>
      </c>
      <c r="F682">
        <v>1001</v>
      </c>
    </row>
    <row r="683" spans="1:6" x14ac:dyDescent="0.3">
      <c r="A683" s="1">
        <v>45162</v>
      </c>
      <c r="B683">
        <v>1034901446</v>
      </c>
      <c r="C683">
        <f>VLOOKUP(B683,'Product Rates'!A:B,2,0)</f>
        <v>88</v>
      </c>
      <c r="D683">
        <v>2500</v>
      </c>
      <c r="E683">
        <f t="shared" si="10"/>
        <v>220000</v>
      </c>
      <c r="F683">
        <v>2001</v>
      </c>
    </row>
    <row r="684" spans="1:6" x14ac:dyDescent="0.3">
      <c r="A684" s="1">
        <v>45162</v>
      </c>
      <c r="B684">
        <v>1034901103</v>
      </c>
      <c r="C684">
        <f>VLOOKUP(B684,'Product Rates'!A:B,2,0)</f>
        <v>95</v>
      </c>
      <c r="D684">
        <v>1500</v>
      </c>
      <c r="E684">
        <f t="shared" si="10"/>
        <v>142500</v>
      </c>
      <c r="F684">
        <v>3001</v>
      </c>
    </row>
    <row r="685" spans="1:6" x14ac:dyDescent="0.3">
      <c r="A685" s="1">
        <v>45162</v>
      </c>
      <c r="B685">
        <v>1034901132</v>
      </c>
      <c r="C685">
        <f>VLOOKUP(B685,'Product Rates'!A:B,2,0)</f>
        <v>43</v>
      </c>
      <c r="D685">
        <v>1500</v>
      </c>
      <c r="E685">
        <f t="shared" si="10"/>
        <v>64500</v>
      </c>
      <c r="F685">
        <v>5001</v>
      </c>
    </row>
    <row r="686" spans="1:6" x14ac:dyDescent="0.3">
      <c r="A686" s="1">
        <v>45162</v>
      </c>
      <c r="B686">
        <v>1034901143</v>
      </c>
      <c r="C686">
        <f>VLOOKUP(B686,'Product Rates'!A:B,2,0)</f>
        <v>81</v>
      </c>
      <c r="D686">
        <v>4000</v>
      </c>
      <c r="E686">
        <f t="shared" si="10"/>
        <v>324000</v>
      </c>
      <c r="F686">
        <v>6701</v>
      </c>
    </row>
    <row r="687" spans="1:6" x14ac:dyDescent="0.3">
      <c r="A687" s="1">
        <v>45163</v>
      </c>
      <c r="B687">
        <v>1034901343</v>
      </c>
      <c r="C687">
        <f>VLOOKUP(B687,'Product Rates'!A:B,2,0)</f>
        <v>65</v>
      </c>
      <c r="D687">
        <v>2000</v>
      </c>
      <c r="E687">
        <f t="shared" si="10"/>
        <v>130000</v>
      </c>
      <c r="F687">
        <v>4562</v>
      </c>
    </row>
    <row r="688" spans="1:6" x14ac:dyDescent="0.3">
      <c r="A688" s="1">
        <v>45163</v>
      </c>
      <c r="B688">
        <v>1034901334</v>
      </c>
      <c r="C688">
        <f>VLOOKUP(B688,'Product Rates'!A:B,2,0)</f>
        <v>110</v>
      </c>
      <c r="D688">
        <v>1000</v>
      </c>
      <c r="E688">
        <f t="shared" si="10"/>
        <v>110000</v>
      </c>
      <c r="F688">
        <v>8734</v>
      </c>
    </row>
    <row r="689" spans="1:6" x14ac:dyDescent="0.3">
      <c r="A689" s="1">
        <v>45163</v>
      </c>
      <c r="B689">
        <v>1034901446</v>
      </c>
      <c r="C689">
        <f>VLOOKUP(B689,'Product Rates'!A:B,2,0)</f>
        <v>88</v>
      </c>
      <c r="D689">
        <v>1000</v>
      </c>
      <c r="E689">
        <f t="shared" si="10"/>
        <v>88000</v>
      </c>
      <c r="F689">
        <v>5623</v>
      </c>
    </row>
    <row r="690" spans="1:6" x14ac:dyDescent="0.3">
      <c r="A690" s="1">
        <v>45163</v>
      </c>
      <c r="B690">
        <v>1034901103</v>
      </c>
      <c r="C690">
        <f>VLOOKUP(B690,'Product Rates'!A:B,2,0)</f>
        <v>95</v>
      </c>
      <c r="D690">
        <v>1500</v>
      </c>
      <c r="E690">
        <f t="shared" si="10"/>
        <v>142500</v>
      </c>
      <c r="F690">
        <v>9745</v>
      </c>
    </row>
    <row r="691" spans="1:6" x14ac:dyDescent="0.3">
      <c r="A691" s="1">
        <v>45164</v>
      </c>
      <c r="B691">
        <v>1034901132</v>
      </c>
      <c r="C691">
        <f>VLOOKUP(B691,'Product Rates'!A:B,2,0)</f>
        <v>43</v>
      </c>
      <c r="D691">
        <v>2500</v>
      </c>
      <c r="E691">
        <f t="shared" si="10"/>
        <v>107500</v>
      </c>
      <c r="F691">
        <v>9845</v>
      </c>
    </row>
    <row r="692" spans="1:6" x14ac:dyDescent="0.3">
      <c r="A692" s="1">
        <v>45164</v>
      </c>
      <c r="B692">
        <v>1034901143</v>
      </c>
      <c r="C692">
        <f>VLOOKUP(B692,'Product Rates'!A:B,2,0)</f>
        <v>81</v>
      </c>
      <c r="D692">
        <v>5000</v>
      </c>
      <c r="E692">
        <f t="shared" si="10"/>
        <v>405000</v>
      </c>
      <c r="F692">
        <v>1001</v>
      </c>
    </row>
    <row r="693" spans="1:6" x14ac:dyDescent="0.3">
      <c r="A693" s="1">
        <v>45164</v>
      </c>
      <c r="B693">
        <v>1034901343</v>
      </c>
      <c r="C693">
        <f>VLOOKUP(B693,'Product Rates'!A:B,2,0)</f>
        <v>65</v>
      </c>
      <c r="D693">
        <v>2500</v>
      </c>
      <c r="E693">
        <f t="shared" si="10"/>
        <v>162500</v>
      </c>
      <c r="F693">
        <v>2001</v>
      </c>
    </row>
    <row r="694" spans="1:6" x14ac:dyDescent="0.3">
      <c r="A694" s="1">
        <v>45164</v>
      </c>
      <c r="B694">
        <v>1034901334</v>
      </c>
      <c r="C694">
        <f>VLOOKUP(B694,'Product Rates'!A:B,2,0)</f>
        <v>110</v>
      </c>
      <c r="D694">
        <v>3500</v>
      </c>
      <c r="E694">
        <f t="shared" si="10"/>
        <v>385000</v>
      </c>
      <c r="F694">
        <v>3001</v>
      </c>
    </row>
    <row r="695" spans="1:6" x14ac:dyDescent="0.3">
      <c r="A695" s="1">
        <v>45166</v>
      </c>
      <c r="B695">
        <v>1034901446</v>
      </c>
      <c r="C695">
        <f>VLOOKUP(B695,'Product Rates'!A:B,2,0)</f>
        <v>88</v>
      </c>
      <c r="D695">
        <v>1250</v>
      </c>
      <c r="E695">
        <f t="shared" si="10"/>
        <v>110000</v>
      </c>
      <c r="F695">
        <v>5001</v>
      </c>
    </row>
    <row r="696" spans="1:6" x14ac:dyDescent="0.3">
      <c r="A696" s="1">
        <v>45166</v>
      </c>
      <c r="B696">
        <v>1034901103</v>
      </c>
      <c r="C696">
        <f>VLOOKUP(B696,'Product Rates'!A:B,2,0)</f>
        <v>95</v>
      </c>
      <c r="D696">
        <v>1750</v>
      </c>
      <c r="E696">
        <f t="shared" si="10"/>
        <v>166250</v>
      </c>
      <c r="F696">
        <v>6701</v>
      </c>
    </row>
    <row r="697" spans="1:6" x14ac:dyDescent="0.3">
      <c r="A697" s="1">
        <v>45166</v>
      </c>
      <c r="B697">
        <v>1034901132</v>
      </c>
      <c r="C697">
        <f>VLOOKUP(B697,'Product Rates'!A:B,2,0)</f>
        <v>43</v>
      </c>
      <c r="D697">
        <v>3000</v>
      </c>
      <c r="E697">
        <f t="shared" si="10"/>
        <v>129000</v>
      </c>
      <c r="F697">
        <v>4562</v>
      </c>
    </row>
    <row r="698" spans="1:6" x14ac:dyDescent="0.3">
      <c r="A698" s="1">
        <v>45167</v>
      </c>
      <c r="B698">
        <v>1034901143</v>
      </c>
      <c r="C698">
        <f>VLOOKUP(B698,'Product Rates'!A:B,2,0)</f>
        <v>81</v>
      </c>
      <c r="D698">
        <v>1000</v>
      </c>
      <c r="E698">
        <f t="shared" si="10"/>
        <v>81000</v>
      </c>
      <c r="F698">
        <v>8734</v>
      </c>
    </row>
    <row r="699" spans="1:6" x14ac:dyDescent="0.3">
      <c r="A699" s="1">
        <v>45167</v>
      </c>
      <c r="B699">
        <v>1034901343</v>
      </c>
      <c r="C699">
        <f>VLOOKUP(B699,'Product Rates'!A:B,2,0)</f>
        <v>65</v>
      </c>
      <c r="D699">
        <v>4000</v>
      </c>
      <c r="E699">
        <f t="shared" si="10"/>
        <v>260000</v>
      </c>
      <c r="F699">
        <v>5623</v>
      </c>
    </row>
    <row r="700" spans="1:6" x14ac:dyDescent="0.3">
      <c r="A700" s="1">
        <v>45167</v>
      </c>
      <c r="B700">
        <v>1034901334</v>
      </c>
      <c r="C700">
        <f>VLOOKUP(B700,'Product Rates'!A:B,2,0)</f>
        <v>110</v>
      </c>
      <c r="D700">
        <v>1000</v>
      </c>
      <c r="E700">
        <f t="shared" si="10"/>
        <v>110000</v>
      </c>
      <c r="F700">
        <v>9745</v>
      </c>
    </row>
    <row r="701" spans="1:6" x14ac:dyDescent="0.3">
      <c r="A701" s="1">
        <v>45168</v>
      </c>
      <c r="B701">
        <v>1034901446</v>
      </c>
      <c r="C701">
        <f>VLOOKUP(B701,'Product Rates'!A:B,2,0)</f>
        <v>88</v>
      </c>
      <c r="D701">
        <v>3500</v>
      </c>
      <c r="E701">
        <f t="shared" si="10"/>
        <v>308000</v>
      </c>
      <c r="F701">
        <v>9845</v>
      </c>
    </row>
    <row r="702" spans="1:6" x14ac:dyDescent="0.3">
      <c r="A702" s="1">
        <v>45168</v>
      </c>
      <c r="B702">
        <v>1034901103</v>
      </c>
      <c r="C702">
        <f>VLOOKUP(B702,'Product Rates'!A:B,2,0)</f>
        <v>95</v>
      </c>
      <c r="D702">
        <v>2500</v>
      </c>
      <c r="E702">
        <f t="shared" si="10"/>
        <v>237500</v>
      </c>
      <c r="F702">
        <v>1001</v>
      </c>
    </row>
    <row r="703" spans="1:6" x14ac:dyDescent="0.3">
      <c r="A703" s="1">
        <v>45168</v>
      </c>
      <c r="B703">
        <v>1034901132</v>
      </c>
      <c r="C703">
        <f>VLOOKUP(B703,'Product Rates'!A:B,2,0)</f>
        <v>43</v>
      </c>
      <c r="D703">
        <v>2500</v>
      </c>
      <c r="E703">
        <f t="shared" si="10"/>
        <v>107500</v>
      </c>
      <c r="F703">
        <v>2001</v>
      </c>
    </row>
    <row r="704" spans="1:6" x14ac:dyDescent="0.3">
      <c r="A704" s="1">
        <v>45169</v>
      </c>
      <c r="B704">
        <v>1034901143</v>
      </c>
      <c r="C704">
        <f>VLOOKUP(B704,'Product Rates'!A:B,2,0)</f>
        <v>81</v>
      </c>
      <c r="D704">
        <v>3500</v>
      </c>
      <c r="E704">
        <f t="shared" si="10"/>
        <v>283500</v>
      </c>
      <c r="F704">
        <v>3001</v>
      </c>
    </row>
    <row r="705" spans="1:6" x14ac:dyDescent="0.3">
      <c r="A705" s="1">
        <v>45169</v>
      </c>
      <c r="B705">
        <v>1034901343</v>
      </c>
      <c r="C705">
        <f>VLOOKUP(B705,'Product Rates'!A:B,2,0)</f>
        <v>65</v>
      </c>
      <c r="D705">
        <v>1250</v>
      </c>
      <c r="E705">
        <f t="shared" si="10"/>
        <v>81250</v>
      </c>
      <c r="F705">
        <v>5001</v>
      </c>
    </row>
    <row r="706" spans="1:6" x14ac:dyDescent="0.3">
      <c r="A706" s="1">
        <v>45169</v>
      </c>
      <c r="B706">
        <v>1034901334</v>
      </c>
      <c r="C706">
        <f>VLOOKUP(B706,'Product Rates'!A:B,2,0)</f>
        <v>110</v>
      </c>
      <c r="D706">
        <v>1750</v>
      </c>
      <c r="E706">
        <f t="shared" si="10"/>
        <v>192500</v>
      </c>
      <c r="F706">
        <v>6701</v>
      </c>
    </row>
    <row r="707" spans="1:6" x14ac:dyDescent="0.3">
      <c r="A707" s="1">
        <v>45170</v>
      </c>
      <c r="B707">
        <v>1034901446</v>
      </c>
      <c r="C707">
        <f>VLOOKUP(B707,'Product Rates'!A:B,2,0)</f>
        <v>88</v>
      </c>
      <c r="D707">
        <v>3000</v>
      </c>
      <c r="E707">
        <f t="shared" ref="E707:E770" si="11">C707*D707</f>
        <v>264000</v>
      </c>
      <c r="F707">
        <v>4562</v>
      </c>
    </row>
    <row r="708" spans="1:6" x14ac:dyDescent="0.3">
      <c r="A708" s="1">
        <v>45170</v>
      </c>
      <c r="B708">
        <v>1034901103</v>
      </c>
      <c r="C708">
        <f>VLOOKUP(B708,'Product Rates'!A:B,2,0)</f>
        <v>95</v>
      </c>
      <c r="D708">
        <v>1000</v>
      </c>
      <c r="E708">
        <f t="shared" si="11"/>
        <v>95000</v>
      </c>
      <c r="F708">
        <v>8734</v>
      </c>
    </row>
    <row r="709" spans="1:6" x14ac:dyDescent="0.3">
      <c r="A709" s="1">
        <v>45170</v>
      </c>
      <c r="B709">
        <v>1034901132</v>
      </c>
      <c r="C709">
        <f>VLOOKUP(B709,'Product Rates'!A:B,2,0)</f>
        <v>43</v>
      </c>
      <c r="D709">
        <v>4000</v>
      </c>
      <c r="E709">
        <f t="shared" si="11"/>
        <v>172000</v>
      </c>
      <c r="F709">
        <v>5623</v>
      </c>
    </row>
    <row r="710" spans="1:6" x14ac:dyDescent="0.3">
      <c r="A710" s="1">
        <v>45171</v>
      </c>
      <c r="B710">
        <v>1034901143</v>
      </c>
      <c r="C710">
        <f>VLOOKUP(B710,'Product Rates'!A:B,2,0)</f>
        <v>81</v>
      </c>
      <c r="D710">
        <v>1000</v>
      </c>
      <c r="E710">
        <f t="shared" si="11"/>
        <v>81000</v>
      </c>
      <c r="F710">
        <v>9745</v>
      </c>
    </row>
    <row r="711" spans="1:6" x14ac:dyDescent="0.3">
      <c r="A711" s="1">
        <v>45171</v>
      </c>
      <c r="B711">
        <v>1034901343</v>
      </c>
      <c r="C711">
        <f>VLOOKUP(B711,'Product Rates'!A:B,2,0)</f>
        <v>65</v>
      </c>
      <c r="D711">
        <v>3500</v>
      </c>
      <c r="E711">
        <f t="shared" si="11"/>
        <v>227500</v>
      </c>
      <c r="F711">
        <v>9845</v>
      </c>
    </row>
    <row r="712" spans="1:6" x14ac:dyDescent="0.3">
      <c r="A712" s="1">
        <v>45171</v>
      </c>
      <c r="B712">
        <v>1034901334</v>
      </c>
      <c r="C712">
        <f>VLOOKUP(B712,'Product Rates'!A:B,2,0)</f>
        <v>110</v>
      </c>
      <c r="D712">
        <v>2500</v>
      </c>
      <c r="E712">
        <f t="shared" si="11"/>
        <v>275000</v>
      </c>
      <c r="F712">
        <v>1001</v>
      </c>
    </row>
    <row r="713" spans="1:6" x14ac:dyDescent="0.3">
      <c r="A713" s="1">
        <v>45173</v>
      </c>
      <c r="B713">
        <v>1034901446</v>
      </c>
      <c r="C713">
        <f>VLOOKUP(B713,'Product Rates'!A:B,2,0)</f>
        <v>88</v>
      </c>
      <c r="D713">
        <v>1500</v>
      </c>
      <c r="E713">
        <f t="shared" si="11"/>
        <v>132000</v>
      </c>
      <c r="F713">
        <v>2001</v>
      </c>
    </row>
    <row r="714" spans="1:6" x14ac:dyDescent="0.3">
      <c r="A714" s="1">
        <v>45173</v>
      </c>
      <c r="B714">
        <v>1034901103</v>
      </c>
      <c r="C714">
        <f>VLOOKUP(B714,'Product Rates'!A:B,2,0)</f>
        <v>95</v>
      </c>
      <c r="D714">
        <v>1500</v>
      </c>
      <c r="E714">
        <f t="shared" si="11"/>
        <v>142500</v>
      </c>
      <c r="F714">
        <v>3001</v>
      </c>
    </row>
    <row r="715" spans="1:6" x14ac:dyDescent="0.3">
      <c r="A715" s="1">
        <v>45173</v>
      </c>
      <c r="B715">
        <v>1034901132</v>
      </c>
      <c r="C715">
        <f>VLOOKUP(B715,'Product Rates'!A:B,2,0)</f>
        <v>43</v>
      </c>
      <c r="D715">
        <v>4000</v>
      </c>
      <c r="E715">
        <f t="shared" si="11"/>
        <v>172000</v>
      </c>
      <c r="F715">
        <v>5001</v>
      </c>
    </row>
    <row r="716" spans="1:6" x14ac:dyDescent="0.3">
      <c r="A716" s="1">
        <v>45174</v>
      </c>
      <c r="B716">
        <v>1034901143</v>
      </c>
      <c r="C716">
        <f>VLOOKUP(B716,'Product Rates'!A:B,2,0)</f>
        <v>81</v>
      </c>
      <c r="D716">
        <v>2000</v>
      </c>
      <c r="E716">
        <f t="shared" si="11"/>
        <v>162000</v>
      </c>
      <c r="F716">
        <v>6701</v>
      </c>
    </row>
    <row r="717" spans="1:6" x14ac:dyDescent="0.3">
      <c r="A717" s="1">
        <v>45174</v>
      </c>
      <c r="B717">
        <v>1034901343</v>
      </c>
      <c r="C717">
        <f>VLOOKUP(B717,'Product Rates'!A:B,2,0)</f>
        <v>65</v>
      </c>
      <c r="D717">
        <v>1000</v>
      </c>
      <c r="E717">
        <f t="shared" si="11"/>
        <v>65000</v>
      </c>
      <c r="F717">
        <v>4562</v>
      </c>
    </row>
    <row r="718" spans="1:6" x14ac:dyDescent="0.3">
      <c r="A718" s="1">
        <v>45174</v>
      </c>
      <c r="B718">
        <v>1034901334</v>
      </c>
      <c r="C718">
        <f>VLOOKUP(B718,'Product Rates'!A:B,2,0)</f>
        <v>110</v>
      </c>
      <c r="D718">
        <v>1000</v>
      </c>
      <c r="E718">
        <f t="shared" si="11"/>
        <v>110000</v>
      </c>
      <c r="F718">
        <v>8734</v>
      </c>
    </row>
    <row r="719" spans="1:6" x14ac:dyDescent="0.3">
      <c r="A719" s="1">
        <v>45175</v>
      </c>
      <c r="B719">
        <v>1034901446</v>
      </c>
      <c r="C719">
        <f>VLOOKUP(B719,'Product Rates'!A:B,2,0)</f>
        <v>88</v>
      </c>
      <c r="D719">
        <v>1500</v>
      </c>
      <c r="E719">
        <f t="shared" si="11"/>
        <v>132000</v>
      </c>
      <c r="F719">
        <v>5623</v>
      </c>
    </row>
    <row r="720" spans="1:6" x14ac:dyDescent="0.3">
      <c r="A720" s="1">
        <v>45175</v>
      </c>
      <c r="B720">
        <v>1034901103</v>
      </c>
      <c r="C720">
        <f>VLOOKUP(B720,'Product Rates'!A:B,2,0)</f>
        <v>95</v>
      </c>
      <c r="D720">
        <v>2500</v>
      </c>
      <c r="E720">
        <f t="shared" si="11"/>
        <v>237500</v>
      </c>
      <c r="F720">
        <v>9745</v>
      </c>
    </row>
    <row r="721" spans="1:6" x14ac:dyDescent="0.3">
      <c r="A721" s="1">
        <v>45175</v>
      </c>
      <c r="B721">
        <v>1034901132</v>
      </c>
      <c r="C721">
        <f>VLOOKUP(B721,'Product Rates'!A:B,2,0)</f>
        <v>43</v>
      </c>
      <c r="D721">
        <v>5000</v>
      </c>
      <c r="E721">
        <f t="shared" si="11"/>
        <v>215000</v>
      </c>
      <c r="F721">
        <v>9845</v>
      </c>
    </row>
    <row r="722" spans="1:6" x14ac:dyDescent="0.3">
      <c r="A722" s="1">
        <v>45176</v>
      </c>
      <c r="B722">
        <v>1034901143</v>
      </c>
      <c r="C722">
        <f>VLOOKUP(B722,'Product Rates'!A:B,2,0)</f>
        <v>81</v>
      </c>
      <c r="D722">
        <v>1000</v>
      </c>
      <c r="E722">
        <f t="shared" si="11"/>
        <v>81000</v>
      </c>
      <c r="F722">
        <v>1001</v>
      </c>
    </row>
    <row r="723" spans="1:6" x14ac:dyDescent="0.3">
      <c r="A723" s="1">
        <v>45176</v>
      </c>
      <c r="B723">
        <v>1034901343</v>
      </c>
      <c r="C723">
        <f>VLOOKUP(B723,'Product Rates'!A:B,2,0)</f>
        <v>65</v>
      </c>
      <c r="D723">
        <v>2500</v>
      </c>
      <c r="E723">
        <f t="shared" si="11"/>
        <v>162500</v>
      </c>
      <c r="F723">
        <v>2001</v>
      </c>
    </row>
    <row r="724" spans="1:6" x14ac:dyDescent="0.3">
      <c r="A724" s="1">
        <v>45176</v>
      </c>
      <c r="B724">
        <v>1034901334</v>
      </c>
      <c r="C724">
        <f>VLOOKUP(B724,'Product Rates'!A:B,2,0)</f>
        <v>110</v>
      </c>
      <c r="D724">
        <v>3500</v>
      </c>
      <c r="E724">
        <f t="shared" si="11"/>
        <v>385000</v>
      </c>
      <c r="F724">
        <v>3001</v>
      </c>
    </row>
    <row r="725" spans="1:6" x14ac:dyDescent="0.3">
      <c r="A725" s="1">
        <v>45177</v>
      </c>
      <c r="B725">
        <v>1034901446</v>
      </c>
      <c r="C725">
        <f>VLOOKUP(B725,'Product Rates'!A:B,2,0)</f>
        <v>88</v>
      </c>
      <c r="D725">
        <v>1250</v>
      </c>
      <c r="E725">
        <f t="shared" si="11"/>
        <v>110000</v>
      </c>
      <c r="F725">
        <v>5001</v>
      </c>
    </row>
    <row r="726" spans="1:6" x14ac:dyDescent="0.3">
      <c r="A726" s="1">
        <v>45177</v>
      </c>
      <c r="B726">
        <v>1034901103</v>
      </c>
      <c r="C726">
        <f>VLOOKUP(B726,'Product Rates'!A:B,2,0)</f>
        <v>95</v>
      </c>
      <c r="D726">
        <v>1750</v>
      </c>
      <c r="E726">
        <f t="shared" si="11"/>
        <v>166250</v>
      </c>
      <c r="F726">
        <v>6701</v>
      </c>
    </row>
    <row r="727" spans="1:6" x14ac:dyDescent="0.3">
      <c r="A727" s="1">
        <v>45177</v>
      </c>
      <c r="B727">
        <v>1034901132</v>
      </c>
      <c r="C727">
        <f>VLOOKUP(B727,'Product Rates'!A:B,2,0)</f>
        <v>43</v>
      </c>
      <c r="D727">
        <v>3000</v>
      </c>
      <c r="E727">
        <f t="shared" si="11"/>
        <v>129000</v>
      </c>
      <c r="F727">
        <v>4562</v>
      </c>
    </row>
    <row r="728" spans="1:6" x14ac:dyDescent="0.3">
      <c r="A728" s="1">
        <v>45178</v>
      </c>
      <c r="B728">
        <v>1034901143</v>
      </c>
      <c r="C728">
        <f>VLOOKUP(B728,'Product Rates'!A:B,2,0)</f>
        <v>81</v>
      </c>
      <c r="D728">
        <v>1000</v>
      </c>
      <c r="E728">
        <f t="shared" si="11"/>
        <v>81000</v>
      </c>
      <c r="F728">
        <v>8734</v>
      </c>
    </row>
    <row r="729" spans="1:6" x14ac:dyDescent="0.3">
      <c r="A729" s="1">
        <v>45178</v>
      </c>
      <c r="B729">
        <v>1034901343</v>
      </c>
      <c r="C729">
        <f>VLOOKUP(B729,'Product Rates'!A:B,2,0)</f>
        <v>65</v>
      </c>
      <c r="D729">
        <v>4000</v>
      </c>
      <c r="E729">
        <f t="shared" si="11"/>
        <v>260000</v>
      </c>
      <c r="F729">
        <v>5623</v>
      </c>
    </row>
    <row r="730" spans="1:6" x14ac:dyDescent="0.3">
      <c r="A730" s="1">
        <v>45178</v>
      </c>
      <c r="B730">
        <v>1034901334</v>
      </c>
      <c r="C730">
        <f>VLOOKUP(B730,'Product Rates'!A:B,2,0)</f>
        <v>110</v>
      </c>
      <c r="D730">
        <v>1000</v>
      </c>
      <c r="E730">
        <f t="shared" si="11"/>
        <v>110000</v>
      </c>
      <c r="F730">
        <v>9745</v>
      </c>
    </row>
    <row r="731" spans="1:6" x14ac:dyDescent="0.3">
      <c r="A731" s="1">
        <v>45178</v>
      </c>
      <c r="B731">
        <v>1034901446</v>
      </c>
      <c r="C731">
        <f>VLOOKUP(B731,'Product Rates'!A:B,2,0)</f>
        <v>88</v>
      </c>
      <c r="D731">
        <v>3500</v>
      </c>
      <c r="E731">
        <f t="shared" si="11"/>
        <v>308000</v>
      </c>
      <c r="F731">
        <v>9845</v>
      </c>
    </row>
    <row r="732" spans="1:6" x14ac:dyDescent="0.3">
      <c r="A732" s="1">
        <v>45180</v>
      </c>
      <c r="B732">
        <v>1034901103</v>
      </c>
      <c r="C732">
        <f>VLOOKUP(B732,'Product Rates'!A:B,2,0)</f>
        <v>95</v>
      </c>
      <c r="D732">
        <v>2500</v>
      </c>
      <c r="E732">
        <f t="shared" si="11"/>
        <v>237500</v>
      </c>
      <c r="F732">
        <v>1001</v>
      </c>
    </row>
    <row r="733" spans="1:6" x14ac:dyDescent="0.3">
      <c r="A733" s="1">
        <v>45180</v>
      </c>
      <c r="B733">
        <v>1034901132</v>
      </c>
      <c r="C733">
        <f>VLOOKUP(B733,'Product Rates'!A:B,2,0)</f>
        <v>43</v>
      </c>
      <c r="D733">
        <v>1500</v>
      </c>
      <c r="E733">
        <f t="shared" si="11"/>
        <v>64500</v>
      </c>
      <c r="F733">
        <v>2001</v>
      </c>
    </row>
    <row r="734" spans="1:6" x14ac:dyDescent="0.3">
      <c r="A734" s="1">
        <v>45180</v>
      </c>
      <c r="B734">
        <v>1034901143</v>
      </c>
      <c r="C734">
        <f>VLOOKUP(B734,'Product Rates'!A:B,2,0)</f>
        <v>81</v>
      </c>
      <c r="D734">
        <v>1500</v>
      </c>
      <c r="E734">
        <f t="shared" si="11"/>
        <v>121500</v>
      </c>
      <c r="F734">
        <v>3001</v>
      </c>
    </row>
    <row r="735" spans="1:6" x14ac:dyDescent="0.3">
      <c r="A735" s="1">
        <v>45180</v>
      </c>
      <c r="B735">
        <v>1034901343</v>
      </c>
      <c r="C735">
        <f>VLOOKUP(B735,'Product Rates'!A:B,2,0)</f>
        <v>65</v>
      </c>
      <c r="D735">
        <v>4000</v>
      </c>
      <c r="E735">
        <f t="shared" si="11"/>
        <v>260000</v>
      </c>
      <c r="F735">
        <v>5001</v>
      </c>
    </row>
    <row r="736" spans="1:6" x14ac:dyDescent="0.3">
      <c r="A736" s="1">
        <v>45181</v>
      </c>
      <c r="B736">
        <v>1034901334</v>
      </c>
      <c r="C736">
        <f>VLOOKUP(B736,'Product Rates'!A:B,2,0)</f>
        <v>110</v>
      </c>
      <c r="D736">
        <v>2000</v>
      </c>
      <c r="E736">
        <f t="shared" si="11"/>
        <v>220000</v>
      </c>
      <c r="F736">
        <v>6701</v>
      </c>
    </row>
    <row r="737" spans="1:6" x14ac:dyDescent="0.3">
      <c r="A737" s="1">
        <v>45181</v>
      </c>
      <c r="B737">
        <v>1034901446</v>
      </c>
      <c r="C737">
        <f>VLOOKUP(B737,'Product Rates'!A:B,2,0)</f>
        <v>88</v>
      </c>
      <c r="D737">
        <v>1000</v>
      </c>
      <c r="E737">
        <f t="shared" si="11"/>
        <v>88000</v>
      </c>
      <c r="F737">
        <v>4562</v>
      </c>
    </row>
    <row r="738" spans="1:6" x14ac:dyDescent="0.3">
      <c r="A738" s="1">
        <v>45181</v>
      </c>
      <c r="B738">
        <v>1034901103</v>
      </c>
      <c r="C738">
        <f>VLOOKUP(B738,'Product Rates'!A:B,2,0)</f>
        <v>95</v>
      </c>
      <c r="D738">
        <v>1000</v>
      </c>
      <c r="E738">
        <f t="shared" si="11"/>
        <v>95000</v>
      </c>
      <c r="F738">
        <v>8734</v>
      </c>
    </row>
    <row r="739" spans="1:6" x14ac:dyDescent="0.3">
      <c r="A739" s="1">
        <v>45181</v>
      </c>
      <c r="B739">
        <v>1034901132</v>
      </c>
      <c r="C739">
        <f>VLOOKUP(B739,'Product Rates'!A:B,2,0)</f>
        <v>43</v>
      </c>
      <c r="D739">
        <v>2500</v>
      </c>
      <c r="E739">
        <f t="shared" si="11"/>
        <v>107500</v>
      </c>
      <c r="F739">
        <v>5623</v>
      </c>
    </row>
    <row r="740" spans="1:6" x14ac:dyDescent="0.3">
      <c r="A740" s="1">
        <v>45182</v>
      </c>
      <c r="B740">
        <v>1034901143</v>
      </c>
      <c r="C740">
        <f>VLOOKUP(B740,'Product Rates'!A:B,2,0)</f>
        <v>81</v>
      </c>
      <c r="D740">
        <v>3500</v>
      </c>
      <c r="E740">
        <f t="shared" si="11"/>
        <v>283500</v>
      </c>
      <c r="F740">
        <v>9745</v>
      </c>
    </row>
    <row r="741" spans="1:6" x14ac:dyDescent="0.3">
      <c r="A741" s="1">
        <v>45182</v>
      </c>
      <c r="B741">
        <v>1034901343</v>
      </c>
      <c r="C741">
        <f>VLOOKUP(B741,'Product Rates'!A:B,2,0)</f>
        <v>65</v>
      </c>
      <c r="D741">
        <v>1250</v>
      </c>
      <c r="E741">
        <f t="shared" si="11"/>
        <v>81250</v>
      </c>
      <c r="F741">
        <v>9845</v>
      </c>
    </row>
    <row r="742" spans="1:6" x14ac:dyDescent="0.3">
      <c r="A742" s="1">
        <v>45182</v>
      </c>
      <c r="B742">
        <v>1034901334</v>
      </c>
      <c r="C742">
        <f>VLOOKUP(B742,'Product Rates'!A:B,2,0)</f>
        <v>110</v>
      </c>
      <c r="D742">
        <v>1750</v>
      </c>
      <c r="E742">
        <f t="shared" si="11"/>
        <v>192500</v>
      </c>
      <c r="F742">
        <v>1001</v>
      </c>
    </row>
    <row r="743" spans="1:6" x14ac:dyDescent="0.3">
      <c r="A743" s="1">
        <v>45182</v>
      </c>
      <c r="B743">
        <v>1034901446</v>
      </c>
      <c r="C743">
        <f>VLOOKUP(B743,'Product Rates'!A:B,2,0)</f>
        <v>88</v>
      </c>
      <c r="D743">
        <v>3000</v>
      </c>
      <c r="E743">
        <f t="shared" si="11"/>
        <v>264000</v>
      </c>
      <c r="F743">
        <v>2001</v>
      </c>
    </row>
    <row r="744" spans="1:6" x14ac:dyDescent="0.3">
      <c r="A744" s="1">
        <v>45183</v>
      </c>
      <c r="B744">
        <v>1034901103</v>
      </c>
      <c r="C744">
        <f>VLOOKUP(B744,'Product Rates'!A:B,2,0)</f>
        <v>95</v>
      </c>
      <c r="D744">
        <v>1000</v>
      </c>
      <c r="E744">
        <f t="shared" si="11"/>
        <v>95000</v>
      </c>
      <c r="F744">
        <v>3001</v>
      </c>
    </row>
    <row r="745" spans="1:6" x14ac:dyDescent="0.3">
      <c r="A745" s="1">
        <v>45183</v>
      </c>
      <c r="B745">
        <v>1034901132</v>
      </c>
      <c r="C745">
        <f>VLOOKUP(B745,'Product Rates'!A:B,2,0)</f>
        <v>43</v>
      </c>
      <c r="D745">
        <v>4000</v>
      </c>
      <c r="E745">
        <f t="shared" si="11"/>
        <v>172000</v>
      </c>
      <c r="F745">
        <v>5001</v>
      </c>
    </row>
    <row r="746" spans="1:6" x14ac:dyDescent="0.3">
      <c r="A746" s="1">
        <v>45183</v>
      </c>
      <c r="B746">
        <v>1034901143</v>
      </c>
      <c r="C746">
        <f>VLOOKUP(B746,'Product Rates'!A:B,2,0)</f>
        <v>81</v>
      </c>
      <c r="D746">
        <v>1000</v>
      </c>
      <c r="E746">
        <f t="shared" si="11"/>
        <v>81000</v>
      </c>
      <c r="F746">
        <v>6701</v>
      </c>
    </row>
    <row r="747" spans="1:6" x14ac:dyDescent="0.3">
      <c r="A747" s="1">
        <v>45183</v>
      </c>
      <c r="B747">
        <v>1034901343</v>
      </c>
      <c r="C747">
        <f>VLOOKUP(B747,'Product Rates'!A:B,2,0)</f>
        <v>65</v>
      </c>
      <c r="D747">
        <v>3500</v>
      </c>
      <c r="E747">
        <f t="shared" si="11"/>
        <v>227500</v>
      </c>
      <c r="F747">
        <v>4562</v>
      </c>
    </row>
    <row r="748" spans="1:6" x14ac:dyDescent="0.3">
      <c r="A748" s="1">
        <v>45184</v>
      </c>
      <c r="B748">
        <v>1034901334</v>
      </c>
      <c r="C748">
        <f>VLOOKUP(B748,'Product Rates'!A:B,2,0)</f>
        <v>110</v>
      </c>
      <c r="D748">
        <v>2500</v>
      </c>
      <c r="E748">
        <f t="shared" si="11"/>
        <v>275000</v>
      </c>
      <c r="F748">
        <v>8734</v>
      </c>
    </row>
    <row r="749" spans="1:6" x14ac:dyDescent="0.3">
      <c r="A749" s="1">
        <v>45184</v>
      </c>
      <c r="B749">
        <v>1034901446</v>
      </c>
      <c r="C749">
        <f>VLOOKUP(B749,'Product Rates'!A:B,2,0)</f>
        <v>88</v>
      </c>
      <c r="D749">
        <v>1500</v>
      </c>
      <c r="E749">
        <f t="shared" si="11"/>
        <v>132000</v>
      </c>
      <c r="F749">
        <v>5623</v>
      </c>
    </row>
    <row r="750" spans="1:6" x14ac:dyDescent="0.3">
      <c r="A750" s="1">
        <v>45184</v>
      </c>
      <c r="B750">
        <v>1034901103</v>
      </c>
      <c r="C750">
        <f>VLOOKUP(B750,'Product Rates'!A:B,2,0)</f>
        <v>95</v>
      </c>
      <c r="D750">
        <v>1500</v>
      </c>
      <c r="E750">
        <f t="shared" si="11"/>
        <v>142500</v>
      </c>
      <c r="F750">
        <v>9745</v>
      </c>
    </row>
    <row r="751" spans="1:6" x14ac:dyDescent="0.3">
      <c r="A751" s="1">
        <v>45184</v>
      </c>
      <c r="B751">
        <v>1034901132</v>
      </c>
      <c r="C751">
        <f>VLOOKUP(B751,'Product Rates'!A:B,2,0)</f>
        <v>43</v>
      </c>
      <c r="D751">
        <v>4000</v>
      </c>
      <c r="E751">
        <f t="shared" si="11"/>
        <v>172000</v>
      </c>
      <c r="F751">
        <v>9845</v>
      </c>
    </row>
    <row r="752" spans="1:6" x14ac:dyDescent="0.3">
      <c r="A752" s="1">
        <v>45185</v>
      </c>
      <c r="B752">
        <v>1034901143</v>
      </c>
      <c r="C752">
        <f>VLOOKUP(B752,'Product Rates'!A:B,2,0)</f>
        <v>81</v>
      </c>
      <c r="D752">
        <v>2000</v>
      </c>
      <c r="E752">
        <f t="shared" si="11"/>
        <v>162000</v>
      </c>
      <c r="F752">
        <v>1001</v>
      </c>
    </row>
    <row r="753" spans="1:6" x14ac:dyDescent="0.3">
      <c r="A753" s="1">
        <v>45185</v>
      </c>
      <c r="B753">
        <v>1034901343</v>
      </c>
      <c r="C753">
        <f>VLOOKUP(B753,'Product Rates'!A:B,2,0)</f>
        <v>65</v>
      </c>
      <c r="D753">
        <v>1000</v>
      </c>
      <c r="E753">
        <f t="shared" si="11"/>
        <v>65000</v>
      </c>
      <c r="F753">
        <v>2001</v>
      </c>
    </row>
    <row r="754" spans="1:6" x14ac:dyDescent="0.3">
      <c r="A754" s="1">
        <v>45185</v>
      </c>
      <c r="B754">
        <v>1034901334</v>
      </c>
      <c r="C754">
        <f>VLOOKUP(B754,'Product Rates'!A:B,2,0)</f>
        <v>110</v>
      </c>
      <c r="D754">
        <v>1000</v>
      </c>
      <c r="E754">
        <f t="shared" si="11"/>
        <v>110000</v>
      </c>
      <c r="F754">
        <v>3001</v>
      </c>
    </row>
    <row r="755" spans="1:6" x14ac:dyDescent="0.3">
      <c r="A755" s="1">
        <v>45185</v>
      </c>
      <c r="B755">
        <v>1034901446</v>
      </c>
      <c r="C755">
        <f>VLOOKUP(B755,'Product Rates'!A:B,2,0)</f>
        <v>88</v>
      </c>
      <c r="D755">
        <v>2500</v>
      </c>
      <c r="E755">
        <f t="shared" si="11"/>
        <v>220000</v>
      </c>
      <c r="F755">
        <v>5001</v>
      </c>
    </row>
    <row r="756" spans="1:6" x14ac:dyDescent="0.3">
      <c r="A756" s="1">
        <v>45187</v>
      </c>
      <c r="B756">
        <v>1034901103</v>
      </c>
      <c r="C756">
        <f>VLOOKUP(B756,'Product Rates'!A:B,2,0)</f>
        <v>95</v>
      </c>
      <c r="D756">
        <v>3500</v>
      </c>
      <c r="E756">
        <f t="shared" si="11"/>
        <v>332500</v>
      </c>
      <c r="F756">
        <v>6701</v>
      </c>
    </row>
    <row r="757" spans="1:6" x14ac:dyDescent="0.3">
      <c r="A757" s="1">
        <v>45187</v>
      </c>
      <c r="B757">
        <v>1034901132</v>
      </c>
      <c r="C757">
        <f>VLOOKUP(B757,'Product Rates'!A:B,2,0)</f>
        <v>43</v>
      </c>
      <c r="D757">
        <v>1250</v>
      </c>
      <c r="E757">
        <f t="shared" si="11"/>
        <v>53750</v>
      </c>
      <c r="F757">
        <v>4562</v>
      </c>
    </row>
    <row r="758" spans="1:6" x14ac:dyDescent="0.3">
      <c r="A758" s="1">
        <v>45187</v>
      </c>
      <c r="B758">
        <v>1034901143</v>
      </c>
      <c r="C758">
        <f>VLOOKUP(B758,'Product Rates'!A:B,2,0)</f>
        <v>81</v>
      </c>
      <c r="D758">
        <v>1750</v>
      </c>
      <c r="E758">
        <f t="shared" si="11"/>
        <v>141750</v>
      </c>
      <c r="F758">
        <v>8734</v>
      </c>
    </row>
    <row r="759" spans="1:6" x14ac:dyDescent="0.3">
      <c r="A759" s="1">
        <v>45188</v>
      </c>
      <c r="B759">
        <v>1034901343</v>
      </c>
      <c r="C759">
        <f>VLOOKUP(B759,'Product Rates'!A:B,2,0)</f>
        <v>65</v>
      </c>
      <c r="D759">
        <v>3000</v>
      </c>
      <c r="E759">
        <f t="shared" si="11"/>
        <v>195000</v>
      </c>
      <c r="F759">
        <v>5623</v>
      </c>
    </row>
    <row r="760" spans="1:6" x14ac:dyDescent="0.3">
      <c r="A760" s="1">
        <v>45188</v>
      </c>
      <c r="B760">
        <v>1034901334</v>
      </c>
      <c r="C760">
        <f>VLOOKUP(B760,'Product Rates'!A:B,2,0)</f>
        <v>110</v>
      </c>
      <c r="D760">
        <v>1000</v>
      </c>
      <c r="E760">
        <f t="shared" si="11"/>
        <v>110000</v>
      </c>
      <c r="F760">
        <v>9745</v>
      </c>
    </row>
    <row r="761" spans="1:6" x14ac:dyDescent="0.3">
      <c r="A761" s="1">
        <v>45188</v>
      </c>
      <c r="B761">
        <v>1034901446</v>
      </c>
      <c r="C761">
        <f>VLOOKUP(B761,'Product Rates'!A:B,2,0)</f>
        <v>88</v>
      </c>
      <c r="D761">
        <v>4000</v>
      </c>
      <c r="E761">
        <f t="shared" si="11"/>
        <v>352000</v>
      </c>
      <c r="F761">
        <v>9845</v>
      </c>
    </row>
    <row r="762" spans="1:6" x14ac:dyDescent="0.3">
      <c r="A762" s="1">
        <v>45189</v>
      </c>
      <c r="B762">
        <v>1034901103</v>
      </c>
      <c r="C762">
        <f>VLOOKUP(B762,'Product Rates'!A:B,2,0)</f>
        <v>95</v>
      </c>
      <c r="D762">
        <v>1000</v>
      </c>
      <c r="E762">
        <f t="shared" si="11"/>
        <v>95000</v>
      </c>
      <c r="F762">
        <v>1001</v>
      </c>
    </row>
    <row r="763" spans="1:6" x14ac:dyDescent="0.3">
      <c r="A763" s="1">
        <v>45189</v>
      </c>
      <c r="B763">
        <v>1034901132</v>
      </c>
      <c r="C763">
        <f>VLOOKUP(B763,'Product Rates'!A:B,2,0)</f>
        <v>43</v>
      </c>
      <c r="D763">
        <v>3500</v>
      </c>
      <c r="E763">
        <f t="shared" si="11"/>
        <v>150500</v>
      </c>
      <c r="F763">
        <v>2001</v>
      </c>
    </row>
    <row r="764" spans="1:6" x14ac:dyDescent="0.3">
      <c r="A764" s="1">
        <v>45189</v>
      </c>
      <c r="B764">
        <v>1034901143</v>
      </c>
      <c r="C764">
        <f>VLOOKUP(B764,'Product Rates'!A:B,2,0)</f>
        <v>81</v>
      </c>
      <c r="D764">
        <v>2500</v>
      </c>
      <c r="E764">
        <f t="shared" si="11"/>
        <v>202500</v>
      </c>
      <c r="F764">
        <v>3001</v>
      </c>
    </row>
    <row r="765" spans="1:6" x14ac:dyDescent="0.3">
      <c r="A765" s="1">
        <v>45190</v>
      </c>
      <c r="B765">
        <v>1034901343</v>
      </c>
      <c r="C765">
        <f>VLOOKUP(B765,'Product Rates'!A:B,2,0)</f>
        <v>65</v>
      </c>
      <c r="D765">
        <v>1500</v>
      </c>
      <c r="E765">
        <f t="shared" si="11"/>
        <v>97500</v>
      </c>
      <c r="F765">
        <v>5001</v>
      </c>
    </row>
    <row r="766" spans="1:6" x14ac:dyDescent="0.3">
      <c r="A766" s="1">
        <v>45190</v>
      </c>
      <c r="B766">
        <v>1034901334</v>
      </c>
      <c r="C766">
        <f>VLOOKUP(B766,'Product Rates'!A:B,2,0)</f>
        <v>110</v>
      </c>
      <c r="D766">
        <v>1500</v>
      </c>
      <c r="E766">
        <f t="shared" si="11"/>
        <v>165000</v>
      </c>
      <c r="F766">
        <v>6701</v>
      </c>
    </row>
    <row r="767" spans="1:6" x14ac:dyDescent="0.3">
      <c r="A767" s="1">
        <v>45190</v>
      </c>
      <c r="B767">
        <v>1034901446</v>
      </c>
      <c r="C767">
        <f>VLOOKUP(B767,'Product Rates'!A:B,2,0)</f>
        <v>88</v>
      </c>
      <c r="D767">
        <v>4000</v>
      </c>
      <c r="E767">
        <f t="shared" si="11"/>
        <v>352000</v>
      </c>
      <c r="F767">
        <v>4562</v>
      </c>
    </row>
    <row r="768" spans="1:6" x14ac:dyDescent="0.3">
      <c r="A768" s="1">
        <v>45191</v>
      </c>
      <c r="B768">
        <v>1034901103</v>
      </c>
      <c r="C768">
        <f>VLOOKUP(B768,'Product Rates'!A:B,2,0)</f>
        <v>95</v>
      </c>
      <c r="D768">
        <v>2000</v>
      </c>
      <c r="E768">
        <f t="shared" si="11"/>
        <v>190000</v>
      </c>
      <c r="F768">
        <v>8734</v>
      </c>
    </row>
    <row r="769" spans="1:6" x14ac:dyDescent="0.3">
      <c r="A769" s="1">
        <v>45191</v>
      </c>
      <c r="B769">
        <v>1034901132</v>
      </c>
      <c r="C769">
        <f>VLOOKUP(B769,'Product Rates'!A:B,2,0)</f>
        <v>43</v>
      </c>
      <c r="D769">
        <v>1000</v>
      </c>
      <c r="E769">
        <f t="shared" si="11"/>
        <v>43000</v>
      </c>
      <c r="F769">
        <v>5623</v>
      </c>
    </row>
    <row r="770" spans="1:6" x14ac:dyDescent="0.3">
      <c r="A770" s="1">
        <v>45191</v>
      </c>
      <c r="B770">
        <v>1034901143</v>
      </c>
      <c r="C770">
        <f>VLOOKUP(B770,'Product Rates'!A:B,2,0)</f>
        <v>81</v>
      </c>
      <c r="D770">
        <v>1000</v>
      </c>
      <c r="E770">
        <f t="shared" si="11"/>
        <v>81000</v>
      </c>
      <c r="F770">
        <v>9745</v>
      </c>
    </row>
    <row r="771" spans="1:6" x14ac:dyDescent="0.3">
      <c r="A771" s="1">
        <v>45192</v>
      </c>
      <c r="B771">
        <v>1034901343</v>
      </c>
      <c r="C771">
        <f>VLOOKUP(B771,'Product Rates'!A:B,2,0)</f>
        <v>65</v>
      </c>
      <c r="D771">
        <v>1500</v>
      </c>
      <c r="E771">
        <f t="shared" ref="E771:E834" si="12">C771*D771</f>
        <v>97500</v>
      </c>
      <c r="F771">
        <v>9845</v>
      </c>
    </row>
    <row r="772" spans="1:6" x14ac:dyDescent="0.3">
      <c r="A772" s="1">
        <v>45192</v>
      </c>
      <c r="B772">
        <v>1034901334</v>
      </c>
      <c r="C772">
        <f>VLOOKUP(B772,'Product Rates'!A:B,2,0)</f>
        <v>110</v>
      </c>
      <c r="D772">
        <v>2500</v>
      </c>
      <c r="E772">
        <f t="shared" si="12"/>
        <v>275000</v>
      </c>
      <c r="F772">
        <v>1001</v>
      </c>
    </row>
    <row r="773" spans="1:6" x14ac:dyDescent="0.3">
      <c r="A773" s="1">
        <v>45192</v>
      </c>
      <c r="B773">
        <v>1034901446</v>
      </c>
      <c r="C773">
        <f>VLOOKUP(B773,'Product Rates'!A:B,2,0)</f>
        <v>88</v>
      </c>
      <c r="D773">
        <v>5000</v>
      </c>
      <c r="E773">
        <f t="shared" si="12"/>
        <v>440000</v>
      </c>
      <c r="F773">
        <v>2001</v>
      </c>
    </row>
    <row r="774" spans="1:6" x14ac:dyDescent="0.3">
      <c r="A774" s="1">
        <v>45194</v>
      </c>
      <c r="B774">
        <v>1034901103</v>
      </c>
      <c r="C774">
        <f>VLOOKUP(B774,'Product Rates'!A:B,2,0)</f>
        <v>95</v>
      </c>
      <c r="D774">
        <v>1000</v>
      </c>
      <c r="E774">
        <f t="shared" si="12"/>
        <v>95000</v>
      </c>
      <c r="F774">
        <v>3001</v>
      </c>
    </row>
    <row r="775" spans="1:6" x14ac:dyDescent="0.3">
      <c r="A775" s="1">
        <v>45194</v>
      </c>
      <c r="B775">
        <v>1034901132</v>
      </c>
      <c r="C775">
        <f>VLOOKUP(B775,'Product Rates'!A:B,2,0)</f>
        <v>43</v>
      </c>
      <c r="D775">
        <v>2500</v>
      </c>
      <c r="E775">
        <f t="shared" si="12"/>
        <v>107500</v>
      </c>
      <c r="F775">
        <v>5001</v>
      </c>
    </row>
    <row r="776" spans="1:6" x14ac:dyDescent="0.3">
      <c r="A776" s="1">
        <v>45194</v>
      </c>
      <c r="B776">
        <v>1034901143</v>
      </c>
      <c r="C776">
        <f>VLOOKUP(B776,'Product Rates'!A:B,2,0)</f>
        <v>81</v>
      </c>
      <c r="D776">
        <v>3500</v>
      </c>
      <c r="E776">
        <f t="shared" si="12"/>
        <v>283500</v>
      </c>
      <c r="F776">
        <v>6701</v>
      </c>
    </row>
    <row r="777" spans="1:6" x14ac:dyDescent="0.3">
      <c r="A777" s="1">
        <v>45195</v>
      </c>
      <c r="B777">
        <v>1034901343</v>
      </c>
      <c r="C777">
        <f>VLOOKUP(B777,'Product Rates'!A:B,2,0)</f>
        <v>65</v>
      </c>
      <c r="D777">
        <v>1250</v>
      </c>
      <c r="E777">
        <f t="shared" si="12"/>
        <v>81250</v>
      </c>
      <c r="F777">
        <v>4562</v>
      </c>
    </row>
    <row r="778" spans="1:6" x14ac:dyDescent="0.3">
      <c r="A778" s="1">
        <v>45195</v>
      </c>
      <c r="B778">
        <v>1034901334</v>
      </c>
      <c r="C778">
        <f>VLOOKUP(B778,'Product Rates'!A:B,2,0)</f>
        <v>110</v>
      </c>
      <c r="D778">
        <v>1750</v>
      </c>
      <c r="E778">
        <f t="shared" si="12"/>
        <v>192500</v>
      </c>
      <c r="F778">
        <v>8734</v>
      </c>
    </row>
    <row r="779" spans="1:6" x14ac:dyDescent="0.3">
      <c r="A779" s="1">
        <v>45195</v>
      </c>
      <c r="B779">
        <v>1034901446</v>
      </c>
      <c r="C779">
        <f>VLOOKUP(B779,'Product Rates'!A:B,2,0)</f>
        <v>88</v>
      </c>
      <c r="D779">
        <v>3000</v>
      </c>
      <c r="E779">
        <f t="shared" si="12"/>
        <v>264000</v>
      </c>
      <c r="F779">
        <v>5623</v>
      </c>
    </row>
    <row r="780" spans="1:6" x14ac:dyDescent="0.3">
      <c r="A780" s="1">
        <v>45196</v>
      </c>
      <c r="B780">
        <v>1034901103</v>
      </c>
      <c r="C780">
        <f>VLOOKUP(B780,'Product Rates'!A:B,2,0)</f>
        <v>95</v>
      </c>
      <c r="D780">
        <v>1000</v>
      </c>
      <c r="E780">
        <f t="shared" si="12"/>
        <v>95000</v>
      </c>
      <c r="F780">
        <v>9745</v>
      </c>
    </row>
    <row r="781" spans="1:6" x14ac:dyDescent="0.3">
      <c r="A781" s="1">
        <v>45196</v>
      </c>
      <c r="B781">
        <v>1034901132</v>
      </c>
      <c r="C781">
        <f>VLOOKUP(B781,'Product Rates'!A:B,2,0)</f>
        <v>43</v>
      </c>
      <c r="D781">
        <v>4000</v>
      </c>
      <c r="E781">
        <f t="shared" si="12"/>
        <v>172000</v>
      </c>
      <c r="F781">
        <v>9845</v>
      </c>
    </row>
    <row r="782" spans="1:6" x14ac:dyDescent="0.3">
      <c r="A782" s="1">
        <v>45196</v>
      </c>
      <c r="B782">
        <v>1034901143</v>
      </c>
      <c r="C782">
        <f>VLOOKUP(B782,'Product Rates'!A:B,2,0)</f>
        <v>81</v>
      </c>
      <c r="D782">
        <v>1000</v>
      </c>
      <c r="E782">
        <f t="shared" si="12"/>
        <v>81000</v>
      </c>
      <c r="F782">
        <v>1001</v>
      </c>
    </row>
    <row r="783" spans="1:6" x14ac:dyDescent="0.3">
      <c r="A783" s="1">
        <v>45197</v>
      </c>
      <c r="B783">
        <v>1034901343</v>
      </c>
      <c r="C783">
        <f>VLOOKUP(B783,'Product Rates'!A:B,2,0)</f>
        <v>65</v>
      </c>
      <c r="D783">
        <v>3500</v>
      </c>
      <c r="E783">
        <f t="shared" si="12"/>
        <v>227500</v>
      </c>
      <c r="F783">
        <v>2001</v>
      </c>
    </row>
    <row r="784" spans="1:6" x14ac:dyDescent="0.3">
      <c r="A784" s="1">
        <v>45197</v>
      </c>
      <c r="B784">
        <v>1034901334</v>
      </c>
      <c r="C784">
        <f>VLOOKUP(B784,'Product Rates'!A:B,2,0)</f>
        <v>110</v>
      </c>
      <c r="D784">
        <v>2500</v>
      </c>
      <c r="E784">
        <f t="shared" si="12"/>
        <v>275000</v>
      </c>
      <c r="F784">
        <v>3001</v>
      </c>
    </row>
    <row r="785" spans="1:6" x14ac:dyDescent="0.3">
      <c r="A785" s="1">
        <v>45197</v>
      </c>
      <c r="B785">
        <v>1034901446</v>
      </c>
      <c r="C785">
        <f>VLOOKUP(B785,'Product Rates'!A:B,2,0)</f>
        <v>88</v>
      </c>
      <c r="D785">
        <v>1500</v>
      </c>
      <c r="E785">
        <f t="shared" si="12"/>
        <v>132000</v>
      </c>
      <c r="F785">
        <v>5001</v>
      </c>
    </row>
    <row r="786" spans="1:6" x14ac:dyDescent="0.3">
      <c r="A786" s="1">
        <v>45198</v>
      </c>
      <c r="B786">
        <v>1034901103</v>
      </c>
      <c r="C786">
        <f>VLOOKUP(B786,'Product Rates'!A:B,2,0)</f>
        <v>95</v>
      </c>
      <c r="D786">
        <v>1500</v>
      </c>
      <c r="E786">
        <f t="shared" si="12"/>
        <v>142500</v>
      </c>
      <c r="F786">
        <v>6701</v>
      </c>
    </row>
    <row r="787" spans="1:6" x14ac:dyDescent="0.3">
      <c r="A787" s="1">
        <v>45198</v>
      </c>
      <c r="B787">
        <v>1034901132</v>
      </c>
      <c r="C787">
        <f>VLOOKUP(B787,'Product Rates'!A:B,2,0)</f>
        <v>43</v>
      </c>
      <c r="D787">
        <v>4000</v>
      </c>
      <c r="E787">
        <f t="shared" si="12"/>
        <v>172000</v>
      </c>
      <c r="F787">
        <v>4562</v>
      </c>
    </row>
    <row r="788" spans="1:6" x14ac:dyDescent="0.3">
      <c r="A788" s="1">
        <v>45198</v>
      </c>
      <c r="B788">
        <v>1034901143</v>
      </c>
      <c r="C788">
        <f>VLOOKUP(B788,'Product Rates'!A:B,2,0)</f>
        <v>81</v>
      </c>
      <c r="D788">
        <v>2000</v>
      </c>
      <c r="E788">
        <f t="shared" si="12"/>
        <v>162000</v>
      </c>
      <c r="F788">
        <v>8734</v>
      </c>
    </row>
    <row r="789" spans="1:6" x14ac:dyDescent="0.3">
      <c r="A789" s="1">
        <v>45199</v>
      </c>
      <c r="B789">
        <v>1034901343</v>
      </c>
      <c r="C789">
        <f>VLOOKUP(B789,'Product Rates'!A:B,2,0)</f>
        <v>65</v>
      </c>
      <c r="D789">
        <v>1000</v>
      </c>
      <c r="E789">
        <f t="shared" si="12"/>
        <v>65000</v>
      </c>
      <c r="F789">
        <v>5623</v>
      </c>
    </row>
    <row r="790" spans="1:6" x14ac:dyDescent="0.3">
      <c r="A790" s="1">
        <v>45199</v>
      </c>
      <c r="B790">
        <v>1034901334</v>
      </c>
      <c r="C790">
        <f>VLOOKUP(B790,'Product Rates'!A:B,2,0)</f>
        <v>110</v>
      </c>
      <c r="D790">
        <v>1000</v>
      </c>
      <c r="E790">
        <f t="shared" si="12"/>
        <v>110000</v>
      </c>
      <c r="F790">
        <v>9745</v>
      </c>
    </row>
    <row r="791" spans="1:6" x14ac:dyDescent="0.3">
      <c r="A791" s="1">
        <v>45199</v>
      </c>
      <c r="B791">
        <v>1034901446</v>
      </c>
      <c r="C791">
        <f>VLOOKUP(B791,'Product Rates'!A:B,2,0)</f>
        <v>88</v>
      </c>
      <c r="D791">
        <v>1500</v>
      </c>
      <c r="E791">
        <f t="shared" si="12"/>
        <v>132000</v>
      </c>
      <c r="F791">
        <v>9845</v>
      </c>
    </row>
    <row r="792" spans="1:6" x14ac:dyDescent="0.3">
      <c r="A792" s="1">
        <v>45201</v>
      </c>
      <c r="B792">
        <v>1034901103</v>
      </c>
      <c r="C792">
        <f>VLOOKUP(B792,'Product Rates'!A:B,2,0)</f>
        <v>95</v>
      </c>
      <c r="D792">
        <v>2500</v>
      </c>
      <c r="E792">
        <f t="shared" si="12"/>
        <v>237500</v>
      </c>
      <c r="F792">
        <v>1001</v>
      </c>
    </row>
    <row r="793" spans="1:6" x14ac:dyDescent="0.3">
      <c r="A793" s="1">
        <v>45201</v>
      </c>
      <c r="B793">
        <v>1034901132</v>
      </c>
      <c r="C793">
        <f>VLOOKUP(B793,'Product Rates'!A:B,2,0)</f>
        <v>43</v>
      </c>
      <c r="D793">
        <v>5000</v>
      </c>
      <c r="E793">
        <f t="shared" si="12"/>
        <v>215000</v>
      </c>
      <c r="F793">
        <v>2001</v>
      </c>
    </row>
    <row r="794" spans="1:6" x14ac:dyDescent="0.3">
      <c r="A794" s="1">
        <v>45201</v>
      </c>
      <c r="B794">
        <v>1034901143</v>
      </c>
      <c r="C794">
        <f>VLOOKUP(B794,'Product Rates'!A:B,2,0)</f>
        <v>81</v>
      </c>
      <c r="D794">
        <v>1000</v>
      </c>
      <c r="E794">
        <f t="shared" si="12"/>
        <v>81000</v>
      </c>
      <c r="F794">
        <v>3001</v>
      </c>
    </row>
    <row r="795" spans="1:6" x14ac:dyDescent="0.3">
      <c r="A795" s="1">
        <v>45202</v>
      </c>
      <c r="B795">
        <v>1034901343</v>
      </c>
      <c r="C795">
        <f>VLOOKUP(B795,'Product Rates'!A:B,2,0)</f>
        <v>65</v>
      </c>
      <c r="D795">
        <v>2500</v>
      </c>
      <c r="E795">
        <f t="shared" si="12"/>
        <v>162500</v>
      </c>
      <c r="F795">
        <v>5001</v>
      </c>
    </row>
    <row r="796" spans="1:6" x14ac:dyDescent="0.3">
      <c r="A796" s="1">
        <v>45202</v>
      </c>
      <c r="B796">
        <v>1034901334</v>
      </c>
      <c r="C796">
        <f>VLOOKUP(B796,'Product Rates'!A:B,2,0)</f>
        <v>110</v>
      </c>
      <c r="D796">
        <v>3500</v>
      </c>
      <c r="E796">
        <f t="shared" si="12"/>
        <v>385000</v>
      </c>
      <c r="F796">
        <v>6701</v>
      </c>
    </row>
    <row r="797" spans="1:6" x14ac:dyDescent="0.3">
      <c r="A797" s="1">
        <v>45202</v>
      </c>
      <c r="B797">
        <v>1034901446</v>
      </c>
      <c r="C797">
        <f>VLOOKUP(B797,'Product Rates'!A:B,2,0)</f>
        <v>88</v>
      </c>
      <c r="D797">
        <v>1250</v>
      </c>
      <c r="E797">
        <f t="shared" si="12"/>
        <v>110000</v>
      </c>
      <c r="F797">
        <v>4562</v>
      </c>
    </row>
    <row r="798" spans="1:6" x14ac:dyDescent="0.3">
      <c r="A798" s="1">
        <v>45203</v>
      </c>
      <c r="B798">
        <v>1034901103</v>
      </c>
      <c r="C798">
        <f>VLOOKUP(B798,'Product Rates'!A:B,2,0)</f>
        <v>95</v>
      </c>
      <c r="D798">
        <v>1750</v>
      </c>
      <c r="E798">
        <f t="shared" si="12"/>
        <v>166250</v>
      </c>
      <c r="F798">
        <v>8734</v>
      </c>
    </row>
    <row r="799" spans="1:6" x14ac:dyDescent="0.3">
      <c r="A799" s="1">
        <v>45203</v>
      </c>
      <c r="B799">
        <v>1034901132</v>
      </c>
      <c r="C799">
        <f>VLOOKUP(B799,'Product Rates'!A:B,2,0)</f>
        <v>43</v>
      </c>
      <c r="D799">
        <v>3000</v>
      </c>
      <c r="E799">
        <f t="shared" si="12"/>
        <v>129000</v>
      </c>
      <c r="F799">
        <v>5623</v>
      </c>
    </row>
    <row r="800" spans="1:6" x14ac:dyDescent="0.3">
      <c r="A800" s="1">
        <v>45203</v>
      </c>
      <c r="B800">
        <v>1034901143</v>
      </c>
      <c r="C800">
        <f>VLOOKUP(B800,'Product Rates'!A:B,2,0)</f>
        <v>81</v>
      </c>
      <c r="D800">
        <v>1000</v>
      </c>
      <c r="E800">
        <f t="shared" si="12"/>
        <v>81000</v>
      </c>
      <c r="F800">
        <v>9745</v>
      </c>
    </row>
    <row r="801" spans="1:6" x14ac:dyDescent="0.3">
      <c r="A801" s="1">
        <v>45204</v>
      </c>
      <c r="B801">
        <v>1034901343</v>
      </c>
      <c r="C801">
        <f>VLOOKUP(B801,'Product Rates'!A:B,2,0)</f>
        <v>65</v>
      </c>
      <c r="D801">
        <v>4000</v>
      </c>
      <c r="E801">
        <f t="shared" si="12"/>
        <v>260000</v>
      </c>
      <c r="F801">
        <v>9845</v>
      </c>
    </row>
    <row r="802" spans="1:6" x14ac:dyDescent="0.3">
      <c r="A802" s="1">
        <v>45204</v>
      </c>
      <c r="B802">
        <v>1034901334</v>
      </c>
      <c r="C802">
        <f>VLOOKUP(B802,'Product Rates'!A:B,2,0)</f>
        <v>110</v>
      </c>
      <c r="D802">
        <v>1000</v>
      </c>
      <c r="E802">
        <f t="shared" si="12"/>
        <v>110000</v>
      </c>
      <c r="F802">
        <v>1001</v>
      </c>
    </row>
    <row r="803" spans="1:6" x14ac:dyDescent="0.3">
      <c r="A803" s="1">
        <v>45204</v>
      </c>
      <c r="B803">
        <v>1034901446</v>
      </c>
      <c r="C803">
        <f>VLOOKUP(B803,'Product Rates'!A:B,2,0)</f>
        <v>88</v>
      </c>
      <c r="D803">
        <v>3500</v>
      </c>
      <c r="E803">
        <f t="shared" si="12"/>
        <v>308000</v>
      </c>
      <c r="F803">
        <v>2001</v>
      </c>
    </row>
    <row r="804" spans="1:6" x14ac:dyDescent="0.3">
      <c r="A804" s="1">
        <v>45205</v>
      </c>
      <c r="B804">
        <v>1034901103</v>
      </c>
      <c r="C804">
        <f>VLOOKUP(B804,'Product Rates'!A:B,2,0)</f>
        <v>95</v>
      </c>
      <c r="D804">
        <v>2500</v>
      </c>
      <c r="E804">
        <f t="shared" si="12"/>
        <v>237500</v>
      </c>
      <c r="F804">
        <v>3001</v>
      </c>
    </row>
    <row r="805" spans="1:6" x14ac:dyDescent="0.3">
      <c r="A805" s="1">
        <v>45205</v>
      </c>
      <c r="B805">
        <v>1034901132</v>
      </c>
      <c r="C805">
        <f>VLOOKUP(B805,'Product Rates'!A:B,2,0)</f>
        <v>43</v>
      </c>
      <c r="D805">
        <v>1500</v>
      </c>
      <c r="E805">
        <f t="shared" si="12"/>
        <v>64500</v>
      </c>
      <c r="F805">
        <v>5001</v>
      </c>
    </row>
    <row r="806" spans="1:6" x14ac:dyDescent="0.3">
      <c r="A806" s="1">
        <v>45205</v>
      </c>
      <c r="B806">
        <v>1034901143</v>
      </c>
      <c r="C806">
        <f>VLOOKUP(B806,'Product Rates'!A:B,2,0)</f>
        <v>81</v>
      </c>
      <c r="D806">
        <v>1500</v>
      </c>
      <c r="E806">
        <f t="shared" si="12"/>
        <v>121500</v>
      </c>
      <c r="F806">
        <v>6701</v>
      </c>
    </row>
    <row r="807" spans="1:6" x14ac:dyDescent="0.3">
      <c r="A807" s="1">
        <v>45206</v>
      </c>
      <c r="B807">
        <v>1034901343</v>
      </c>
      <c r="C807">
        <f>VLOOKUP(B807,'Product Rates'!A:B,2,0)</f>
        <v>65</v>
      </c>
      <c r="D807">
        <v>4000</v>
      </c>
      <c r="E807">
        <f t="shared" si="12"/>
        <v>260000</v>
      </c>
      <c r="F807">
        <v>4562</v>
      </c>
    </row>
    <row r="808" spans="1:6" x14ac:dyDescent="0.3">
      <c r="A808" s="1">
        <v>45206</v>
      </c>
      <c r="B808">
        <v>1034901334</v>
      </c>
      <c r="C808">
        <f>VLOOKUP(B808,'Product Rates'!A:B,2,0)</f>
        <v>110</v>
      </c>
      <c r="D808">
        <v>2000</v>
      </c>
      <c r="E808">
        <f t="shared" si="12"/>
        <v>220000</v>
      </c>
      <c r="F808">
        <v>8734</v>
      </c>
    </row>
    <row r="809" spans="1:6" x14ac:dyDescent="0.3">
      <c r="A809" s="1">
        <v>45206</v>
      </c>
      <c r="B809">
        <v>1034901446</v>
      </c>
      <c r="C809">
        <f>VLOOKUP(B809,'Product Rates'!A:B,2,0)</f>
        <v>88</v>
      </c>
      <c r="D809">
        <v>1000</v>
      </c>
      <c r="E809">
        <f t="shared" si="12"/>
        <v>88000</v>
      </c>
      <c r="F809">
        <v>5623</v>
      </c>
    </row>
    <row r="810" spans="1:6" x14ac:dyDescent="0.3">
      <c r="A810" s="1">
        <v>45208</v>
      </c>
      <c r="B810">
        <v>1034901103</v>
      </c>
      <c r="C810">
        <f>VLOOKUP(B810,'Product Rates'!A:B,2,0)</f>
        <v>95</v>
      </c>
      <c r="D810">
        <v>1000</v>
      </c>
      <c r="E810">
        <f t="shared" si="12"/>
        <v>95000</v>
      </c>
      <c r="F810">
        <v>9745</v>
      </c>
    </row>
    <row r="811" spans="1:6" x14ac:dyDescent="0.3">
      <c r="A811" s="1">
        <v>45208</v>
      </c>
      <c r="B811">
        <v>1034901112</v>
      </c>
      <c r="C811">
        <f>VLOOKUP(B811,'Product Rates'!A:B,2,0)</f>
        <v>71.23</v>
      </c>
      <c r="D811">
        <v>2500</v>
      </c>
      <c r="E811">
        <f t="shared" si="12"/>
        <v>178075</v>
      </c>
      <c r="F811">
        <v>9845</v>
      </c>
    </row>
    <row r="812" spans="1:6" x14ac:dyDescent="0.3">
      <c r="A812" s="1">
        <v>45208</v>
      </c>
      <c r="B812">
        <v>1034901132</v>
      </c>
      <c r="C812">
        <f>VLOOKUP(B812,'Product Rates'!A:B,2,0)</f>
        <v>43</v>
      </c>
      <c r="D812">
        <v>3500</v>
      </c>
      <c r="E812">
        <f t="shared" si="12"/>
        <v>150500</v>
      </c>
      <c r="F812">
        <v>1001</v>
      </c>
    </row>
    <row r="813" spans="1:6" x14ac:dyDescent="0.3">
      <c r="A813" s="1">
        <v>45209</v>
      </c>
      <c r="B813">
        <v>1034901143</v>
      </c>
      <c r="C813">
        <f>VLOOKUP(B813,'Product Rates'!A:B,2,0)</f>
        <v>81</v>
      </c>
      <c r="D813">
        <v>1250</v>
      </c>
      <c r="E813">
        <f t="shared" si="12"/>
        <v>101250</v>
      </c>
      <c r="F813">
        <v>2001</v>
      </c>
    </row>
    <row r="814" spans="1:6" x14ac:dyDescent="0.3">
      <c r="A814" s="1">
        <v>45209</v>
      </c>
      <c r="B814">
        <v>1034901234</v>
      </c>
      <c r="C814">
        <f>VLOOKUP(B814,'Product Rates'!A:B,2,0)</f>
        <v>105</v>
      </c>
      <c r="D814">
        <v>1750</v>
      </c>
      <c r="E814">
        <f t="shared" si="12"/>
        <v>183750</v>
      </c>
      <c r="F814">
        <v>3001</v>
      </c>
    </row>
    <row r="815" spans="1:6" x14ac:dyDescent="0.3">
      <c r="A815" s="1">
        <v>45209</v>
      </c>
      <c r="B815">
        <v>1034901343</v>
      </c>
      <c r="C815">
        <f>VLOOKUP(B815,'Product Rates'!A:B,2,0)</f>
        <v>65</v>
      </c>
      <c r="D815">
        <v>3000</v>
      </c>
      <c r="E815">
        <f t="shared" si="12"/>
        <v>195000</v>
      </c>
      <c r="F815">
        <v>5001</v>
      </c>
    </row>
    <row r="816" spans="1:6" x14ac:dyDescent="0.3">
      <c r="A816" s="1">
        <v>45210</v>
      </c>
      <c r="B816">
        <v>1034901334</v>
      </c>
      <c r="C816">
        <f>VLOOKUP(B816,'Product Rates'!A:B,2,0)</f>
        <v>110</v>
      </c>
      <c r="D816">
        <v>1000</v>
      </c>
      <c r="E816">
        <f t="shared" si="12"/>
        <v>110000</v>
      </c>
      <c r="F816">
        <v>6701</v>
      </c>
    </row>
    <row r="817" spans="1:6" x14ac:dyDescent="0.3">
      <c r="A817" s="1">
        <v>45210</v>
      </c>
      <c r="B817">
        <v>1034901446</v>
      </c>
      <c r="C817">
        <f>VLOOKUP(B817,'Product Rates'!A:B,2,0)</f>
        <v>88</v>
      </c>
      <c r="D817">
        <v>4000</v>
      </c>
      <c r="E817">
        <f t="shared" si="12"/>
        <v>352000</v>
      </c>
      <c r="F817">
        <v>4562</v>
      </c>
    </row>
    <row r="818" spans="1:6" x14ac:dyDescent="0.3">
      <c r="A818" s="1">
        <v>45210</v>
      </c>
      <c r="B818">
        <v>1034901103</v>
      </c>
      <c r="C818">
        <f>VLOOKUP(B818,'Product Rates'!A:B,2,0)</f>
        <v>95</v>
      </c>
      <c r="D818">
        <v>1000</v>
      </c>
      <c r="E818">
        <f t="shared" si="12"/>
        <v>95000</v>
      </c>
      <c r="F818">
        <v>8734</v>
      </c>
    </row>
    <row r="819" spans="1:6" x14ac:dyDescent="0.3">
      <c r="A819" s="1">
        <v>45211</v>
      </c>
      <c r="B819">
        <v>1034901112</v>
      </c>
      <c r="C819">
        <f>VLOOKUP(B819,'Product Rates'!A:B,2,0)</f>
        <v>71.23</v>
      </c>
      <c r="D819">
        <v>3500</v>
      </c>
      <c r="E819">
        <f t="shared" si="12"/>
        <v>249305</v>
      </c>
      <c r="F819">
        <v>5623</v>
      </c>
    </row>
    <row r="820" spans="1:6" x14ac:dyDescent="0.3">
      <c r="A820" s="1">
        <v>45211</v>
      </c>
      <c r="B820">
        <v>1034901132</v>
      </c>
      <c r="C820">
        <f>VLOOKUP(B820,'Product Rates'!A:B,2,0)</f>
        <v>43</v>
      </c>
      <c r="D820">
        <v>2500</v>
      </c>
      <c r="E820">
        <f t="shared" si="12"/>
        <v>107500</v>
      </c>
      <c r="F820">
        <v>9745</v>
      </c>
    </row>
    <row r="821" spans="1:6" x14ac:dyDescent="0.3">
      <c r="A821" s="1">
        <v>45211</v>
      </c>
      <c r="B821">
        <v>1034901143</v>
      </c>
      <c r="C821">
        <f>VLOOKUP(B821,'Product Rates'!A:B,2,0)</f>
        <v>81</v>
      </c>
      <c r="D821">
        <v>1500</v>
      </c>
      <c r="E821">
        <f t="shared" si="12"/>
        <v>121500</v>
      </c>
      <c r="F821">
        <v>9845</v>
      </c>
    </row>
    <row r="822" spans="1:6" x14ac:dyDescent="0.3">
      <c r="A822" s="1">
        <v>45212</v>
      </c>
      <c r="B822">
        <v>1034901234</v>
      </c>
      <c r="C822">
        <f>VLOOKUP(B822,'Product Rates'!A:B,2,0)</f>
        <v>105</v>
      </c>
      <c r="D822">
        <v>1500</v>
      </c>
      <c r="E822">
        <f t="shared" si="12"/>
        <v>157500</v>
      </c>
      <c r="F822">
        <v>1001</v>
      </c>
    </row>
    <row r="823" spans="1:6" x14ac:dyDescent="0.3">
      <c r="A823" s="1">
        <v>45212</v>
      </c>
      <c r="B823">
        <v>1034901343</v>
      </c>
      <c r="C823">
        <f>VLOOKUP(B823,'Product Rates'!A:B,2,0)</f>
        <v>65</v>
      </c>
      <c r="D823">
        <v>4000</v>
      </c>
      <c r="E823">
        <f t="shared" si="12"/>
        <v>260000</v>
      </c>
      <c r="F823">
        <v>2001</v>
      </c>
    </row>
    <row r="824" spans="1:6" x14ac:dyDescent="0.3">
      <c r="A824" s="1">
        <v>45212</v>
      </c>
      <c r="B824">
        <v>1034901334</v>
      </c>
      <c r="C824">
        <f>VLOOKUP(B824,'Product Rates'!A:B,2,0)</f>
        <v>110</v>
      </c>
      <c r="D824">
        <v>2000</v>
      </c>
      <c r="E824">
        <f t="shared" si="12"/>
        <v>220000</v>
      </c>
      <c r="F824">
        <v>3001</v>
      </c>
    </row>
    <row r="825" spans="1:6" x14ac:dyDescent="0.3">
      <c r="A825" s="1">
        <v>45213</v>
      </c>
      <c r="B825">
        <v>1034901446</v>
      </c>
      <c r="C825">
        <f>VLOOKUP(B825,'Product Rates'!A:B,2,0)</f>
        <v>88</v>
      </c>
      <c r="D825">
        <v>1000</v>
      </c>
      <c r="E825">
        <f t="shared" si="12"/>
        <v>88000</v>
      </c>
      <c r="F825">
        <v>5001</v>
      </c>
    </row>
    <row r="826" spans="1:6" x14ac:dyDescent="0.3">
      <c r="A826" s="1">
        <v>45213</v>
      </c>
      <c r="B826">
        <v>1034901103</v>
      </c>
      <c r="C826">
        <f>VLOOKUP(B826,'Product Rates'!A:B,2,0)</f>
        <v>95</v>
      </c>
      <c r="D826">
        <v>1000</v>
      </c>
      <c r="E826">
        <f t="shared" si="12"/>
        <v>95000</v>
      </c>
      <c r="F826">
        <v>6701</v>
      </c>
    </row>
    <row r="827" spans="1:6" x14ac:dyDescent="0.3">
      <c r="A827" s="1">
        <v>45213</v>
      </c>
      <c r="B827">
        <v>1034901112</v>
      </c>
      <c r="C827">
        <f>VLOOKUP(B827,'Product Rates'!A:B,2,0)</f>
        <v>71.23</v>
      </c>
      <c r="D827">
        <v>1500</v>
      </c>
      <c r="E827">
        <f t="shared" si="12"/>
        <v>106845</v>
      </c>
      <c r="F827">
        <v>4562</v>
      </c>
    </row>
    <row r="828" spans="1:6" x14ac:dyDescent="0.3">
      <c r="A828" s="1">
        <v>45215</v>
      </c>
      <c r="B828">
        <v>1034901132</v>
      </c>
      <c r="C828">
        <f>VLOOKUP(B828,'Product Rates'!A:B,2,0)</f>
        <v>43</v>
      </c>
      <c r="D828">
        <v>2500</v>
      </c>
      <c r="E828">
        <f t="shared" si="12"/>
        <v>107500</v>
      </c>
      <c r="F828">
        <v>8734</v>
      </c>
    </row>
    <row r="829" spans="1:6" x14ac:dyDescent="0.3">
      <c r="A829" s="1">
        <v>45215</v>
      </c>
      <c r="B829">
        <v>1034901143</v>
      </c>
      <c r="C829">
        <f>VLOOKUP(B829,'Product Rates'!A:B,2,0)</f>
        <v>81</v>
      </c>
      <c r="D829">
        <v>5000</v>
      </c>
      <c r="E829">
        <f t="shared" si="12"/>
        <v>405000</v>
      </c>
      <c r="F829">
        <v>5623</v>
      </c>
    </row>
    <row r="830" spans="1:6" x14ac:dyDescent="0.3">
      <c r="A830" s="1">
        <v>45215</v>
      </c>
      <c r="B830">
        <v>1034901234</v>
      </c>
      <c r="C830">
        <f>VLOOKUP(B830,'Product Rates'!A:B,2,0)</f>
        <v>105</v>
      </c>
      <c r="D830">
        <v>1000</v>
      </c>
      <c r="E830">
        <f t="shared" si="12"/>
        <v>105000</v>
      </c>
      <c r="F830">
        <v>9745</v>
      </c>
    </row>
    <row r="831" spans="1:6" x14ac:dyDescent="0.3">
      <c r="A831" s="1">
        <v>45216</v>
      </c>
      <c r="B831">
        <v>1034901343</v>
      </c>
      <c r="C831">
        <f>VLOOKUP(B831,'Product Rates'!A:B,2,0)</f>
        <v>65</v>
      </c>
      <c r="D831">
        <v>2500</v>
      </c>
      <c r="E831">
        <f t="shared" si="12"/>
        <v>162500</v>
      </c>
      <c r="F831">
        <v>9845</v>
      </c>
    </row>
    <row r="832" spans="1:6" x14ac:dyDescent="0.3">
      <c r="A832" s="1">
        <v>45216</v>
      </c>
      <c r="B832">
        <v>1034901334</v>
      </c>
      <c r="C832">
        <f>VLOOKUP(B832,'Product Rates'!A:B,2,0)</f>
        <v>110</v>
      </c>
      <c r="D832">
        <v>3500</v>
      </c>
      <c r="E832">
        <f t="shared" si="12"/>
        <v>385000</v>
      </c>
      <c r="F832">
        <v>1001</v>
      </c>
    </row>
    <row r="833" spans="1:6" x14ac:dyDescent="0.3">
      <c r="A833" s="1">
        <v>45216</v>
      </c>
      <c r="B833">
        <v>1034901446</v>
      </c>
      <c r="C833">
        <f>VLOOKUP(B833,'Product Rates'!A:B,2,0)</f>
        <v>88</v>
      </c>
      <c r="D833">
        <v>1250</v>
      </c>
      <c r="E833">
        <f t="shared" si="12"/>
        <v>110000</v>
      </c>
      <c r="F833">
        <v>2001</v>
      </c>
    </row>
    <row r="834" spans="1:6" x14ac:dyDescent="0.3">
      <c r="A834" s="1">
        <v>45217</v>
      </c>
      <c r="B834">
        <v>1034901103</v>
      </c>
      <c r="C834">
        <f>VLOOKUP(B834,'Product Rates'!A:B,2,0)</f>
        <v>95</v>
      </c>
      <c r="D834">
        <v>1750</v>
      </c>
      <c r="E834">
        <f t="shared" si="12"/>
        <v>166250</v>
      </c>
      <c r="F834">
        <v>3001</v>
      </c>
    </row>
    <row r="835" spans="1:6" x14ac:dyDescent="0.3">
      <c r="A835" s="1">
        <v>45217</v>
      </c>
      <c r="B835">
        <v>1034901112</v>
      </c>
      <c r="C835">
        <f>VLOOKUP(B835,'Product Rates'!A:B,2,0)</f>
        <v>71.23</v>
      </c>
      <c r="D835">
        <v>3000</v>
      </c>
      <c r="E835">
        <f t="shared" ref="E835:E898" si="13">C835*D835</f>
        <v>213690</v>
      </c>
      <c r="F835">
        <v>5001</v>
      </c>
    </row>
    <row r="836" spans="1:6" x14ac:dyDescent="0.3">
      <c r="A836" s="1">
        <v>45217</v>
      </c>
      <c r="B836">
        <v>1034901132</v>
      </c>
      <c r="C836">
        <f>VLOOKUP(B836,'Product Rates'!A:B,2,0)</f>
        <v>43</v>
      </c>
      <c r="D836">
        <v>1000</v>
      </c>
      <c r="E836">
        <f t="shared" si="13"/>
        <v>43000</v>
      </c>
      <c r="F836">
        <v>6701</v>
      </c>
    </row>
    <row r="837" spans="1:6" x14ac:dyDescent="0.3">
      <c r="A837" s="1">
        <v>45218</v>
      </c>
      <c r="B837">
        <v>1034901143</v>
      </c>
      <c r="C837">
        <f>VLOOKUP(B837,'Product Rates'!A:B,2,0)</f>
        <v>81</v>
      </c>
      <c r="D837">
        <v>4000</v>
      </c>
      <c r="E837">
        <f t="shared" si="13"/>
        <v>324000</v>
      </c>
      <c r="F837">
        <v>4562</v>
      </c>
    </row>
    <row r="838" spans="1:6" x14ac:dyDescent="0.3">
      <c r="A838" s="1">
        <v>45218</v>
      </c>
      <c r="B838">
        <v>1034901234</v>
      </c>
      <c r="C838">
        <f>VLOOKUP(B838,'Product Rates'!A:B,2,0)</f>
        <v>105</v>
      </c>
      <c r="D838">
        <v>1000</v>
      </c>
      <c r="E838">
        <f t="shared" si="13"/>
        <v>105000</v>
      </c>
      <c r="F838">
        <v>8734</v>
      </c>
    </row>
    <row r="839" spans="1:6" x14ac:dyDescent="0.3">
      <c r="A839" s="1">
        <v>45218</v>
      </c>
      <c r="B839">
        <v>1034901343</v>
      </c>
      <c r="C839">
        <f>VLOOKUP(B839,'Product Rates'!A:B,2,0)</f>
        <v>65</v>
      </c>
      <c r="D839">
        <v>3500</v>
      </c>
      <c r="E839">
        <f t="shared" si="13"/>
        <v>227500</v>
      </c>
      <c r="F839">
        <v>5623</v>
      </c>
    </row>
    <row r="840" spans="1:6" x14ac:dyDescent="0.3">
      <c r="A840" s="1">
        <v>45219</v>
      </c>
      <c r="B840">
        <v>1034901334</v>
      </c>
      <c r="C840">
        <f>VLOOKUP(B840,'Product Rates'!A:B,2,0)</f>
        <v>110</v>
      </c>
      <c r="D840">
        <v>2500</v>
      </c>
      <c r="E840">
        <f t="shared" si="13"/>
        <v>275000</v>
      </c>
      <c r="F840">
        <v>9745</v>
      </c>
    </row>
    <row r="841" spans="1:6" x14ac:dyDescent="0.3">
      <c r="A841" s="1">
        <v>45219</v>
      </c>
      <c r="B841">
        <v>1034901446</v>
      </c>
      <c r="C841">
        <f>VLOOKUP(B841,'Product Rates'!A:B,2,0)</f>
        <v>88</v>
      </c>
      <c r="D841">
        <v>1500</v>
      </c>
      <c r="E841">
        <f t="shared" si="13"/>
        <v>132000</v>
      </c>
      <c r="F841">
        <v>9845</v>
      </c>
    </row>
    <row r="842" spans="1:6" x14ac:dyDescent="0.3">
      <c r="A842" s="1">
        <v>45219</v>
      </c>
      <c r="B842">
        <v>1034901103</v>
      </c>
      <c r="C842">
        <f>VLOOKUP(B842,'Product Rates'!A:B,2,0)</f>
        <v>95</v>
      </c>
      <c r="D842">
        <v>1500</v>
      </c>
      <c r="E842">
        <f t="shared" si="13"/>
        <v>142500</v>
      </c>
      <c r="F842">
        <v>1001</v>
      </c>
    </row>
    <row r="843" spans="1:6" x14ac:dyDescent="0.3">
      <c r="A843" s="1">
        <v>45219</v>
      </c>
      <c r="B843">
        <v>1034901112</v>
      </c>
      <c r="C843">
        <f>VLOOKUP(B843,'Product Rates'!A:B,2,0)</f>
        <v>71.23</v>
      </c>
      <c r="D843">
        <v>4000</v>
      </c>
      <c r="E843">
        <f t="shared" si="13"/>
        <v>284920</v>
      </c>
      <c r="F843">
        <v>2001</v>
      </c>
    </row>
    <row r="844" spans="1:6" x14ac:dyDescent="0.3">
      <c r="A844" s="1">
        <v>45220</v>
      </c>
      <c r="B844">
        <v>1034901132</v>
      </c>
      <c r="C844">
        <f>VLOOKUP(B844,'Product Rates'!A:B,2,0)</f>
        <v>43</v>
      </c>
      <c r="D844">
        <v>2000</v>
      </c>
      <c r="E844">
        <f t="shared" si="13"/>
        <v>86000</v>
      </c>
      <c r="F844">
        <v>3001</v>
      </c>
    </row>
    <row r="845" spans="1:6" x14ac:dyDescent="0.3">
      <c r="A845" s="1">
        <v>45220</v>
      </c>
      <c r="B845">
        <v>1034901143</v>
      </c>
      <c r="C845">
        <f>VLOOKUP(B845,'Product Rates'!A:B,2,0)</f>
        <v>81</v>
      </c>
      <c r="D845">
        <v>1000</v>
      </c>
      <c r="E845">
        <f t="shared" si="13"/>
        <v>81000</v>
      </c>
      <c r="F845">
        <v>5001</v>
      </c>
    </row>
    <row r="846" spans="1:6" x14ac:dyDescent="0.3">
      <c r="A846" s="1">
        <v>45220</v>
      </c>
      <c r="B846">
        <v>1034901234</v>
      </c>
      <c r="C846">
        <f>VLOOKUP(B846,'Product Rates'!A:B,2,0)</f>
        <v>105</v>
      </c>
      <c r="D846">
        <v>1000</v>
      </c>
      <c r="E846">
        <f t="shared" si="13"/>
        <v>105000</v>
      </c>
      <c r="F846">
        <v>6701</v>
      </c>
    </row>
    <row r="847" spans="1:6" x14ac:dyDescent="0.3">
      <c r="A847" s="1">
        <v>45220</v>
      </c>
      <c r="B847">
        <v>1034901343</v>
      </c>
      <c r="C847">
        <f>VLOOKUP(B847,'Product Rates'!A:B,2,0)</f>
        <v>65</v>
      </c>
      <c r="D847">
        <v>1500</v>
      </c>
      <c r="E847">
        <f t="shared" si="13"/>
        <v>97500</v>
      </c>
      <c r="F847">
        <v>4562</v>
      </c>
    </row>
    <row r="848" spans="1:6" x14ac:dyDescent="0.3">
      <c r="A848" s="1">
        <v>45222</v>
      </c>
      <c r="B848">
        <v>1034901334</v>
      </c>
      <c r="C848">
        <f>VLOOKUP(B848,'Product Rates'!A:B,2,0)</f>
        <v>110</v>
      </c>
      <c r="D848">
        <v>2500</v>
      </c>
      <c r="E848">
        <f t="shared" si="13"/>
        <v>275000</v>
      </c>
      <c r="F848">
        <v>8734</v>
      </c>
    </row>
    <row r="849" spans="1:6" x14ac:dyDescent="0.3">
      <c r="A849" s="1">
        <v>45222</v>
      </c>
      <c r="B849">
        <v>1034901446</v>
      </c>
      <c r="C849">
        <f>VLOOKUP(B849,'Product Rates'!A:B,2,0)</f>
        <v>88</v>
      </c>
      <c r="D849">
        <v>5000</v>
      </c>
      <c r="E849">
        <f t="shared" si="13"/>
        <v>440000</v>
      </c>
      <c r="F849">
        <v>5623</v>
      </c>
    </row>
    <row r="850" spans="1:6" x14ac:dyDescent="0.3">
      <c r="A850" s="1">
        <v>45222</v>
      </c>
      <c r="B850">
        <v>1034901103</v>
      </c>
      <c r="C850">
        <f>VLOOKUP(B850,'Product Rates'!A:B,2,0)</f>
        <v>95</v>
      </c>
      <c r="D850">
        <v>1000</v>
      </c>
      <c r="E850">
        <f t="shared" si="13"/>
        <v>95000</v>
      </c>
      <c r="F850">
        <v>9745</v>
      </c>
    </row>
    <row r="851" spans="1:6" x14ac:dyDescent="0.3">
      <c r="A851" s="1">
        <v>45222</v>
      </c>
      <c r="B851">
        <v>1034901112</v>
      </c>
      <c r="C851">
        <f>VLOOKUP(B851,'Product Rates'!A:B,2,0)</f>
        <v>71.23</v>
      </c>
      <c r="D851">
        <v>2500</v>
      </c>
      <c r="E851">
        <f t="shared" si="13"/>
        <v>178075</v>
      </c>
      <c r="F851">
        <v>9845</v>
      </c>
    </row>
    <row r="852" spans="1:6" x14ac:dyDescent="0.3">
      <c r="A852" s="1">
        <v>45223</v>
      </c>
      <c r="B852">
        <v>1034901132</v>
      </c>
      <c r="C852">
        <f>VLOOKUP(B852,'Product Rates'!A:B,2,0)</f>
        <v>43</v>
      </c>
      <c r="D852">
        <v>3500</v>
      </c>
      <c r="E852">
        <f t="shared" si="13"/>
        <v>150500</v>
      </c>
      <c r="F852">
        <v>1001</v>
      </c>
    </row>
    <row r="853" spans="1:6" x14ac:dyDescent="0.3">
      <c r="A853" s="1">
        <v>45223</v>
      </c>
      <c r="B853">
        <v>1034901143</v>
      </c>
      <c r="C853">
        <f>VLOOKUP(B853,'Product Rates'!A:B,2,0)</f>
        <v>81</v>
      </c>
      <c r="D853">
        <v>1250</v>
      </c>
      <c r="E853">
        <f t="shared" si="13"/>
        <v>101250</v>
      </c>
      <c r="F853">
        <v>2001</v>
      </c>
    </row>
    <row r="854" spans="1:6" x14ac:dyDescent="0.3">
      <c r="A854" s="1">
        <v>45223</v>
      </c>
      <c r="B854">
        <v>1034901234</v>
      </c>
      <c r="C854">
        <f>VLOOKUP(B854,'Product Rates'!A:B,2,0)</f>
        <v>105</v>
      </c>
      <c r="D854">
        <v>1750</v>
      </c>
      <c r="E854">
        <f t="shared" si="13"/>
        <v>183750</v>
      </c>
      <c r="F854">
        <v>3001</v>
      </c>
    </row>
    <row r="855" spans="1:6" x14ac:dyDescent="0.3">
      <c r="A855" s="1">
        <v>45223</v>
      </c>
      <c r="B855">
        <v>1034901343</v>
      </c>
      <c r="C855">
        <f>VLOOKUP(B855,'Product Rates'!A:B,2,0)</f>
        <v>65</v>
      </c>
      <c r="D855">
        <v>3000</v>
      </c>
      <c r="E855">
        <f t="shared" si="13"/>
        <v>195000</v>
      </c>
      <c r="F855">
        <v>5001</v>
      </c>
    </row>
    <row r="856" spans="1:6" x14ac:dyDescent="0.3">
      <c r="A856" s="1">
        <v>45224</v>
      </c>
      <c r="B856">
        <v>1034901334</v>
      </c>
      <c r="C856">
        <f>VLOOKUP(B856,'Product Rates'!A:B,2,0)</f>
        <v>110</v>
      </c>
      <c r="D856">
        <v>1000</v>
      </c>
      <c r="E856">
        <f t="shared" si="13"/>
        <v>110000</v>
      </c>
      <c r="F856">
        <v>6701</v>
      </c>
    </row>
    <row r="857" spans="1:6" x14ac:dyDescent="0.3">
      <c r="A857" s="1">
        <v>45224</v>
      </c>
      <c r="B857">
        <v>1034901446</v>
      </c>
      <c r="C857">
        <f>VLOOKUP(B857,'Product Rates'!A:B,2,0)</f>
        <v>88</v>
      </c>
      <c r="D857">
        <v>4000</v>
      </c>
      <c r="E857">
        <f t="shared" si="13"/>
        <v>352000</v>
      </c>
      <c r="F857">
        <v>4562</v>
      </c>
    </row>
    <row r="858" spans="1:6" x14ac:dyDescent="0.3">
      <c r="A858" s="1">
        <v>45224</v>
      </c>
      <c r="B858">
        <v>1034901103</v>
      </c>
      <c r="C858">
        <f>VLOOKUP(B858,'Product Rates'!A:B,2,0)</f>
        <v>95</v>
      </c>
      <c r="D858">
        <v>1000</v>
      </c>
      <c r="E858">
        <f t="shared" si="13"/>
        <v>95000</v>
      </c>
      <c r="F858">
        <v>8734</v>
      </c>
    </row>
    <row r="859" spans="1:6" x14ac:dyDescent="0.3">
      <c r="A859" s="1">
        <v>45224</v>
      </c>
      <c r="B859">
        <v>1034901112</v>
      </c>
      <c r="C859">
        <f>VLOOKUP(B859,'Product Rates'!A:B,2,0)</f>
        <v>71.23</v>
      </c>
      <c r="D859">
        <v>3500</v>
      </c>
      <c r="E859">
        <f t="shared" si="13"/>
        <v>249305</v>
      </c>
      <c r="F859">
        <v>5623</v>
      </c>
    </row>
    <row r="860" spans="1:6" x14ac:dyDescent="0.3">
      <c r="A860" s="1">
        <v>45225</v>
      </c>
      <c r="B860">
        <v>1034901132</v>
      </c>
      <c r="C860">
        <f>VLOOKUP(B860,'Product Rates'!A:B,2,0)</f>
        <v>43</v>
      </c>
      <c r="D860">
        <v>2500</v>
      </c>
      <c r="E860">
        <f t="shared" si="13"/>
        <v>107500</v>
      </c>
      <c r="F860">
        <v>9745</v>
      </c>
    </row>
    <row r="861" spans="1:6" x14ac:dyDescent="0.3">
      <c r="A861" s="1">
        <v>45225</v>
      </c>
      <c r="B861">
        <v>1034901143</v>
      </c>
      <c r="C861">
        <f>VLOOKUP(B861,'Product Rates'!A:B,2,0)</f>
        <v>81</v>
      </c>
      <c r="D861">
        <v>1500</v>
      </c>
      <c r="E861">
        <f t="shared" si="13"/>
        <v>121500</v>
      </c>
      <c r="F861">
        <v>9845</v>
      </c>
    </row>
    <row r="862" spans="1:6" x14ac:dyDescent="0.3">
      <c r="A862" s="1">
        <v>45225</v>
      </c>
      <c r="B862">
        <v>1034901234</v>
      </c>
      <c r="C862">
        <f>VLOOKUP(B862,'Product Rates'!A:B,2,0)</f>
        <v>105</v>
      </c>
      <c r="D862">
        <v>1500</v>
      </c>
      <c r="E862">
        <f t="shared" si="13"/>
        <v>157500</v>
      </c>
      <c r="F862">
        <v>1001</v>
      </c>
    </row>
    <row r="863" spans="1:6" x14ac:dyDescent="0.3">
      <c r="A863" s="1">
        <v>45225</v>
      </c>
      <c r="B863">
        <v>1034901343</v>
      </c>
      <c r="C863">
        <f>VLOOKUP(B863,'Product Rates'!A:B,2,0)</f>
        <v>65</v>
      </c>
      <c r="D863">
        <v>4000</v>
      </c>
      <c r="E863">
        <f t="shared" si="13"/>
        <v>260000</v>
      </c>
      <c r="F863">
        <v>2001</v>
      </c>
    </row>
    <row r="864" spans="1:6" x14ac:dyDescent="0.3">
      <c r="A864" s="1">
        <v>45226</v>
      </c>
      <c r="B864">
        <v>1034901334</v>
      </c>
      <c r="C864">
        <f>VLOOKUP(B864,'Product Rates'!A:B,2,0)</f>
        <v>110</v>
      </c>
      <c r="D864">
        <v>2000</v>
      </c>
      <c r="E864">
        <f t="shared" si="13"/>
        <v>220000</v>
      </c>
      <c r="F864">
        <v>3001</v>
      </c>
    </row>
    <row r="865" spans="1:6" x14ac:dyDescent="0.3">
      <c r="A865" s="1">
        <v>45226</v>
      </c>
      <c r="B865">
        <v>1034901446</v>
      </c>
      <c r="C865">
        <f>VLOOKUP(B865,'Product Rates'!A:B,2,0)</f>
        <v>88</v>
      </c>
      <c r="D865">
        <v>1000</v>
      </c>
      <c r="E865">
        <f t="shared" si="13"/>
        <v>88000</v>
      </c>
      <c r="F865">
        <v>5001</v>
      </c>
    </row>
    <row r="866" spans="1:6" x14ac:dyDescent="0.3">
      <c r="A866" s="1">
        <v>45226</v>
      </c>
      <c r="B866">
        <v>1034901103</v>
      </c>
      <c r="C866">
        <f>VLOOKUP(B866,'Product Rates'!A:B,2,0)</f>
        <v>95</v>
      </c>
      <c r="D866">
        <v>1000</v>
      </c>
      <c r="E866">
        <f t="shared" si="13"/>
        <v>95000</v>
      </c>
      <c r="F866">
        <v>6701</v>
      </c>
    </row>
    <row r="867" spans="1:6" x14ac:dyDescent="0.3">
      <c r="A867" s="1">
        <v>45226</v>
      </c>
      <c r="B867">
        <v>1034901112</v>
      </c>
      <c r="C867">
        <f>VLOOKUP(B867,'Product Rates'!A:B,2,0)</f>
        <v>71.23</v>
      </c>
      <c r="D867">
        <v>1500</v>
      </c>
      <c r="E867">
        <f t="shared" si="13"/>
        <v>106845</v>
      </c>
      <c r="F867">
        <v>4562</v>
      </c>
    </row>
    <row r="868" spans="1:6" x14ac:dyDescent="0.3">
      <c r="A868" s="1">
        <v>45227</v>
      </c>
      <c r="B868">
        <v>1034901132</v>
      </c>
      <c r="C868">
        <f>VLOOKUP(B868,'Product Rates'!A:B,2,0)</f>
        <v>43</v>
      </c>
      <c r="D868">
        <v>2500</v>
      </c>
      <c r="E868">
        <f t="shared" si="13"/>
        <v>107500</v>
      </c>
      <c r="F868">
        <v>8734</v>
      </c>
    </row>
    <row r="869" spans="1:6" x14ac:dyDescent="0.3">
      <c r="A869" s="1">
        <v>45227</v>
      </c>
      <c r="B869">
        <v>1034901143</v>
      </c>
      <c r="C869">
        <f>VLOOKUP(B869,'Product Rates'!A:B,2,0)</f>
        <v>81</v>
      </c>
      <c r="D869">
        <v>5000</v>
      </c>
      <c r="E869">
        <f t="shared" si="13"/>
        <v>405000</v>
      </c>
      <c r="F869">
        <v>5623</v>
      </c>
    </row>
    <row r="870" spans="1:6" x14ac:dyDescent="0.3">
      <c r="A870" s="1">
        <v>45227</v>
      </c>
      <c r="B870">
        <v>1034901234</v>
      </c>
      <c r="C870">
        <f>VLOOKUP(B870,'Product Rates'!A:B,2,0)</f>
        <v>105</v>
      </c>
      <c r="D870">
        <v>1000</v>
      </c>
      <c r="E870">
        <f t="shared" si="13"/>
        <v>105000</v>
      </c>
      <c r="F870">
        <v>9745</v>
      </c>
    </row>
    <row r="871" spans="1:6" x14ac:dyDescent="0.3">
      <c r="A871" s="1">
        <v>45227</v>
      </c>
      <c r="B871">
        <v>1034901343</v>
      </c>
      <c r="C871">
        <f>VLOOKUP(B871,'Product Rates'!A:B,2,0)</f>
        <v>65</v>
      </c>
      <c r="D871">
        <v>2500</v>
      </c>
      <c r="E871">
        <f t="shared" si="13"/>
        <v>162500</v>
      </c>
      <c r="F871">
        <v>9845</v>
      </c>
    </row>
    <row r="872" spans="1:6" x14ac:dyDescent="0.3">
      <c r="A872" s="1">
        <v>45229</v>
      </c>
      <c r="B872">
        <v>1034901334</v>
      </c>
      <c r="C872">
        <f>VLOOKUP(B872,'Product Rates'!A:B,2,0)</f>
        <v>110</v>
      </c>
      <c r="D872">
        <v>3500</v>
      </c>
      <c r="E872">
        <f t="shared" si="13"/>
        <v>385000</v>
      </c>
      <c r="F872">
        <v>1001</v>
      </c>
    </row>
    <row r="873" spans="1:6" x14ac:dyDescent="0.3">
      <c r="A873" s="1">
        <v>45229</v>
      </c>
      <c r="B873">
        <v>1034901446</v>
      </c>
      <c r="C873">
        <f>VLOOKUP(B873,'Product Rates'!A:B,2,0)</f>
        <v>88</v>
      </c>
      <c r="D873">
        <v>1250</v>
      </c>
      <c r="E873">
        <f t="shared" si="13"/>
        <v>110000</v>
      </c>
      <c r="F873">
        <v>2001</v>
      </c>
    </row>
    <row r="874" spans="1:6" x14ac:dyDescent="0.3">
      <c r="A874" s="1">
        <v>45229</v>
      </c>
      <c r="B874">
        <v>1034901103</v>
      </c>
      <c r="C874">
        <f>VLOOKUP(B874,'Product Rates'!A:B,2,0)</f>
        <v>95</v>
      </c>
      <c r="D874">
        <v>1750</v>
      </c>
      <c r="E874">
        <f t="shared" si="13"/>
        <v>166250</v>
      </c>
      <c r="F874">
        <v>3001</v>
      </c>
    </row>
    <row r="875" spans="1:6" x14ac:dyDescent="0.3">
      <c r="A875" s="1">
        <v>45229</v>
      </c>
      <c r="B875">
        <v>1034901112</v>
      </c>
      <c r="C875">
        <f>VLOOKUP(B875,'Product Rates'!A:B,2,0)</f>
        <v>71.23</v>
      </c>
      <c r="D875">
        <v>3000</v>
      </c>
      <c r="E875">
        <f t="shared" si="13"/>
        <v>213690</v>
      </c>
      <c r="F875">
        <v>5001</v>
      </c>
    </row>
    <row r="876" spans="1:6" x14ac:dyDescent="0.3">
      <c r="A876" s="1">
        <v>45230</v>
      </c>
      <c r="B876">
        <v>1034901132</v>
      </c>
      <c r="C876">
        <f>VLOOKUP(B876,'Product Rates'!A:B,2,0)</f>
        <v>43</v>
      </c>
      <c r="D876">
        <v>1000</v>
      </c>
      <c r="E876">
        <f t="shared" si="13"/>
        <v>43000</v>
      </c>
      <c r="F876">
        <v>6701</v>
      </c>
    </row>
    <row r="877" spans="1:6" x14ac:dyDescent="0.3">
      <c r="A877" s="1">
        <v>45230</v>
      </c>
      <c r="B877">
        <v>1034901143</v>
      </c>
      <c r="C877">
        <f>VLOOKUP(B877,'Product Rates'!A:B,2,0)</f>
        <v>81</v>
      </c>
      <c r="D877">
        <v>4000</v>
      </c>
      <c r="E877">
        <f t="shared" si="13"/>
        <v>324000</v>
      </c>
      <c r="F877">
        <v>4562</v>
      </c>
    </row>
    <row r="878" spans="1:6" x14ac:dyDescent="0.3">
      <c r="A878" s="1">
        <v>45230</v>
      </c>
      <c r="B878">
        <v>1034901234</v>
      </c>
      <c r="C878">
        <f>VLOOKUP(B878,'Product Rates'!A:B,2,0)</f>
        <v>105</v>
      </c>
      <c r="D878">
        <v>1000</v>
      </c>
      <c r="E878">
        <f t="shared" si="13"/>
        <v>105000</v>
      </c>
      <c r="F878">
        <v>8734</v>
      </c>
    </row>
    <row r="879" spans="1:6" x14ac:dyDescent="0.3">
      <c r="A879" s="1">
        <v>45230</v>
      </c>
      <c r="B879">
        <v>1034901343</v>
      </c>
      <c r="C879">
        <f>VLOOKUP(B879,'Product Rates'!A:B,2,0)</f>
        <v>65</v>
      </c>
      <c r="D879">
        <v>3500</v>
      </c>
      <c r="E879">
        <f t="shared" si="13"/>
        <v>227500</v>
      </c>
      <c r="F879">
        <v>5623</v>
      </c>
    </row>
    <row r="880" spans="1:6" x14ac:dyDescent="0.3">
      <c r="A880" s="1">
        <v>45231</v>
      </c>
      <c r="B880">
        <v>1034901334</v>
      </c>
      <c r="C880">
        <f>VLOOKUP(B880,'Product Rates'!A:B,2,0)</f>
        <v>110</v>
      </c>
      <c r="D880">
        <v>2500</v>
      </c>
      <c r="E880">
        <f t="shared" si="13"/>
        <v>275000</v>
      </c>
      <c r="F880">
        <v>9745</v>
      </c>
    </row>
    <row r="881" spans="1:6" x14ac:dyDescent="0.3">
      <c r="A881" s="1">
        <v>45231</v>
      </c>
      <c r="B881">
        <v>1034901446</v>
      </c>
      <c r="C881">
        <f>VLOOKUP(B881,'Product Rates'!A:B,2,0)</f>
        <v>88</v>
      </c>
      <c r="D881">
        <v>1500</v>
      </c>
      <c r="E881">
        <f t="shared" si="13"/>
        <v>132000</v>
      </c>
      <c r="F881">
        <v>9845</v>
      </c>
    </row>
    <row r="882" spans="1:6" x14ac:dyDescent="0.3">
      <c r="A882" s="1">
        <v>45231</v>
      </c>
      <c r="B882">
        <v>1034901103</v>
      </c>
      <c r="C882">
        <f>VLOOKUP(B882,'Product Rates'!A:B,2,0)</f>
        <v>95</v>
      </c>
      <c r="D882">
        <v>1500</v>
      </c>
      <c r="E882">
        <f t="shared" si="13"/>
        <v>142500</v>
      </c>
      <c r="F882">
        <v>1001</v>
      </c>
    </row>
    <row r="883" spans="1:6" x14ac:dyDescent="0.3">
      <c r="A883" s="1">
        <v>45231</v>
      </c>
      <c r="B883">
        <v>1034901112</v>
      </c>
      <c r="C883">
        <f>VLOOKUP(B883,'Product Rates'!A:B,2,0)</f>
        <v>71.23</v>
      </c>
      <c r="D883">
        <v>4000</v>
      </c>
      <c r="E883">
        <f t="shared" si="13"/>
        <v>284920</v>
      </c>
      <c r="F883">
        <v>2001</v>
      </c>
    </row>
    <row r="884" spans="1:6" x14ac:dyDescent="0.3">
      <c r="A884" s="1">
        <v>45232</v>
      </c>
      <c r="B884">
        <v>1034901132</v>
      </c>
      <c r="C884">
        <f>VLOOKUP(B884,'Product Rates'!A:B,2,0)</f>
        <v>43</v>
      </c>
      <c r="D884">
        <v>2000</v>
      </c>
      <c r="E884">
        <f t="shared" si="13"/>
        <v>86000</v>
      </c>
      <c r="F884">
        <v>3001</v>
      </c>
    </row>
    <row r="885" spans="1:6" x14ac:dyDescent="0.3">
      <c r="A885" s="1">
        <v>45232</v>
      </c>
      <c r="B885">
        <v>1034901143</v>
      </c>
      <c r="C885">
        <f>VLOOKUP(B885,'Product Rates'!A:B,2,0)</f>
        <v>81</v>
      </c>
      <c r="D885">
        <v>1000</v>
      </c>
      <c r="E885">
        <f t="shared" si="13"/>
        <v>81000</v>
      </c>
      <c r="F885">
        <v>5001</v>
      </c>
    </row>
    <row r="886" spans="1:6" x14ac:dyDescent="0.3">
      <c r="A886" s="1">
        <v>45232</v>
      </c>
      <c r="B886">
        <v>1034901234</v>
      </c>
      <c r="C886">
        <f>VLOOKUP(B886,'Product Rates'!A:B,2,0)</f>
        <v>105</v>
      </c>
      <c r="D886">
        <v>1000</v>
      </c>
      <c r="E886">
        <f t="shared" si="13"/>
        <v>105000</v>
      </c>
      <c r="F886">
        <v>6701</v>
      </c>
    </row>
    <row r="887" spans="1:6" x14ac:dyDescent="0.3">
      <c r="A887" s="1">
        <v>45232</v>
      </c>
      <c r="B887">
        <v>1034901343</v>
      </c>
      <c r="C887">
        <f>VLOOKUP(B887,'Product Rates'!A:B,2,0)</f>
        <v>65</v>
      </c>
      <c r="D887">
        <v>1500</v>
      </c>
      <c r="E887">
        <f t="shared" si="13"/>
        <v>97500</v>
      </c>
      <c r="F887">
        <v>4562</v>
      </c>
    </row>
    <row r="888" spans="1:6" x14ac:dyDescent="0.3">
      <c r="A888" s="1">
        <v>45233</v>
      </c>
      <c r="B888">
        <v>1034901334</v>
      </c>
      <c r="C888">
        <f>VLOOKUP(B888,'Product Rates'!A:B,2,0)</f>
        <v>110</v>
      </c>
      <c r="D888">
        <v>2500</v>
      </c>
      <c r="E888">
        <f t="shared" si="13"/>
        <v>275000</v>
      </c>
      <c r="F888">
        <v>8734</v>
      </c>
    </row>
    <row r="889" spans="1:6" x14ac:dyDescent="0.3">
      <c r="A889" s="1">
        <v>45233</v>
      </c>
      <c r="B889">
        <v>1034901446</v>
      </c>
      <c r="C889">
        <f>VLOOKUP(B889,'Product Rates'!A:B,2,0)</f>
        <v>88</v>
      </c>
      <c r="D889">
        <v>5000</v>
      </c>
      <c r="E889">
        <f t="shared" si="13"/>
        <v>440000</v>
      </c>
      <c r="F889">
        <v>5623</v>
      </c>
    </row>
    <row r="890" spans="1:6" x14ac:dyDescent="0.3">
      <c r="A890" s="1">
        <v>45233</v>
      </c>
      <c r="B890">
        <v>1034901103</v>
      </c>
      <c r="C890">
        <f>VLOOKUP(B890,'Product Rates'!A:B,2,0)</f>
        <v>95</v>
      </c>
      <c r="D890">
        <v>1000</v>
      </c>
      <c r="E890">
        <f t="shared" si="13"/>
        <v>95000</v>
      </c>
      <c r="F890">
        <v>9745</v>
      </c>
    </row>
    <row r="891" spans="1:6" x14ac:dyDescent="0.3">
      <c r="A891" s="1">
        <v>45233</v>
      </c>
      <c r="B891">
        <v>1034901112</v>
      </c>
      <c r="C891">
        <f>VLOOKUP(B891,'Product Rates'!A:B,2,0)</f>
        <v>71.23</v>
      </c>
      <c r="D891">
        <v>2500</v>
      </c>
      <c r="E891">
        <f t="shared" si="13"/>
        <v>178075</v>
      </c>
      <c r="F891">
        <v>9845</v>
      </c>
    </row>
    <row r="892" spans="1:6" x14ac:dyDescent="0.3">
      <c r="A892" s="1">
        <v>45234</v>
      </c>
      <c r="B892">
        <v>1034901132</v>
      </c>
      <c r="C892">
        <f>VLOOKUP(B892,'Product Rates'!A:B,2,0)</f>
        <v>43</v>
      </c>
      <c r="D892">
        <v>3500</v>
      </c>
      <c r="E892">
        <f t="shared" si="13"/>
        <v>150500</v>
      </c>
      <c r="F892">
        <v>1001</v>
      </c>
    </row>
    <row r="893" spans="1:6" x14ac:dyDescent="0.3">
      <c r="A893" s="1">
        <v>45234</v>
      </c>
      <c r="B893">
        <v>1034901143</v>
      </c>
      <c r="C893">
        <f>VLOOKUP(B893,'Product Rates'!A:B,2,0)</f>
        <v>81</v>
      </c>
      <c r="D893">
        <v>1250</v>
      </c>
      <c r="E893">
        <f t="shared" si="13"/>
        <v>101250</v>
      </c>
      <c r="F893">
        <v>2001</v>
      </c>
    </row>
    <row r="894" spans="1:6" x14ac:dyDescent="0.3">
      <c r="A894" s="1">
        <v>45234</v>
      </c>
      <c r="B894">
        <v>1034901234</v>
      </c>
      <c r="C894">
        <f>VLOOKUP(B894,'Product Rates'!A:B,2,0)</f>
        <v>105</v>
      </c>
      <c r="D894">
        <v>1750</v>
      </c>
      <c r="E894">
        <f t="shared" si="13"/>
        <v>183750</v>
      </c>
      <c r="F894">
        <v>3001</v>
      </c>
    </row>
    <row r="895" spans="1:6" x14ac:dyDescent="0.3">
      <c r="A895" s="1">
        <v>45234</v>
      </c>
      <c r="B895">
        <v>1034901343</v>
      </c>
      <c r="C895">
        <f>VLOOKUP(B895,'Product Rates'!A:B,2,0)</f>
        <v>65</v>
      </c>
      <c r="D895">
        <v>3000</v>
      </c>
      <c r="E895">
        <f t="shared" si="13"/>
        <v>195000</v>
      </c>
      <c r="F895">
        <v>5001</v>
      </c>
    </row>
    <row r="896" spans="1:6" x14ac:dyDescent="0.3">
      <c r="A896" s="1">
        <v>45236</v>
      </c>
      <c r="B896">
        <v>1034901334</v>
      </c>
      <c r="C896">
        <f>VLOOKUP(B896,'Product Rates'!A:B,2,0)</f>
        <v>110</v>
      </c>
      <c r="D896">
        <v>1000</v>
      </c>
      <c r="E896">
        <f t="shared" si="13"/>
        <v>110000</v>
      </c>
      <c r="F896">
        <v>6701</v>
      </c>
    </row>
    <row r="897" spans="1:6" x14ac:dyDescent="0.3">
      <c r="A897" s="1">
        <v>45236</v>
      </c>
      <c r="B897">
        <v>1034901446</v>
      </c>
      <c r="C897">
        <f>VLOOKUP(B897,'Product Rates'!A:B,2,0)</f>
        <v>88</v>
      </c>
      <c r="D897">
        <v>4000</v>
      </c>
      <c r="E897">
        <f t="shared" si="13"/>
        <v>352000</v>
      </c>
      <c r="F897">
        <v>4562</v>
      </c>
    </row>
    <row r="898" spans="1:6" x14ac:dyDescent="0.3">
      <c r="A898" s="1">
        <v>45236</v>
      </c>
      <c r="B898">
        <v>1034901103</v>
      </c>
      <c r="C898">
        <f>VLOOKUP(B898,'Product Rates'!A:B,2,0)</f>
        <v>95</v>
      </c>
      <c r="D898">
        <v>1000</v>
      </c>
      <c r="E898">
        <f t="shared" si="13"/>
        <v>95000</v>
      </c>
      <c r="F898">
        <v>8734</v>
      </c>
    </row>
    <row r="899" spans="1:6" x14ac:dyDescent="0.3">
      <c r="A899" s="1">
        <v>45237</v>
      </c>
      <c r="B899">
        <v>1034901112</v>
      </c>
      <c r="C899">
        <f>VLOOKUP(B899,'Product Rates'!A:B,2,0)</f>
        <v>71.23</v>
      </c>
      <c r="D899">
        <v>3500</v>
      </c>
      <c r="E899">
        <f t="shared" ref="E899:E962" si="14">C899*D899</f>
        <v>249305</v>
      </c>
      <c r="F899">
        <v>5623</v>
      </c>
    </row>
    <row r="900" spans="1:6" x14ac:dyDescent="0.3">
      <c r="A900" s="1">
        <v>45237</v>
      </c>
      <c r="B900">
        <v>1034901132</v>
      </c>
      <c r="C900">
        <f>VLOOKUP(B900,'Product Rates'!A:B,2,0)</f>
        <v>43</v>
      </c>
      <c r="D900">
        <v>2500</v>
      </c>
      <c r="E900">
        <f t="shared" si="14"/>
        <v>107500</v>
      </c>
      <c r="F900">
        <v>9745</v>
      </c>
    </row>
    <row r="901" spans="1:6" x14ac:dyDescent="0.3">
      <c r="A901" s="1">
        <v>45237</v>
      </c>
      <c r="B901">
        <v>1034901143</v>
      </c>
      <c r="C901">
        <f>VLOOKUP(B901,'Product Rates'!A:B,2,0)</f>
        <v>81</v>
      </c>
      <c r="D901">
        <v>1500</v>
      </c>
      <c r="E901">
        <f t="shared" si="14"/>
        <v>121500</v>
      </c>
      <c r="F901">
        <v>9845</v>
      </c>
    </row>
    <row r="902" spans="1:6" x14ac:dyDescent="0.3">
      <c r="A902" s="1">
        <v>45238</v>
      </c>
      <c r="B902">
        <v>1034901234</v>
      </c>
      <c r="C902">
        <f>VLOOKUP(B902,'Product Rates'!A:B,2,0)</f>
        <v>105</v>
      </c>
      <c r="D902">
        <v>1500</v>
      </c>
      <c r="E902">
        <f t="shared" si="14"/>
        <v>157500</v>
      </c>
      <c r="F902">
        <v>1001</v>
      </c>
    </row>
    <row r="903" spans="1:6" x14ac:dyDescent="0.3">
      <c r="A903" s="1">
        <v>45238</v>
      </c>
      <c r="B903">
        <v>1034901343</v>
      </c>
      <c r="C903">
        <f>VLOOKUP(B903,'Product Rates'!A:B,2,0)</f>
        <v>65</v>
      </c>
      <c r="D903">
        <v>4000</v>
      </c>
      <c r="E903">
        <f t="shared" si="14"/>
        <v>260000</v>
      </c>
      <c r="F903">
        <v>2001</v>
      </c>
    </row>
    <row r="904" spans="1:6" x14ac:dyDescent="0.3">
      <c r="A904" s="1">
        <v>45238</v>
      </c>
      <c r="B904">
        <v>1034901334</v>
      </c>
      <c r="C904">
        <f>VLOOKUP(B904,'Product Rates'!A:B,2,0)</f>
        <v>110</v>
      </c>
      <c r="D904">
        <v>2000</v>
      </c>
      <c r="E904">
        <f t="shared" si="14"/>
        <v>220000</v>
      </c>
      <c r="F904">
        <v>3001</v>
      </c>
    </row>
    <row r="905" spans="1:6" x14ac:dyDescent="0.3">
      <c r="A905" s="1">
        <v>45239</v>
      </c>
      <c r="B905">
        <v>1034901446</v>
      </c>
      <c r="C905">
        <f>VLOOKUP(B905,'Product Rates'!A:B,2,0)</f>
        <v>88</v>
      </c>
      <c r="D905">
        <v>1000</v>
      </c>
      <c r="E905">
        <f t="shared" si="14"/>
        <v>88000</v>
      </c>
      <c r="F905">
        <v>5001</v>
      </c>
    </row>
    <row r="906" spans="1:6" x14ac:dyDescent="0.3">
      <c r="A906" s="1">
        <v>45239</v>
      </c>
      <c r="B906">
        <v>1034901103</v>
      </c>
      <c r="C906">
        <f>VLOOKUP(B906,'Product Rates'!A:B,2,0)</f>
        <v>95</v>
      </c>
      <c r="D906">
        <v>1000</v>
      </c>
      <c r="E906">
        <f t="shared" si="14"/>
        <v>95000</v>
      </c>
      <c r="F906">
        <v>6701</v>
      </c>
    </row>
    <row r="907" spans="1:6" x14ac:dyDescent="0.3">
      <c r="A907" s="1">
        <v>45239</v>
      </c>
      <c r="B907">
        <v>1034901112</v>
      </c>
      <c r="C907">
        <f>VLOOKUP(B907,'Product Rates'!A:B,2,0)</f>
        <v>71.23</v>
      </c>
      <c r="D907">
        <v>1500</v>
      </c>
      <c r="E907">
        <f t="shared" si="14"/>
        <v>106845</v>
      </c>
      <c r="F907">
        <v>4562</v>
      </c>
    </row>
    <row r="908" spans="1:6" x14ac:dyDescent="0.3">
      <c r="A908" s="1">
        <v>45240</v>
      </c>
      <c r="B908">
        <v>1034901132</v>
      </c>
      <c r="C908">
        <f>VLOOKUP(B908,'Product Rates'!A:B,2,0)</f>
        <v>43</v>
      </c>
      <c r="D908">
        <v>2500</v>
      </c>
      <c r="E908">
        <f t="shared" si="14"/>
        <v>107500</v>
      </c>
      <c r="F908">
        <v>8734</v>
      </c>
    </row>
    <row r="909" spans="1:6" x14ac:dyDescent="0.3">
      <c r="A909" s="1">
        <v>45240</v>
      </c>
      <c r="B909">
        <v>1034901143</v>
      </c>
      <c r="C909">
        <f>VLOOKUP(B909,'Product Rates'!A:B,2,0)</f>
        <v>81</v>
      </c>
      <c r="D909">
        <v>5000</v>
      </c>
      <c r="E909">
        <f t="shared" si="14"/>
        <v>405000</v>
      </c>
      <c r="F909">
        <v>5623</v>
      </c>
    </row>
    <row r="910" spans="1:6" x14ac:dyDescent="0.3">
      <c r="A910" s="1">
        <v>45240</v>
      </c>
      <c r="B910">
        <v>1034901234</v>
      </c>
      <c r="C910">
        <f>VLOOKUP(B910,'Product Rates'!A:B,2,0)</f>
        <v>105</v>
      </c>
      <c r="D910">
        <v>1000</v>
      </c>
      <c r="E910">
        <f t="shared" si="14"/>
        <v>105000</v>
      </c>
      <c r="F910">
        <v>9745</v>
      </c>
    </row>
    <row r="911" spans="1:6" x14ac:dyDescent="0.3">
      <c r="A911" s="1">
        <v>45241</v>
      </c>
      <c r="B911">
        <v>1034901343</v>
      </c>
      <c r="C911">
        <f>VLOOKUP(B911,'Product Rates'!A:B,2,0)</f>
        <v>65</v>
      </c>
      <c r="D911">
        <v>2500</v>
      </c>
      <c r="E911">
        <f t="shared" si="14"/>
        <v>162500</v>
      </c>
      <c r="F911">
        <v>9845</v>
      </c>
    </row>
    <row r="912" spans="1:6" x14ac:dyDescent="0.3">
      <c r="A912" s="1">
        <v>45241</v>
      </c>
      <c r="B912">
        <v>1034901334</v>
      </c>
      <c r="C912">
        <f>VLOOKUP(B912,'Product Rates'!A:B,2,0)</f>
        <v>110</v>
      </c>
      <c r="D912">
        <v>3500</v>
      </c>
      <c r="E912">
        <f t="shared" si="14"/>
        <v>385000</v>
      </c>
      <c r="F912">
        <v>6701</v>
      </c>
    </row>
    <row r="913" spans="1:6" x14ac:dyDescent="0.3">
      <c r="A913" s="1">
        <v>45241</v>
      </c>
      <c r="B913">
        <v>1034901446</v>
      </c>
      <c r="C913">
        <f>VLOOKUP(B913,'Product Rates'!A:B,2,0)</f>
        <v>88</v>
      </c>
      <c r="D913">
        <v>1250</v>
      </c>
      <c r="E913">
        <f t="shared" si="14"/>
        <v>110000</v>
      </c>
      <c r="F913">
        <v>4562</v>
      </c>
    </row>
    <row r="914" spans="1:6" x14ac:dyDescent="0.3">
      <c r="A914" s="1">
        <v>45243</v>
      </c>
      <c r="B914">
        <v>1034901103</v>
      </c>
      <c r="C914">
        <f>VLOOKUP(B914,'Product Rates'!A:B,2,0)</f>
        <v>95</v>
      </c>
      <c r="D914">
        <v>1750</v>
      </c>
      <c r="E914">
        <f t="shared" si="14"/>
        <v>166250</v>
      </c>
      <c r="F914">
        <v>8734</v>
      </c>
    </row>
    <row r="915" spans="1:6" x14ac:dyDescent="0.3">
      <c r="A915" s="1">
        <v>45243</v>
      </c>
      <c r="B915">
        <v>1034901112</v>
      </c>
      <c r="C915">
        <f>VLOOKUP(B915,'Product Rates'!A:B,2,0)</f>
        <v>71.23</v>
      </c>
      <c r="D915">
        <v>3000</v>
      </c>
      <c r="E915">
        <f t="shared" si="14"/>
        <v>213690</v>
      </c>
      <c r="F915">
        <v>5623</v>
      </c>
    </row>
    <row r="916" spans="1:6" x14ac:dyDescent="0.3">
      <c r="A916" s="1">
        <v>45243</v>
      </c>
      <c r="B916">
        <v>1034901132</v>
      </c>
      <c r="C916">
        <f>VLOOKUP(B916,'Product Rates'!A:B,2,0)</f>
        <v>43</v>
      </c>
      <c r="D916">
        <v>1000</v>
      </c>
      <c r="E916">
        <f t="shared" si="14"/>
        <v>43000</v>
      </c>
      <c r="F916">
        <v>9745</v>
      </c>
    </row>
    <row r="917" spans="1:6" x14ac:dyDescent="0.3">
      <c r="A917" s="1">
        <v>45244</v>
      </c>
      <c r="B917">
        <v>1034901143</v>
      </c>
      <c r="C917">
        <f>VLOOKUP(B917,'Product Rates'!A:B,2,0)</f>
        <v>81</v>
      </c>
      <c r="D917">
        <v>4000</v>
      </c>
      <c r="E917">
        <f t="shared" si="14"/>
        <v>324000</v>
      </c>
      <c r="F917">
        <v>9845</v>
      </c>
    </row>
    <row r="918" spans="1:6" x14ac:dyDescent="0.3">
      <c r="A918" s="1">
        <v>45244</v>
      </c>
      <c r="B918">
        <v>1034901234</v>
      </c>
      <c r="C918">
        <f>VLOOKUP(B918,'Product Rates'!A:B,2,0)</f>
        <v>105</v>
      </c>
      <c r="D918">
        <v>1000</v>
      </c>
      <c r="E918">
        <f t="shared" si="14"/>
        <v>105000</v>
      </c>
      <c r="F918">
        <v>6701</v>
      </c>
    </row>
    <row r="919" spans="1:6" x14ac:dyDescent="0.3">
      <c r="A919" s="1">
        <v>45244</v>
      </c>
      <c r="B919">
        <v>1034901343</v>
      </c>
      <c r="C919">
        <f>VLOOKUP(B919,'Product Rates'!A:B,2,0)</f>
        <v>65</v>
      </c>
      <c r="D919">
        <v>3500</v>
      </c>
      <c r="E919">
        <f t="shared" si="14"/>
        <v>227500</v>
      </c>
      <c r="F919">
        <v>4562</v>
      </c>
    </row>
    <row r="920" spans="1:6" x14ac:dyDescent="0.3">
      <c r="A920" s="1">
        <v>45245</v>
      </c>
      <c r="B920">
        <v>1034901334</v>
      </c>
      <c r="C920">
        <f>VLOOKUP(B920,'Product Rates'!A:B,2,0)</f>
        <v>110</v>
      </c>
      <c r="D920">
        <v>2500</v>
      </c>
      <c r="E920">
        <f t="shared" si="14"/>
        <v>275000</v>
      </c>
      <c r="F920">
        <v>8734</v>
      </c>
    </row>
    <row r="921" spans="1:6" x14ac:dyDescent="0.3">
      <c r="A921" s="1">
        <v>45245</v>
      </c>
      <c r="B921">
        <v>1034901446</v>
      </c>
      <c r="C921">
        <f>VLOOKUP(B921,'Product Rates'!A:B,2,0)</f>
        <v>88</v>
      </c>
      <c r="D921">
        <v>1500</v>
      </c>
      <c r="E921">
        <f t="shared" si="14"/>
        <v>132000</v>
      </c>
      <c r="F921">
        <v>5623</v>
      </c>
    </row>
    <row r="922" spans="1:6" x14ac:dyDescent="0.3">
      <c r="A922" s="1">
        <v>45245</v>
      </c>
      <c r="B922">
        <v>1034901103</v>
      </c>
      <c r="C922">
        <f>VLOOKUP(B922,'Product Rates'!A:B,2,0)</f>
        <v>95</v>
      </c>
      <c r="D922">
        <v>1500</v>
      </c>
      <c r="E922">
        <f t="shared" si="14"/>
        <v>142500</v>
      </c>
      <c r="F922">
        <v>9745</v>
      </c>
    </row>
    <row r="923" spans="1:6" x14ac:dyDescent="0.3">
      <c r="A923" s="1">
        <v>45246</v>
      </c>
      <c r="B923">
        <v>1034901112</v>
      </c>
      <c r="C923">
        <f>VLOOKUP(B923,'Product Rates'!A:B,2,0)</f>
        <v>71.23</v>
      </c>
      <c r="D923">
        <v>4000</v>
      </c>
      <c r="E923">
        <f t="shared" si="14"/>
        <v>284920</v>
      </c>
      <c r="F923">
        <v>9845</v>
      </c>
    </row>
    <row r="924" spans="1:6" x14ac:dyDescent="0.3">
      <c r="A924" s="1">
        <v>45246</v>
      </c>
      <c r="B924">
        <v>1034901132</v>
      </c>
      <c r="C924">
        <f>VLOOKUP(B924,'Product Rates'!A:B,2,0)</f>
        <v>43</v>
      </c>
      <c r="D924">
        <v>2000</v>
      </c>
      <c r="E924">
        <f t="shared" si="14"/>
        <v>86000</v>
      </c>
      <c r="F924">
        <v>6701</v>
      </c>
    </row>
    <row r="925" spans="1:6" x14ac:dyDescent="0.3">
      <c r="A925" s="1">
        <v>45246</v>
      </c>
      <c r="B925">
        <v>1034901143</v>
      </c>
      <c r="C925">
        <f>VLOOKUP(B925,'Product Rates'!A:B,2,0)</f>
        <v>81</v>
      </c>
      <c r="D925">
        <v>1000</v>
      </c>
      <c r="E925">
        <f t="shared" si="14"/>
        <v>81000</v>
      </c>
      <c r="F925">
        <v>4562</v>
      </c>
    </row>
    <row r="926" spans="1:6" x14ac:dyDescent="0.3">
      <c r="A926" s="1">
        <v>45247</v>
      </c>
      <c r="B926">
        <v>1034901234</v>
      </c>
      <c r="C926">
        <f>VLOOKUP(B926,'Product Rates'!A:B,2,0)</f>
        <v>105</v>
      </c>
      <c r="D926">
        <v>1000</v>
      </c>
      <c r="E926">
        <f t="shared" si="14"/>
        <v>105000</v>
      </c>
      <c r="F926">
        <v>8734</v>
      </c>
    </row>
    <row r="927" spans="1:6" x14ac:dyDescent="0.3">
      <c r="A927" s="1">
        <v>45247</v>
      </c>
      <c r="B927">
        <v>1034901343</v>
      </c>
      <c r="C927">
        <f>VLOOKUP(B927,'Product Rates'!A:B,2,0)</f>
        <v>65</v>
      </c>
      <c r="D927">
        <v>1500</v>
      </c>
      <c r="E927">
        <f t="shared" si="14"/>
        <v>97500</v>
      </c>
      <c r="F927">
        <v>5623</v>
      </c>
    </row>
    <row r="928" spans="1:6" x14ac:dyDescent="0.3">
      <c r="A928" s="1">
        <v>45247</v>
      </c>
      <c r="B928">
        <v>1034901334</v>
      </c>
      <c r="C928">
        <f>VLOOKUP(B928,'Product Rates'!A:B,2,0)</f>
        <v>110</v>
      </c>
      <c r="D928">
        <v>2500</v>
      </c>
      <c r="E928">
        <f t="shared" si="14"/>
        <v>275000</v>
      </c>
      <c r="F928">
        <v>9745</v>
      </c>
    </row>
    <row r="929" spans="1:6" x14ac:dyDescent="0.3">
      <c r="A929" s="1">
        <v>45248</v>
      </c>
      <c r="B929">
        <v>1034901446</v>
      </c>
      <c r="C929">
        <f>VLOOKUP(B929,'Product Rates'!A:B,2,0)</f>
        <v>88</v>
      </c>
      <c r="D929">
        <v>5000</v>
      </c>
      <c r="E929">
        <f t="shared" si="14"/>
        <v>440000</v>
      </c>
      <c r="F929">
        <v>9845</v>
      </c>
    </row>
    <row r="930" spans="1:6" x14ac:dyDescent="0.3">
      <c r="A930" s="1">
        <v>45248</v>
      </c>
      <c r="B930">
        <v>1034901103</v>
      </c>
      <c r="C930">
        <f>VLOOKUP(B930,'Product Rates'!A:B,2,0)</f>
        <v>95</v>
      </c>
      <c r="D930">
        <v>2500</v>
      </c>
      <c r="E930">
        <f t="shared" si="14"/>
        <v>237500</v>
      </c>
      <c r="F930">
        <v>6701</v>
      </c>
    </row>
    <row r="931" spans="1:6" x14ac:dyDescent="0.3">
      <c r="A931" s="1">
        <v>45248</v>
      </c>
      <c r="B931">
        <v>1034901112</v>
      </c>
      <c r="C931">
        <f>VLOOKUP(B931,'Product Rates'!A:B,2,0)</f>
        <v>71.23</v>
      </c>
      <c r="D931">
        <v>3500</v>
      </c>
      <c r="E931">
        <f t="shared" si="14"/>
        <v>249305</v>
      </c>
      <c r="F931">
        <v>4562</v>
      </c>
    </row>
    <row r="932" spans="1:6" x14ac:dyDescent="0.3">
      <c r="A932" s="1">
        <v>45250</v>
      </c>
      <c r="B932">
        <v>1034901132</v>
      </c>
      <c r="C932">
        <f>VLOOKUP(B932,'Product Rates'!A:B,2,0)</f>
        <v>43</v>
      </c>
      <c r="D932">
        <v>1250</v>
      </c>
      <c r="E932">
        <f t="shared" si="14"/>
        <v>53750</v>
      </c>
      <c r="F932">
        <v>8734</v>
      </c>
    </row>
    <row r="933" spans="1:6" x14ac:dyDescent="0.3">
      <c r="A933" s="1">
        <v>45250</v>
      </c>
      <c r="B933">
        <v>1034901143</v>
      </c>
      <c r="C933">
        <f>VLOOKUP(B933,'Product Rates'!A:B,2,0)</f>
        <v>81</v>
      </c>
      <c r="D933">
        <v>1750</v>
      </c>
      <c r="E933">
        <f t="shared" si="14"/>
        <v>141750</v>
      </c>
      <c r="F933">
        <v>5623</v>
      </c>
    </row>
    <row r="934" spans="1:6" x14ac:dyDescent="0.3">
      <c r="A934" s="1">
        <v>45250</v>
      </c>
      <c r="B934">
        <v>1034901234</v>
      </c>
      <c r="C934">
        <f>VLOOKUP(B934,'Product Rates'!A:B,2,0)</f>
        <v>105</v>
      </c>
      <c r="D934">
        <v>3000</v>
      </c>
      <c r="E934">
        <f t="shared" si="14"/>
        <v>315000</v>
      </c>
      <c r="F934">
        <v>9745</v>
      </c>
    </row>
    <row r="935" spans="1:6" x14ac:dyDescent="0.3">
      <c r="A935" s="1">
        <v>45251</v>
      </c>
      <c r="B935">
        <v>1034901343</v>
      </c>
      <c r="C935">
        <f>VLOOKUP(B935,'Product Rates'!A:B,2,0)</f>
        <v>65</v>
      </c>
      <c r="D935">
        <v>1000</v>
      </c>
      <c r="E935">
        <f t="shared" si="14"/>
        <v>65000</v>
      </c>
      <c r="F935">
        <v>9845</v>
      </c>
    </row>
    <row r="936" spans="1:6" x14ac:dyDescent="0.3">
      <c r="A936" s="1">
        <v>45251</v>
      </c>
      <c r="B936">
        <v>1034901334</v>
      </c>
      <c r="C936">
        <f>VLOOKUP(B936,'Product Rates'!A:B,2,0)</f>
        <v>110</v>
      </c>
      <c r="D936">
        <v>4000</v>
      </c>
      <c r="E936">
        <f t="shared" si="14"/>
        <v>440000</v>
      </c>
      <c r="F936">
        <v>6701</v>
      </c>
    </row>
    <row r="937" spans="1:6" x14ac:dyDescent="0.3">
      <c r="A937" s="1">
        <v>45251</v>
      </c>
      <c r="B937">
        <v>1034901446</v>
      </c>
      <c r="C937">
        <f>VLOOKUP(B937,'Product Rates'!A:B,2,0)</f>
        <v>88</v>
      </c>
      <c r="D937">
        <v>1000</v>
      </c>
      <c r="E937">
        <f t="shared" si="14"/>
        <v>88000</v>
      </c>
      <c r="F937">
        <v>4562</v>
      </c>
    </row>
    <row r="938" spans="1:6" x14ac:dyDescent="0.3">
      <c r="A938" s="1">
        <v>45252</v>
      </c>
      <c r="B938">
        <v>1034901103</v>
      </c>
      <c r="C938">
        <f>VLOOKUP(B938,'Product Rates'!A:B,2,0)</f>
        <v>95</v>
      </c>
      <c r="D938">
        <v>3500</v>
      </c>
      <c r="E938">
        <f t="shared" si="14"/>
        <v>332500</v>
      </c>
      <c r="F938">
        <v>8734</v>
      </c>
    </row>
    <row r="939" spans="1:6" x14ac:dyDescent="0.3">
      <c r="A939" s="1">
        <v>45252</v>
      </c>
      <c r="B939">
        <v>1034901112</v>
      </c>
      <c r="C939">
        <f>VLOOKUP(B939,'Product Rates'!A:B,2,0)</f>
        <v>71.23</v>
      </c>
      <c r="D939">
        <v>2500</v>
      </c>
      <c r="E939">
        <f t="shared" si="14"/>
        <v>178075</v>
      </c>
      <c r="F939">
        <v>5623</v>
      </c>
    </row>
    <row r="940" spans="1:6" x14ac:dyDescent="0.3">
      <c r="A940" s="1">
        <v>45252</v>
      </c>
      <c r="B940">
        <v>1034901132</v>
      </c>
      <c r="C940">
        <f>VLOOKUP(B940,'Product Rates'!A:B,2,0)</f>
        <v>43</v>
      </c>
      <c r="D940">
        <v>2500</v>
      </c>
      <c r="E940">
        <f t="shared" si="14"/>
        <v>107500</v>
      </c>
      <c r="F940">
        <v>9745</v>
      </c>
    </row>
    <row r="941" spans="1:6" x14ac:dyDescent="0.3">
      <c r="A941" s="1">
        <v>45252</v>
      </c>
      <c r="B941">
        <v>1034901143</v>
      </c>
      <c r="C941">
        <f>VLOOKUP(B941,'Product Rates'!A:B,2,0)</f>
        <v>81</v>
      </c>
      <c r="D941">
        <v>3500</v>
      </c>
      <c r="E941">
        <f t="shared" si="14"/>
        <v>283500</v>
      </c>
      <c r="F941">
        <v>9845</v>
      </c>
    </row>
    <row r="942" spans="1:6" x14ac:dyDescent="0.3">
      <c r="A942" s="1">
        <v>45253</v>
      </c>
      <c r="B942">
        <v>1034901234</v>
      </c>
      <c r="C942">
        <f>VLOOKUP(B942,'Product Rates'!A:B,2,0)</f>
        <v>105</v>
      </c>
      <c r="D942">
        <v>1250</v>
      </c>
      <c r="E942">
        <f t="shared" si="14"/>
        <v>131250</v>
      </c>
      <c r="F942">
        <v>6701</v>
      </c>
    </row>
    <row r="943" spans="1:6" x14ac:dyDescent="0.3">
      <c r="A943" s="1">
        <v>45253</v>
      </c>
      <c r="B943">
        <v>1034901343</v>
      </c>
      <c r="C943">
        <f>VLOOKUP(B943,'Product Rates'!A:B,2,0)</f>
        <v>65</v>
      </c>
      <c r="D943">
        <v>1750</v>
      </c>
      <c r="E943">
        <f t="shared" si="14"/>
        <v>113750</v>
      </c>
      <c r="F943">
        <v>4562</v>
      </c>
    </row>
    <row r="944" spans="1:6" x14ac:dyDescent="0.3">
      <c r="A944" s="1">
        <v>45253</v>
      </c>
      <c r="B944">
        <v>1034901334</v>
      </c>
      <c r="C944">
        <f>VLOOKUP(B944,'Product Rates'!A:B,2,0)</f>
        <v>110</v>
      </c>
      <c r="D944">
        <v>3000</v>
      </c>
      <c r="E944">
        <f t="shared" si="14"/>
        <v>330000</v>
      </c>
      <c r="F944">
        <v>8734</v>
      </c>
    </row>
    <row r="945" spans="1:6" x14ac:dyDescent="0.3">
      <c r="A945" s="1">
        <v>45253</v>
      </c>
      <c r="B945">
        <v>1034901446</v>
      </c>
      <c r="C945">
        <f>VLOOKUP(B945,'Product Rates'!A:B,2,0)</f>
        <v>88</v>
      </c>
      <c r="D945">
        <v>1000</v>
      </c>
      <c r="E945">
        <f t="shared" si="14"/>
        <v>88000</v>
      </c>
      <c r="F945">
        <v>5623</v>
      </c>
    </row>
    <row r="946" spans="1:6" x14ac:dyDescent="0.3">
      <c r="A946" s="1">
        <v>45254</v>
      </c>
      <c r="B946">
        <v>1034901103</v>
      </c>
      <c r="C946">
        <f>VLOOKUP(B946,'Product Rates'!A:B,2,0)</f>
        <v>95</v>
      </c>
      <c r="D946">
        <v>4000</v>
      </c>
      <c r="E946">
        <f t="shared" si="14"/>
        <v>380000</v>
      </c>
      <c r="F946">
        <v>9745</v>
      </c>
    </row>
    <row r="947" spans="1:6" x14ac:dyDescent="0.3">
      <c r="A947" s="1">
        <v>45254</v>
      </c>
      <c r="B947">
        <v>1034901112</v>
      </c>
      <c r="C947">
        <f>VLOOKUP(B947,'Product Rates'!A:B,2,0)</f>
        <v>71.23</v>
      </c>
      <c r="D947">
        <v>1000</v>
      </c>
      <c r="E947">
        <f t="shared" si="14"/>
        <v>71230</v>
      </c>
      <c r="F947">
        <v>9845</v>
      </c>
    </row>
    <row r="948" spans="1:6" x14ac:dyDescent="0.3">
      <c r="A948" s="1">
        <v>45254</v>
      </c>
      <c r="B948">
        <v>1034901132</v>
      </c>
      <c r="C948">
        <f>VLOOKUP(B948,'Product Rates'!A:B,2,0)</f>
        <v>43</v>
      </c>
      <c r="D948">
        <v>3500</v>
      </c>
      <c r="E948">
        <f t="shared" si="14"/>
        <v>150500</v>
      </c>
      <c r="F948">
        <v>6701</v>
      </c>
    </row>
    <row r="949" spans="1:6" x14ac:dyDescent="0.3">
      <c r="A949" s="1">
        <v>45254</v>
      </c>
      <c r="B949">
        <v>1034901143</v>
      </c>
      <c r="C949">
        <f>VLOOKUP(B949,'Product Rates'!A:B,2,0)</f>
        <v>81</v>
      </c>
      <c r="D949">
        <v>2500</v>
      </c>
      <c r="E949">
        <f t="shared" si="14"/>
        <v>202500</v>
      </c>
      <c r="F949">
        <v>4562</v>
      </c>
    </row>
    <row r="950" spans="1:6" x14ac:dyDescent="0.3">
      <c r="A950" s="1">
        <v>45255</v>
      </c>
      <c r="B950">
        <v>1034901234</v>
      </c>
      <c r="C950">
        <f>VLOOKUP(B950,'Product Rates'!A:B,2,0)</f>
        <v>105</v>
      </c>
      <c r="D950">
        <v>1500</v>
      </c>
      <c r="E950">
        <f t="shared" si="14"/>
        <v>157500</v>
      </c>
      <c r="F950">
        <v>8734</v>
      </c>
    </row>
    <row r="951" spans="1:6" x14ac:dyDescent="0.3">
      <c r="A951" s="1">
        <v>45255</v>
      </c>
      <c r="B951">
        <v>1034901343</v>
      </c>
      <c r="C951">
        <f>VLOOKUP(B951,'Product Rates'!A:B,2,0)</f>
        <v>65</v>
      </c>
      <c r="D951">
        <v>1500</v>
      </c>
      <c r="E951">
        <f t="shared" si="14"/>
        <v>97500</v>
      </c>
      <c r="F951">
        <v>5623</v>
      </c>
    </row>
    <row r="952" spans="1:6" x14ac:dyDescent="0.3">
      <c r="A952" s="1">
        <v>45255</v>
      </c>
      <c r="B952">
        <v>1034901334</v>
      </c>
      <c r="C952">
        <f>VLOOKUP(B952,'Product Rates'!A:B,2,0)</f>
        <v>110</v>
      </c>
      <c r="D952">
        <v>4000</v>
      </c>
      <c r="E952">
        <f t="shared" si="14"/>
        <v>440000</v>
      </c>
      <c r="F952">
        <v>9745</v>
      </c>
    </row>
    <row r="953" spans="1:6" x14ac:dyDescent="0.3">
      <c r="A953" s="1">
        <v>45255</v>
      </c>
      <c r="B953">
        <v>1034901446</v>
      </c>
      <c r="C953">
        <f>VLOOKUP(B953,'Product Rates'!A:B,2,0)</f>
        <v>88</v>
      </c>
      <c r="D953">
        <v>2000</v>
      </c>
      <c r="E953">
        <f t="shared" si="14"/>
        <v>176000</v>
      </c>
      <c r="F953">
        <v>9845</v>
      </c>
    </row>
    <row r="954" spans="1:6" x14ac:dyDescent="0.3">
      <c r="A954" s="1">
        <v>45257</v>
      </c>
      <c r="B954">
        <v>1034901103</v>
      </c>
      <c r="C954">
        <f>VLOOKUP(B954,'Product Rates'!A:B,2,0)</f>
        <v>95</v>
      </c>
      <c r="D954">
        <v>1000</v>
      </c>
      <c r="E954">
        <f t="shared" si="14"/>
        <v>95000</v>
      </c>
      <c r="F954">
        <v>6701</v>
      </c>
    </row>
    <row r="955" spans="1:6" x14ac:dyDescent="0.3">
      <c r="A955" s="1">
        <v>45257</v>
      </c>
      <c r="B955">
        <v>1034901112</v>
      </c>
      <c r="C955">
        <f>VLOOKUP(B955,'Product Rates'!A:B,2,0)</f>
        <v>71.23</v>
      </c>
      <c r="D955">
        <v>1000</v>
      </c>
      <c r="E955">
        <f t="shared" si="14"/>
        <v>71230</v>
      </c>
      <c r="F955">
        <v>4562</v>
      </c>
    </row>
    <row r="956" spans="1:6" x14ac:dyDescent="0.3">
      <c r="A956" s="1">
        <v>45257</v>
      </c>
      <c r="B956">
        <v>1034901132</v>
      </c>
      <c r="C956">
        <f>VLOOKUP(B956,'Product Rates'!A:B,2,0)</f>
        <v>43</v>
      </c>
      <c r="D956">
        <v>1500</v>
      </c>
      <c r="E956">
        <f t="shared" si="14"/>
        <v>64500</v>
      </c>
      <c r="F956">
        <v>8734</v>
      </c>
    </row>
    <row r="957" spans="1:6" x14ac:dyDescent="0.3">
      <c r="A957" s="1">
        <v>45257</v>
      </c>
      <c r="B957">
        <v>1034901143</v>
      </c>
      <c r="C957">
        <f>VLOOKUP(B957,'Product Rates'!A:B,2,0)</f>
        <v>81</v>
      </c>
      <c r="D957">
        <v>2500</v>
      </c>
      <c r="E957">
        <f t="shared" si="14"/>
        <v>202500</v>
      </c>
      <c r="F957">
        <v>5623</v>
      </c>
    </row>
    <row r="958" spans="1:6" x14ac:dyDescent="0.3">
      <c r="A958" s="1">
        <v>45258</v>
      </c>
      <c r="B958">
        <v>1034901234</v>
      </c>
      <c r="C958">
        <f>VLOOKUP(B958,'Product Rates'!A:B,2,0)</f>
        <v>105</v>
      </c>
      <c r="D958">
        <v>2500</v>
      </c>
      <c r="E958">
        <f t="shared" si="14"/>
        <v>262500</v>
      </c>
      <c r="F958">
        <v>9745</v>
      </c>
    </row>
    <row r="959" spans="1:6" x14ac:dyDescent="0.3">
      <c r="A959" s="1">
        <v>45258</v>
      </c>
      <c r="B959">
        <v>1034901343</v>
      </c>
      <c r="C959">
        <f>VLOOKUP(B959,'Product Rates'!A:B,2,0)</f>
        <v>65</v>
      </c>
      <c r="D959">
        <v>3500</v>
      </c>
      <c r="E959">
        <f t="shared" si="14"/>
        <v>227500</v>
      </c>
      <c r="F959">
        <v>9845</v>
      </c>
    </row>
    <row r="960" spans="1:6" x14ac:dyDescent="0.3">
      <c r="A960" s="1">
        <v>45258</v>
      </c>
      <c r="B960">
        <v>1034901334</v>
      </c>
      <c r="C960">
        <f>VLOOKUP(B960,'Product Rates'!A:B,2,0)</f>
        <v>110</v>
      </c>
      <c r="D960">
        <v>1250</v>
      </c>
      <c r="E960">
        <f t="shared" si="14"/>
        <v>137500</v>
      </c>
      <c r="F960">
        <v>6701</v>
      </c>
    </row>
    <row r="961" spans="1:6" x14ac:dyDescent="0.3">
      <c r="A961" s="1">
        <v>45258</v>
      </c>
      <c r="B961">
        <v>1034901446</v>
      </c>
      <c r="C961">
        <f>VLOOKUP(B961,'Product Rates'!A:B,2,0)</f>
        <v>88</v>
      </c>
      <c r="D961">
        <v>1750</v>
      </c>
      <c r="E961">
        <f t="shared" si="14"/>
        <v>154000</v>
      </c>
      <c r="F961">
        <v>4562</v>
      </c>
    </row>
    <row r="962" spans="1:6" x14ac:dyDescent="0.3">
      <c r="A962" s="1">
        <v>45259</v>
      </c>
      <c r="B962">
        <v>1034901103</v>
      </c>
      <c r="C962">
        <f>VLOOKUP(B962,'Product Rates'!A:B,2,0)</f>
        <v>95</v>
      </c>
      <c r="D962">
        <v>3000</v>
      </c>
      <c r="E962">
        <f t="shared" si="14"/>
        <v>285000</v>
      </c>
      <c r="F962">
        <v>8734</v>
      </c>
    </row>
    <row r="963" spans="1:6" x14ac:dyDescent="0.3">
      <c r="A963" s="1">
        <v>45259</v>
      </c>
      <c r="B963">
        <v>1034901112</v>
      </c>
      <c r="C963">
        <f>VLOOKUP(B963,'Product Rates'!A:B,2,0)</f>
        <v>71.23</v>
      </c>
      <c r="D963">
        <v>1000</v>
      </c>
      <c r="E963">
        <f t="shared" ref="E963:E1026" si="15">C963*D963</f>
        <v>71230</v>
      </c>
      <c r="F963">
        <v>5623</v>
      </c>
    </row>
    <row r="964" spans="1:6" x14ac:dyDescent="0.3">
      <c r="A964" s="1">
        <v>45259</v>
      </c>
      <c r="B964">
        <v>1034901132</v>
      </c>
      <c r="C964">
        <f>VLOOKUP(B964,'Product Rates'!A:B,2,0)</f>
        <v>43</v>
      </c>
      <c r="D964">
        <v>4000</v>
      </c>
      <c r="E964">
        <f t="shared" si="15"/>
        <v>172000</v>
      </c>
      <c r="F964">
        <v>9745</v>
      </c>
    </row>
    <row r="965" spans="1:6" x14ac:dyDescent="0.3">
      <c r="A965" s="1">
        <v>45259</v>
      </c>
      <c r="B965">
        <v>1034901143</v>
      </c>
      <c r="C965">
        <f>VLOOKUP(B965,'Product Rates'!A:B,2,0)</f>
        <v>81</v>
      </c>
      <c r="D965">
        <v>1000</v>
      </c>
      <c r="E965">
        <f t="shared" si="15"/>
        <v>81000</v>
      </c>
      <c r="F965">
        <v>9845</v>
      </c>
    </row>
    <row r="966" spans="1:6" x14ac:dyDescent="0.3">
      <c r="A966" s="1">
        <v>45260</v>
      </c>
      <c r="B966">
        <v>1034901234</v>
      </c>
      <c r="C966">
        <f>VLOOKUP(B966,'Product Rates'!A:B,2,0)</f>
        <v>105</v>
      </c>
      <c r="D966">
        <v>3500</v>
      </c>
      <c r="E966">
        <f t="shared" si="15"/>
        <v>367500</v>
      </c>
      <c r="F966">
        <v>6701</v>
      </c>
    </row>
    <row r="967" spans="1:6" x14ac:dyDescent="0.3">
      <c r="A967" s="1">
        <v>45260</v>
      </c>
      <c r="B967">
        <v>1034901343</v>
      </c>
      <c r="C967">
        <f>VLOOKUP(B967,'Product Rates'!A:B,2,0)</f>
        <v>65</v>
      </c>
      <c r="D967">
        <v>2500</v>
      </c>
      <c r="E967">
        <f t="shared" si="15"/>
        <v>162500</v>
      </c>
      <c r="F967">
        <v>4562</v>
      </c>
    </row>
    <row r="968" spans="1:6" x14ac:dyDescent="0.3">
      <c r="A968" s="1">
        <v>45260</v>
      </c>
      <c r="B968">
        <v>1034901334</v>
      </c>
      <c r="C968">
        <f>VLOOKUP(B968,'Product Rates'!A:B,2,0)</f>
        <v>110</v>
      </c>
      <c r="D968">
        <v>1500</v>
      </c>
      <c r="E968">
        <f t="shared" si="15"/>
        <v>165000</v>
      </c>
      <c r="F968">
        <v>8734</v>
      </c>
    </row>
    <row r="969" spans="1:6" x14ac:dyDescent="0.3">
      <c r="A969" s="1">
        <v>45260</v>
      </c>
      <c r="B969">
        <v>1034901446</v>
      </c>
      <c r="C969">
        <f>VLOOKUP(B969,'Product Rates'!A:B,2,0)</f>
        <v>88</v>
      </c>
      <c r="D969">
        <v>1500</v>
      </c>
      <c r="E969">
        <f t="shared" si="15"/>
        <v>132000</v>
      </c>
      <c r="F969">
        <v>5623</v>
      </c>
    </row>
    <row r="970" spans="1:6" x14ac:dyDescent="0.3">
      <c r="A970" s="1">
        <v>45261</v>
      </c>
      <c r="B970">
        <v>1034901103</v>
      </c>
      <c r="C970">
        <f>VLOOKUP(B970,'Product Rates'!A:B,2,0)</f>
        <v>95</v>
      </c>
      <c r="D970">
        <v>4000</v>
      </c>
      <c r="E970">
        <f t="shared" si="15"/>
        <v>380000</v>
      </c>
      <c r="F970">
        <v>9745</v>
      </c>
    </row>
    <row r="971" spans="1:6" x14ac:dyDescent="0.3">
      <c r="A971" s="1">
        <v>45261</v>
      </c>
      <c r="B971">
        <v>1034901112</v>
      </c>
      <c r="C971">
        <f>VLOOKUP(B971,'Product Rates'!A:B,2,0)</f>
        <v>71.23</v>
      </c>
      <c r="D971">
        <v>2000</v>
      </c>
      <c r="E971">
        <f t="shared" si="15"/>
        <v>142460</v>
      </c>
      <c r="F971">
        <v>9845</v>
      </c>
    </row>
    <row r="972" spans="1:6" x14ac:dyDescent="0.3">
      <c r="A972" s="1">
        <v>45261</v>
      </c>
      <c r="B972">
        <v>1034901132</v>
      </c>
      <c r="C972">
        <f>VLOOKUP(B972,'Product Rates'!A:B,2,0)</f>
        <v>43</v>
      </c>
      <c r="D972">
        <v>1000</v>
      </c>
      <c r="E972">
        <f t="shared" si="15"/>
        <v>43000</v>
      </c>
      <c r="F972">
        <v>6701</v>
      </c>
    </row>
    <row r="973" spans="1:6" x14ac:dyDescent="0.3">
      <c r="A973" s="1">
        <v>45261</v>
      </c>
      <c r="B973">
        <v>1034901143</v>
      </c>
      <c r="C973">
        <f>VLOOKUP(B973,'Product Rates'!A:B,2,0)</f>
        <v>81</v>
      </c>
      <c r="D973">
        <v>1000</v>
      </c>
      <c r="E973">
        <f t="shared" si="15"/>
        <v>81000</v>
      </c>
      <c r="F973">
        <v>4562</v>
      </c>
    </row>
    <row r="974" spans="1:6" x14ac:dyDescent="0.3">
      <c r="A974" s="1">
        <v>45262</v>
      </c>
      <c r="B974">
        <v>1034901234</v>
      </c>
      <c r="C974">
        <f>VLOOKUP(B974,'Product Rates'!A:B,2,0)</f>
        <v>105</v>
      </c>
      <c r="D974">
        <v>1500</v>
      </c>
      <c r="E974">
        <f t="shared" si="15"/>
        <v>157500</v>
      </c>
      <c r="F974">
        <v>8734</v>
      </c>
    </row>
    <row r="975" spans="1:6" x14ac:dyDescent="0.3">
      <c r="A975" s="1">
        <v>45262</v>
      </c>
      <c r="B975">
        <v>1034901343</v>
      </c>
      <c r="C975">
        <f>VLOOKUP(B975,'Product Rates'!A:B,2,0)</f>
        <v>65</v>
      </c>
      <c r="D975">
        <v>2500</v>
      </c>
      <c r="E975">
        <f t="shared" si="15"/>
        <v>162500</v>
      </c>
      <c r="F975">
        <v>5623</v>
      </c>
    </row>
    <row r="976" spans="1:6" x14ac:dyDescent="0.3">
      <c r="A976" s="1">
        <v>45262</v>
      </c>
      <c r="B976">
        <v>1034901334</v>
      </c>
      <c r="C976">
        <f>VLOOKUP(B976,'Product Rates'!A:B,2,0)</f>
        <v>110</v>
      </c>
      <c r="D976">
        <v>5000</v>
      </c>
      <c r="E976">
        <f t="shared" si="15"/>
        <v>550000</v>
      </c>
      <c r="F976">
        <v>9745</v>
      </c>
    </row>
    <row r="977" spans="1:6" x14ac:dyDescent="0.3">
      <c r="A977" s="1">
        <v>45262</v>
      </c>
      <c r="B977">
        <v>1034901446</v>
      </c>
      <c r="C977">
        <f>VLOOKUP(B977,'Product Rates'!A:B,2,0)</f>
        <v>88</v>
      </c>
      <c r="D977">
        <v>2500</v>
      </c>
      <c r="E977">
        <f t="shared" si="15"/>
        <v>220000</v>
      </c>
      <c r="F977">
        <v>9845</v>
      </c>
    </row>
    <row r="978" spans="1:6" x14ac:dyDescent="0.3">
      <c r="A978" s="1">
        <v>45264</v>
      </c>
      <c r="B978">
        <v>1034901103</v>
      </c>
      <c r="C978">
        <f>VLOOKUP(B978,'Product Rates'!A:B,2,0)</f>
        <v>95</v>
      </c>
      <c r="D978">
        <v>3500</v>
      </c>
      <c r="E978">
        <f t="shared" si="15"/>
        <v>332500</v>
      </c>
      <c r="F978">
        <v>6701</v>
      </c>
    </row>
    <row r="979" spans="1:6" x14ac:dyDescent="0.3">
      <c r="A979" s="1">
        <v>45264</v>
      </c>
      <c r="B979">
        <v>1034901112</v>
      </c>
      <c r="C979">
        <f>VLOOKUP(B979,'Product Rates'!A:B,2,0)</f>
        <v>71.23</v>
      </c>
      <c r="D979">
        <v>1250</v>
      </c>
      <c r="E979">
        <f t="shared" si="15"/>
        <v>89037.5</v>
      </c>
      <c r="F979">
        <v>4562</v>
      </c>
    </row>
    <row r="980" spans="1:6" x14ac:dyDescent="0.3">
      <c r="A980" s="1">
        <v>45264</v>
      </c>
      <c r="B980">
        <v>1034901132</v>
      </c>
      <c r="C980">
        <f>VLOOKUP(B980,'Product Rates'!A:B,2,0)</f>
        <v>43</v>
      </c>
      <c r="D980">
        <v>1750</v>
      </c>
      <c r="E980">
        <f t="shared" si="15"/>
        <v>75250</v>
      </c>
      <c r="F980">
        <v>8734</v>
      </c>
    </row>
    <row r="981" spans="1:6" x14ac:dyDescent="0.3">
      <c r="A981" s="1">
        <v>45264</v>
      </c>
      <c r="B981">
        <v>1034901143</v>
      </c>
      <c r="C981">
        <f>VLOOKUP(B981,'Product Rates'!A:B,2,0)</f>
        <v>81</v>
      </c>
      <c r="D981">
        <v>3000</v>
      </c>
      <c r="E981">
        <f t="shared" si="15"/>
        <v>243000</v>
      </c>
      <c r="F981">
        <v>5623</v>
      </c>
    </row>
    <row r="982" spans="1:6" x14ac:dyDescent="0.3">
      <c r="A982" s="1">
        <v>45265</v>
      </c>
      <c r="B982">
        <v>1034901234</v>
      </c>
      <c r="C982">
        <f>VLOOKUP(B982,'Product Rates'!A:B,2,0)</f>
        <v>105</v>
      </c>
      <c r="D982">
        <v>1000</v>
      </c>
      <c r="E982">
        <f t="shared" si="15"/>
        <v>105000</v>
      </c>
      <c r="F982">
        <v>9745</v>
      </c>
    </row>
    <row r="983" spans="1:6" x14ac:dyDescent="0.3">
      <c r="A983" s="1">
        <v>45265</v>
      </c>
      <c r="B983">
        <v>1034901343</v>
      </c>
      <c r="C983">
        <f>VLOOKUP(B983,'Product Rates'!A:B,2,0)</f>
        <v>65</v>
      </c>
      <c r="D983">
        <v>4000</v>
      </c>
      <c r="E983">
        <f t="shared" si="15"/>
        <v>260000</v>
      </c>
      <c r="F983">
        <v>9845</v>
      </c>
    </row>
    <row r="984" spans="1:6" x14ac:dyDescent="0.3">
      <c r="A984" s="1">
        <v>45265</v>
      </c>
      <c r="B984">
        <v>1034901334</v>
      </c>
      <c r="C984">
        <f>VLOOKUP(B984,'Product Rates'!A:B,2,0)</f>
        <v>110</v>
      </c>
      <c r="D984">
        <v>1000</v>
      </c>
      <c r="E984">
        <f t="shared" si="15"/>
        <v>110000</v>
      </c>
      <c r="F984">
        <v>6701</v>
      </c>
    </row>
    <row r="985" spans="1:6" x14ac:dyDescent="0.3">
      <c r="A985" s="1">
        <v>45266</v>
      </c>
      <c r="B985">
        <v>1034901446</v>
      </c>
      <c r="C985">
        <f>VLOOKUP(B985,'Product Rates'!A:B,2,0)</f>
        <v>88</v>
      </c>
      <c r="D985">
        <v>3500</v>
      </c>
      <c r="E985">
        <f t="shared" si="15"/>
        <v>308000</v>
      </c>
      <c r="F985">
        <v>4562</v>
      </c>
    </row>
    <row r="986" spans="1:6" x14ac:dyDescent="0.3">
      <c r="A986" s="1">
        <v>45266</v>
      </c>
      <c r="B986">
        <v>1034901103</v>
      </c>
      <c r="C986">
        <f>VLOOKUP(B986,'Product Rates'!A:B,2,0)</f>
        <v>95</v>
      </c>
      <c r="D986">
        <v>2500</v>
      </c>
      <c r="E986">
        <f t="shared" si="15"/>
        <v>237500</v>
      </c>
      <c r="F986">
        <v>8734</v>
      </c>
    </row>
    <row r="987" spans="1:6" x14ac:dyDescent="0.3">
      <c r="A987" s="1">
        <v>45266</v>
      </c>
      <c r="B987">
        <v>1034901112</v>
      </c>
      <c r="C987">
        <f>VLOOKUP(B987,'Product Rates'!A:B,2,0)</f>
        <v>71.23</v>
      </c>
      <c r="D987">
        <v>1500</v>
      </c>
      <c r="E987">
        <f t="shared" si="15"/>
        <v>106845</v>
      </c>
      <c r="F987">
        <v>5623</v>
      </c>
    </row>
    <row r="988" spans="1:6" x14ac:dyDescent="0.3">
      <c r="A988" s="1">
        <v>45267</v>
      </c>
      <c r="B988">
        <v>1034901132</v>
      </c>
      <c r="C988">
        <f>VLOOKUP(B988,'Product Rates'!A:B,2,0)</f>
        <v>43</v>
      </c>
      <c r="D988">
        <v>1500</v>
      </c>
      <c r="E988">
        <f t="shared" si="15"/>
        <v>64500</v>
      </c>
      <c r="F988">
        <v>9745</v>
      </c>
    </row>
    <row r="989" spans="1:6" x14ac:dyDescent="0.3">
      <c r="A989" s="1">
        <v>45267</v>
      </c>
      <c r="B989">
        <v>1034901143</v>
      </c>
      <c r="C989">
        <f>VLOOKUP(B989,'Product Rates'!A:B,2,0)</f>
        <v>81</v>
      </c>
      <c r="D989">
        <v>4000</v>
      </c>
      <c r="E989">
        <f t="shared" si="15"/>
        <v>324000</v>
      </c>
      <c r="F989">
        <v>9845</v>
      </c>
    </row>
    <row r="990" spans="1:6" x14ac:dyDescent="0.3">
      <c r="A990" s="1">
        <v>45267</v>
      </c>
      <c r="B990">
        <v>1034901234</v>
      </c>
      <c r="C990">
        <f>VLOOKUP(B990,'Product Rates'!A:B,2,0)</f>
        <v>105</v>
      </c>
      <c r="D990">
        <v>2000</v>
      </c>
      <c r="E990">
        <f t="shared" si="15"/>
        <v>210000</v>
      </c>
      <c r="F990">
        <v>6701</v>
      </c>
    </row>
    <row r="991" spans="1:6" x14ac:dyDescent="0.3">
      <c r="A991" s="1">
        <v>45268</v>
      </c>
      <c r="B991">
        <v>1034901343</v>
      </c>
      <c r="C991">
        <f>VLOOKUP(B991,'Product Rates'!A:B,2,0)</f>
        <v>65</v>
      </c>
      <c r="D991">
        <v>1000</v>
      </c>
      <c r="E991">
        <f t="shared" si="15"/>
        <v>65000</v>
      </c>
      <c r="F991">
        <v>4562</v>
      </c>
    </row>
    <row r="992" spans="1:6" x14ac:dyDescent="0.3">
      <c r="A992" s="1">
        <v>45268</v>
      </c>
      <c r="B992">
        <v>1034901334</v>
      </c>
      <c r="C992">
        <f>VLOOKUP(B992,'Product Rates'!A:B,2,0)</f>
        <v>110</v>
      </c>
      <c r="D992">
        <v>1000</v>
      </c>
      <c r="E992">
        <f t="shared" si="15"/>
        <v>110000</v>
      </c>
      <c r="F992">
        <v>8734</v>
      </c>
    </row>
    <row r="993" spans="1:6" x14ac:dyDescent="0.3">
      <c r="A993" s="1">
        <v>45268</v>
      </c>
      <c r="B993">
        <v>1034901446</v>
      </c>
      <c r="C993">
        <f>VLOOKUP(B993,'Product Rates'!A:B,2,0)</f>
        <v>88</v>
      </c>
      <c r="D993">
        <v>1500</v>
      </c>
      <c r="E993">
        <f t="shared" si="15"/>
        <v>132000</v>
      </c>
      <c r="F993">
        <v>5623</v>
      </c>
    </row>
    <row r="994" spans="1:6" x14ac:dyDescent="0.3">
      <c r="A994" s="1">
        <v>45269</v>
      </c>
      <c r="B994">
        <v>1034901103</v>
      </c>
      <c r="C994">
        <f>VLOOKUP(B994,'Product Rates'!A:B,2,0)</f>
        <v>95</v>
      </c>
      <c r="D994">
        <v>2500</v>
      </c>
      <c r="E994">
        <f t="shared" si="15"/>
        <v>237500</v>
      </c>
      <c r="F994">
        <v>9745</v>
      </c>
    </row>
    <row r="995" spans="1:6" x14ac:dyDescent="0.3">
      <c r="A995" s="1">
        <v>45269</v>
      </c>
      <c r="B995">
        <v>1034901112</v>
      </c>
      <c r="C995">
        <f>VLOOKUP(B995,'Product Rates'!A:B,2,0)</f>
        <v>71.23</v>
      </c>
      <c r="D995">
        <v>3500</v>
      </c>
      <c r="E995">
        <f t="shared" si="15"/>
        <v>249305</v>
      </c>
      <c r="F995">
        <v>9845</v>
      </c>
    </row>
    <row r="996" spans="1:6" x14ac:dyDescent="0.3">
      <c r="A996" s="1">
        <v>45269</v>
      </c>
      <c r="B996">
        <v>1034901132</v>
      </c>
      <c r="C996">
        <f>VLOOKUP(B996,'Product Rates'!A:B,2,0)</f>
        <v>43</v>
      </c>
      <c r="D996">
        <v>1250</v>
      </c>
      <c r="E996">
        <f t="shared" si="15"/>
        <v>53750</v>
      </c>
      <c r="F996">
        <v>6701</v>
      </c>
    </row>
    <row r="997" spans="1:6" x14ac:dyDescent="0.3">
      <c r="A997" s="1">
        <v>45271</v>
      </c>
      <c r="B997">
        <v>1034901143</v>
      </c>
      <c r="C997">
        <f>VLOOKUP(B997,'Product Rates'!A:B,2,0)</f>
        <v>81</v>
      </c>
      <c r="D997">
        <v>1750</v>
      </c>
      <c r="E997">
        <f t="shared" si="15"/>
        <v>141750</v>
      </c>
      <c r="F997">
        <v>4562</v>
      </c>
    </row>
    <row r="998" spans="1:6" x14ac:dyDescent="0.3">
      <c r="A998" s="1">
        <v>45271</v>
      </c>
      <c r="B998">
        <v>1034901234</v>
      </c>
      <c r="C998">
        <f>VLOOKUP(B998,'Product Rates'!A:B,2,0)</f>
        <v>105</v>
      </c>
      <c r="D998">
        <v>3000</v>
      </c>
      <c r="E998">
        <f t="shared" si="15"/>
        <v>315000</v>
      </c>
      <c r="F998">
        <v>8734</v>
      </c>
    </row>
    <row r="999" spans="1:6" x14ac:dyDescent="0.3">
      <c r="A999" s="1">
        <v>45271</v>
      </c>
      <c r="B999">
        <v>1034901343</v>
      </c>
      <c r="C999">
        <f>VLOOKUP(B999,'Product Rates'!A:B,2,0)</f>
        <v>65</v>
      </c>
      <c r="D999">
        <v>1000</v>
      </c>
      <c r="E999">
        <f t="shared" si="15"/>
        <v>65000</v>
      </c>
      <c r="F999">
        <v>5623</v>
      </c>
    </row>
    <row r="1000" spans="1:6" x14ac:dyDescent="0.3">
      <c r="A1000" s="1">
        <v>45272</v>
      </c>
      <c r="B1000">
        <v>1034901334</v>
      </c>
      <c r="C1000">
        <f>VLOOKUP(B1000,'Product Rates'!A:B,2,0)</f>
        <v>110</v>
      </c>
      <c r="D1000">
        <v>4000</v>
      </c>
      <c r="E1000">
        <f t="shared" si="15"/>
        <v>440000</v>
      </c>
      <c r="F1000">
        <v>9745</v>
      </c>
    </row>
    <row r="1001" spans="1:6" x14ac:dyDescent="0.3">
      <c r="A1001" s="1">
        <v>45272</v>
      </c>
      <c r="B1001">
        <v>1034901446</v>
      </c>
      <c r="C1001">
        <f>VLOOKUP(B1001,'Product Rates'!A:B,2,0)</f>
        <v>88</v>
      </c>
      <c r="D1001">
        <v>1000</v>
      </c>
      <c r="E1001">
        <f t="shared" si="15"/>
        <v>88000</v>
      </c>
      <c r="F1001">
        <v>9845</v>
      </c>
    </row>
    <row r="1002" spans="1:6" x14ac:dyDescent="0.3">
      <c r="A1002" s="1">
        <v>45272</v>
      </c>
      <c r="B1002">
        <v>1034901103</v>
      </c>
      <c r="C1002">
        <f>VLOOKUP(B1002,'Product Rates'!A:B,2,0)</f>
        <v>95</v>
      </c>
      <c r="D1002">
        <v>3500</v>
      </c>
      <c r="E1002">
        <f t="shared" si="15"/>
        <v>332500</v>
      </c>
      <c r="F1002">
        <v>6701</v>
      </c>
    </row>
    <row r="1003" spans="1:6" x14ac:dyDescent="0.3">
      <c r="A1003" s="1">
        <v>45273</v>
      </c>
      <c r="B1003">
        <v>1034901112</v>
      </c>
      <c r="C1003">
        <f>VLOOKUP(B1003,'Product Rates'!A:B,2,0)</f>
        <v>71.23</v>
      </c>
      <c r="D1003">
        <v>2500</v>
      </c>
      <c r="E1003">
        <f t="shared" si="15"/>
        <v>178075</v>
      </c>
      <c r="F1003">
        <v>4562</v>
      </c>
    </row>
    <row r="1004" spans="1:6" x14ac:dyDescent="0.3">
      <c r="A1004" s="1">
        <v>45273</v>
      </c>
      <c r="B1004">
        <v>1034901132</v>
      </c>
      <c r="C1004">
        <f>VLOOKUP(B1004,'Product Rates'!A:B,2,0)</f>
        <v>43</v>
      </c>
      <c r="D1004">
        <v>1500</v>
      </c>
      <c r="E1004">
        <f t="shared" si="15"/>
        <v>64500</v>
      </c>
      <c r="F1004">
        <v>8734</v>
      </c>
    </row>
    <row r="1005" spans="1:6" x14ac:dyDescent="0.3">
      <c r="A1005" s="1">
        <v>45273</v>
      </c>
      <c r="B1005">
        <v>1034901143</v>
      </c>
      <c r="C1005">
        <f>VLOOKUP(B1005,'Product Rates'!A:B,2,0)</f>
        <v>81</v>
      </c>
      <c r="D1005">
        <v>1500</v>
      </c>
      <c r="E1005">
        <f t="shared" si="15"/>
        <v>121500</v>
      </c>
      <c r="F1005">
        <v>5623</v>
      </c>
    </row>
    <row r="1006" spans="1:6" x14ac:dyDescent="0.3">
      <c r="A1006" s="1">
        <v>45274</v>
      </c>
      <c r="B1006">
        <v>1034901234</v>
      </c>
      <c r="C1006">
        <f>VLOOKUP(B1006,'Product Rates'!A:B,2,0)</f>
        <v>105</v>
      </c>
      <c r="D1006">
        <v>4000</v>
      </c>
      <c r="E1006">
        <f t="shared" si="15"/>
        <v>420000</v>
      </c>
      <c r="F1006">
        <v>9745</v>
      </c>
    </row>
    <row r="1007" spans="1:6" x14ac:dyDescent="0.3">
      <c r="A1007" s="1">
        <v>45274</v>
      </c>
      <c r="B1007">
        <v>1034901343</v>
      </c>
      <c r="C1007">
        <f>VLOOKUP(B1007,'Product Rates'!A:B,2,0)</f>
        <v>65</v>
      </c>
      <c r="D1007">
        <v>2000</v>
      </c>
      <c r="E1007">
        <f t="shared" si="15"/>
        <v>130000</v>
      </c>
      <c r="F1007">
        <v>9845</v>
      </c>
    </row>
    <row r="1008" spans="1:6" x14ac:dyDescent="0.3">
      <c r="A1008" s="1">
        <v>45274</v>
      </c>
      <c r="B1008">
        <v>1034901334</v>
      </c>
      <c r="C1008">
        <f>VLOOKUP(B1008,'Product Rates'!A:B,2,0)</f>
        <v>110</v>
      </c>
      <c r="D1008">
        <v>1000</v>
      </c>
      <c r="E1008">
        <f t="shared" si="15"/>
        <v>110000</v>
      </c>
      <c r="F1008">
        <v>6701</v>
      </c>
    </row>
    <row r="1009" spans="1:6" x14ac:dyDescent="0.3">
      <c r="A1009" s="1">
        <v>45275</v>
      </c>
      <c r="B1009">
        <v>1034901446</v>
      </c>
      <c r="C1009">
        <f>VLOOKUP(B1009,'Product Rates'!A:B,2,0)</f>
        <v>88</v>
      </c>
      <c r="D1009">
        <v>1000</v>
      </c>
      <c r="E1009">
        <f t="shared" si="15"/>
        <v>88000</v>
      </c>
      <c r="F1009">
        <v>4562</v>
      </c>
    </row>
    <row r="1010" spans="1:6" x14ac:dyDescent="0.3">
      <c r="A1010" s="1">
        <v>45275</v>
      </c>
      <c r="B1010">
        <v>1034901103</v>
      </c>
      <c r="C1010">
        <f>VLOOKUP(B1010,'Product Rates'!A:B,2,0)</f>
        <v>95</v>
      </c>
      <c r="D1010">
        <v>1500</v>
      </c>
      <c r="E1010">
        <f t="shared" si="15"/>
        <v>142500</v>
      </c>
      <c r="F1010">
        <v>8734</v>
      </c>
    </row>
    <row r="1011" spans="1:6" x14ac:dyDescent="0.3">
      <c r="A1011" s="1">
        <v>45275</v>
      </c>
      <c r="B1011">
        <v>1034901112</v>
      </c>
      <c r="C1011">
        <f>VLOOKUP(B1011,'Product Rates'!A:B,2,0)</f>
        <v>71.23</v>
      </c>
      <c r="D1011">
        <v>2500</v>
      </c>
      <c r="E1011">
        <f t="shared" si="15"/>
        <v>178075</v>
      </c>
      <c r="F1011">
        <v>5623</v>
      </c>
    </row>
    <row r="1012" spans="1:6" x14ac:dyDescent="0.3">
      <c r="A1012" s="1">
        <v>45276</v>
      </c>
      <c r="B1012">
        <v>1034901132</v>
      </c>
      <c r="C1012">
        <f>VLOOKUP(B1012,'Product Rates'!A:B,2,0)</f>
        <v>43</v>
      </c>
      <c r="D1012">
        <v>2500</v>
      </c>
      <c r="E1012">
        <f t="shared" si="15"/>
        <v>107500</v>
      </c>
      <c r="F1012">
        <v>9745</v>
      </c>
    </row>
    <row r="1013" spans="1:6" x14ac:dyDescent="0.3">
      <c r="A1013" s="1">
        <v>45276</v>
      </c>
      <c r="B1013">
        <v>1034901143</v>
      </c>
      <c r="C1013">
        <f>VLOOKUP(B1013,'Product Rates'!A:B,2,0)</f>
        <v>81</v>
      </c>
      <c r="D1013">
        <v>3500</v>
      </c>
      <c r="E1013">
        <f t="shared" si="15"/>
        <v>283500</v>
      </c>
      <c r="F1013">
        <v>9845</v>
      </c>
    </row>
    <row r="1014" spans="1:6" x14ac:dyDescent="0.3">
      <c r="A1014" s="1">
        <v>45276</v>
      </c>
      <c r="B1014">
        <v>1034901234</v>
      </c>
      <c r="C1014">
        <f>VLOOKUP(B1014,'Product Rates'!A:B,2,0)</f>
        <v>105</v>
      </c>
      <c r="D1014">
        <v>1250</v>
      </c>
      <c r="E1014">
        <f t="shared" si="15"/>
        <v>131250</v>
      </c>
      <c r="F1014">
        <v>6701</v>
      </c>
    </row>
    <row r="1015" spans="1:6" x14ac:dyDescent="0.3">
      <c r="A1015" s="1">
        <v>45278</v>
      </c>
      <c r="B1015">
        <v>1034901343</v>
      </c>
      <c r="C1015">
        <f>VLOOKUP(B1015,'Product Rates'!A:B,2,0)</f>
        <v>65</v>
      </c>
      <c r="D1015">
        <v>1750</v>
      </c>
      <c r="E1015">
        <f t="shared" si="15"/>
        <v>113750</v>
      </c>
      <c r="F1015">
        <v>4562</v>
      </c>
    </row>
    <row r="1016" spans="1:6" x14ac:dyDescent="0.3">
      <c r="A1016" s="1">
        <v>45278</v>
      </c>
      <c r="B1016">
        <v>1034901334</v>
      </c>
      <c r="C1016">
        <f>VLOOKUP(B1016,'Product Rates'!A:B,2,0)</f>
        <v>110</v>
      </c>
      <c r="D1016">
        <v>3000</v>
      </c>
      <c r="E1016">
        <f t="shared" si="15"/>
        <v>330000</v>
      </c>
      <c r="F1016">
        <v>8734</v>
      </c>
    </row>
    <row r="1017" spans="1:6" x14ac:dyDescent="0.3">
      <c r="A1017" s="1">
        <v>45278</v>
      </c>
      <c r="B1017">
        <v>1034901446</v>
      </c>
      <c r="C1017">
        <f>VLOOKUP(B1017,'Product Rates'!A:B,2,0)</f>
        <v>88</v>
      </c>
      <c r="D1017">
        <v>1000</v>
      </c>
      <c r="E1017">
        <f t="shared" si="15"/>
        <v>88000</v>
      </c>
      <c r="F1017">
        <v>5623</v>
      </c>
    </row>
    <row r="1018" spans="1:6" x14ac:dyDescent="0.3">
      <c r="A1018" s="1">
        <v>45278</v>
      </c>
      <c r="B1018">
        <v>1034901103</v>
      </c>
      <c r="C1018">
        <f>VLOOKUP(B1018,'Product Rates'!A:B,2,0)</f>
        <v>95</v>
      </c>
      <c r="D1018">
        <v>4000</v>
      </c>
      <c r="E1018">
        <f t="shared" si="15"/>
        <v>380000</v>
      </c>
      <c r="F1018">
        <v>9745</v>
      </c>
    </row>
    <row r="1019" spans="1:6" x14ac:dyDescent="0.3">
      <c r="A1019" s="1">
        <v>45279</v>
      </c>
      <c r="B1019">
        <v>1034901112</v>
      </c>
      <c r="C1019">
        <f>VLOOKUP(B1019,'Product Rates'!A:B,2,0)</f>
        <v>71.23</v>
      </c>
      <c r="D1019">
        <v>1000</v>
      </c>
      <c r="E1019">
        <f t="shared" si="15"/>
        <v>71230</v>
      </c>
      <c r="F1019">
        <v>9845</v>
      </c>
    </row>
    <row r="1020" spans="1:6" x14ac:dyDescent="0.3">
      <c r="A1020" s="1">
        <v>45279</v>
      </c>
      <c r="B1020">
        <v>1034901132</v>
      </c>
      <c r="C1020">
        <f>VLOOKUP(B1020,'Product Rates'!A:B,2,0)</f>
        <v>43</v>
      </c>
      <c r="D1020">
        <v>3500</v>
      </c>
      <c r="E1020">
        <f t="shared" si="15"/>
        <v>150500</v>
      </c>
      <c r="F1020">
        <v>6701</v>
      </c>
    </row>
    <row r="1021" spans="1:6" x14ac:dyDescent="0.3">
      <c r="A1021" s="1">
        <v>45279</v>
      </c>
      <c r="B1021">
        <v>1034901143</v>
      </c>
      <c r="C1021">
        <f>VLOOKUP(B1021,'Product Rates'!A:B,2,0)</f>
        <v>81</v>
      </c>
      <c r="D1021">
        <v>2500</v>
      </c>
      <c r="E1021">
        <f t="shared" si="15"/>
        <v>202500</v>
      </c>
      <c r="F1021">
        <v>4562</v>
      </c>
    </row>
    <row r="1022" spans="1:6" x14ac:dyDescent="0.3">
      <c r="A1022" s="1">
        <v>45279</v>
      </c>
      <c r="B1022">
        <v>1034901234</v>
      </c>
      <c r="C1022">
        <f>VLOOKUP(B1022,'Product Rates'!A:B,2,0)</f>
        <v>105</v>
      </c>
      <c r="D1022">
        <v>1500</v>
      </c>
      <c r="E1022">
        <f t="shared" si="15"/>
        <v>157500</v>
      </c>
      <c r="F1022">
        <v>8734</v>
      </c>
    </row>
    <row r="1023" spans="1:6" x14ac:dyDescent="0.3">
      <c r="A1023" s="1">
        <v>45280</v>
      </c>
      <c r="B1023">
        <v>1034901343</v>
      </c>
      <c r="C1023">
        <f>VLOOKUP(B1023,'Product Rates'!A:B,2,0)</f>
        <v>65</v>
      </c>
      <c r="D1023">
        <v>1500</v>
      </c>
      <c r="E1023">
        <f t="shared" si="15"/>
        <v>97500</v>
      </c>
      <c r="F1023">
        <v>5623</v>
      </c>
    </row>
    <row r="1024" spans="1:6" x14ac:dyDescent="0.3">
      <c r="A1024" s="1">
        <v>45280</v>
      </c>
      <c r="B1024">
        <v>1034901334</v>
      </c>
      <c r="C1024">
        <f>VLOOKUP(B1024,'Product Rates'!A:B,2,0)</f>
        <v>110</v>
      </c>
      <c r="D1024">
        <v>4000</v>
      </c>
      <c r="E1024">
        <f t="shared" si="15"/>
        <v>440000</v>
      </c>
      <c r="F1024">
        <v>9745</v>
      </c>
    </row>
    <row r="1025" spans="1:6" x14ac:dyDescent="0.3">
      <c r="A1025" s="1">
        <v>45280</v>
      </c>
      <c r="B1025">
        <v>1034901446</v>
      </c>
      <c r="C1025">
        <f>VLOOKUP(B1025,'Product Rates'!A:B,2,0)</f>
        <v>88</v>
      </c>
      <c r="D1025">
        <v>2000</v>
      </c>
      <c r="E1025">
        <f t="shared" si="15"/>
        <v>176000</v>
      </c>
      <c r="F1025">
        <v>9845</v>
      </c>
    </row>
    <row r="1026" spans="1:6" x14ac:dyDescent="0.3">
      <c r="A1026" s="1">
        <v>45280</v>
      </c>
      <c r="B1026">
        <v>1034901103</v>
      </c>
      <c r="C1026">
        <f>VLOOKUP(B1026,'Product Rates'!A:B,2,0)</f>
        <v>95</v>
      </c>
      <c r="D1026">
        <v>1000</v>
      </c>
      <c r="E1026">
        <f t="shared" si="15"/>
        <v>95000</v>
      </c>
      <c r="F1026">
        <v>6701</v>
      </c>
    </row>
    <row r="1027" spans="1:6" x14ac:dyDescent="0.3">
      <c r="A1027" s="1">
        <v>45281</v>
      </c>
      <c r="B1027">
        <v>1034901112</v>
      </c>
      <c r="C1027">
        <f>VLOOKUP(B1027,'Product Rates'!A:B,2,0)</f>
        <v>71.23</v>
      </c>
      <c r="D1027">
        <v>1000</v>
      </c>
      <c r="E1027">
        <f t="shared" ref="E1027:E1060" si="16">C1027*D1027</f>
        <v>71230</v>
      </c>
      <c r="F1027">
        <v>4562</v>
      </c>
    </row>
    <row r="1028" spans="1:6" x14ac:dyDescent="0.3">
      <c r="A1028" s="1">
        <v>45281</v>
      </c>
      <c r="B1028">
        <v>1034901132</v>
      </c>
      <c r="C1028">
        <f>VLOOKUP(B1028,'Product Rates'!A:B,2,0)</f>
        <v>43</v>
      </c>
      <c r="D1028">
        <v>1500</v>
      </c>
      <c r="E1028">
        <f t="shared" si="16"/>
        <v>64500</v>
      </c>
      <c r="F1028">
        <v>8734</v>
      </c>
    </row>
    <row r="1029" spans="1:6" x14ac:dyDescent="0.3">
      <c r="A1029" s="1">
        <v>45281</v>
      </c>
      <c r="B1029">
        <v>1034901143</v>
      </c>
      <c r="C1029">
        <f>VLOOKUP(B1029,'Product Rates'!A:B,2,0)</f>
        <v>81</v>
      </c>
      <c r="D1029">
        <v>2500</v>
      </c>
      <c r="E1029">
        <f t="shared" si="16"/>
        <v>202500</v>
      </c>
      <c r="F1029">
        <v>5623</v>
      </c>
    </row>
    <row r="1030" spans="1:6" x14ac:dyDescent="0.3">
      <c r="A1030" s="1">
        <v>45281</v>
      </c>
      <c r="B1030">
        <v>1034901234</v>
      </c>
      <c r="C1030">
        <f>VLOOKUP(B1030,'Product Rates'!A:B,2,0)</f>
        <v>105</v>
      </c>
      <c r="D1030">
        <v>3500</v>
      </c>
      <c r="E1030">
        <f t="shared" si="16"/>
        <v>367500</v>
      </c>
      <c r="F1030">
        <v>9745</v>
      </c>
    </row>
    <row r="1031" spans="1:6" x14ac:dyDescent="0.3">
      <c r="A1031" s="1">
        <v>45282</v>
      </c>
      <c r="B1031">
        <v>1034901343</v>
      </c>
      <c r="C1031">
        <f>VLOOKUP(B1031,'Product Rates'!A:B,2,0)</f>
        <v>65</v>
      </c>
      <c r="D1031">
        <v>1250</v>
      </c>
      <c r="E1031">
        <f t="shared" si="16"/>
        <v>81250</v>
      </c>
      <c r="F1031">
        <v>9845</v>
      </c>
    </row>
    <row r="1032" spans="1:6" x14ac:dyDescent="0.3">
      <c r="A1032" s="1">
        <v>45282</v>
      </c>
      <c r="B1032">
        <v>1034901334</v>
      </c>
      <c r="C1032">
        <f>VLOOKUP(B1032,'Product Rates'!A:B,2,0)</f>
        <v>110</v>
      </c>
      <c r="D1032">
        <v>1750</v>
      </c>
      <c r="E1032">
        <f t="shared" si="16"/>
        <v>192500</v>
      </c>
      <c r="F1032">
        <v>6701</v>
      </c>
    </row>
    <row r="1033" spans="1:6" x14ac:dyDescent="0.3">
      <c r="A1033" s="1">
        <v>45282</v>
      </c>
      <c r="B1033">
        <v>1034901446</v>
      </c>
      <c r="C1033">
        <f>VLOOKUP(B1033,'Product Rates'!A:B,2,0)</f>
        <v>88</v>
      </c>
      <c r="D1033">
        <v>3000</v>
      </c>
      <c r="E1033">
        <f t="shared" si="16"/>
        <v>264000</v>
      </c>
      <c r="F1033">
        <v>4562</v>
      </c>
    </row>
    <row r="1034" spans="1:6" x14ac:dyDescent="0.3">
      <c r="A1034" s="1">
        <v>45282</v>
      </c>
      <c r="B1034">
        <v>1034901103</v>
      </c>
      <c r="C1034">
        <f>VLOOKUP(B1034,'Product Rates'!A:B,2,0)</f>
        <v>95</v>
      </c>
      <c r="D1034">
        <v>1000</v>
      </c>
      <c r="E1034">
        <f t="shared" si="16"/>
        <v>95000</v>
      </c>
      <c r="F1034">
        <v>8734</v>
      </c>
    </row>
    <row r="1035" spans="1:6" x14ac:dyDescent="0.3">
      <c r="A1035" s="1">
        <v>45283</v>
      </c>
      <c r="B1035">
        <v>1034901112</v>
      </c>
      <c r="C1035">
        <f>VLOOKUP(B1035,'Product Rates'!A:B,2,0)</f>
        <v>71.23</v>
      </c>
      <c r="D1035">
        <v>4000</v>
      </c>
      <c r="E1035">
        <f t="shared" si="16"/>
        <v>284920</v>
      </c>
      <c r="F1035">
        <v>5623</v>
      </c>
    </row>
    <row r="1036" spans="1:6" x14ac:dyDescent="0.3">
      <c r="A1036" s="1">
        <v>45283</v>
      </c>
      <c r="B1036">
        <v>1034901132</v>
      </c>
      <c r="C1036">
        <f>VLOOKUP(B1036,'Product Rates'!A:B,2,0)</f>
        <v>43</v>
      </c>
      <c r="D1036">
        <v>1000</v>
      </c>
      <c r="E1036">
        <f t="shared" si="16"/>
        <v>43000</v>
      </c>
      <c r="F1036">
        <v>9745</v>
      </c>
    </row>
    <row r="1037" spans="1:6" x14ac:dyDescent="0.3">
      <c r="A1037" s="1">
        <v>45283</v>
      </c>
      <c r="B1037">
        <v>1034901143</v>
      </c>
      <c r="C1037">
        <f>VLOOKUP(B1037,'Product Rates'!A:B,2,0)</f>
        <v>81</v>
      </c>
      <c r="D1037">
        <v>3500</v>
      </c>
      <c r="E1037">
        <f t="shared" si="16"/>
        <v>283500</v>
      </c>
      <c r="F1037">
        <v>9845</v>
      </c>
    </row>
    <row r="1038" spans="1:6" x14ac:dyDescent="0.3">
      <c r="A1038" s="1">
        <v>45283</v>
      </c>
      <c r="B1038">
        <v>1034901234</v>
      </c>
      <c r="C1038">
        <f>VLOOKUP(B1038,'Product Rates'!A:B,2,0)</f>
        <v>105</v>
      </c>
      <c r="D1038">
        <v>2500</v>
      </c>
      <c r="E1038">
        <f t="shared" si="16"/>
        <v>262500</v>
      </c>
      <c r="F1038">
        <v>6701</v>
      </c>
    </row>
    <row r="1039" spans="1:6" x14ac:dyDescent="0.3">
      <c r="A1039" s="1">
        <v>45285</v>
      </c>
      <c r="B1039">
        <v>1034901343</v>
      </c>
      <c r="C1039">
        <f>VLOOKUP(B1039,'Product Rates'!A:B,2,0)</f>
        <v>65</v>
      </c>
      <c r="D1039">
        <v>1500</v>
      </c>
      <c r="E1039">
        <f t="shared" si="16"/>
        <v>97500</v>
      </c>
      <c r="F1039">
        <v>4562</v>
      </c>
    </row>
    <row r="1040" spans="1:6" x14ac:dyDescent="0.3">
      <c r="A1040" s="1">
        <v>45285</v>
      </c>
      <c r="B1040">
        <v>1034901334</v>
      </c>
      <c r="C1040">
        <f>VLOOKUP(B1040,'Product Rates'!A:B,2,0)</f>
        <v>110</v>
      </c>
      <c r="D1040">
        <v>1500</v>
      </c>
      <c r="E1040">
        <f t="shared" si="16"/>
        <v>165000</v>
      </c>
      <c r="F1040">
        <v>8734</v>
      </c>
    </row>
    <row r="1041" spans="1:6" x14ac:dyDescent="0.3">
      <c r="A1041" s="1">
        <v>45285</v>
      </c>
      <c r="B1041">
        <v>1034901446</v>
      </c>
      <c r="C1041">
        <f>VLOOKUP(B1041,'Product Rates'!A:B,2,0)</f>
        <v>88</v>
      </c>
      <c r="D1041">
        <v>4000</v>
      </c>
      <c r="E1041">
        <f t="shared" si="16"/>
        <v>352000</v>
      </c>
      <c r="F1041">
        <v>5623</v>
      </c>
    </row>
    <row r="1042" spans="1:6" x14ac:dyDescent="0.3">
      <c r="A1042" s="1">
        <v>45285</v>
      </c>
      <c r="B1042">
        <v>1034901103</v>
      </c>
      <c r="C1042">
        <f>VLOOKUP(B1042,'Product Rates'!A:B,2,0)</f>
        <v>95</v>
      </c>
      <c r="D1042">
        <v>2000</v>
      </c>
      <c r="E1042">
        <f t="shared" si="16"/>
        <v>190000</v>
      </c>
      <c r="F1042">
        <v>9745</v>
      </c>
    </row>
    <row r="1043" spans="1:6" x14ac:dyDescent="0.3">
      <c r="A1043" s="1">
        <v>45286</v>
      </c>
      <c r="B1043">
        <v>1034901112</v>
      </c>
      <c r="C1043">
        <f>VLOOKUP(B1043,'Product Rates'!A:B,2,0)</f>
        <v>71.23</v>
      </c>
      <c r="D1043">
        <v>1000</v>
      </c>
      <c r="E1043">
        <f t="shared" si="16"/>
        <v>71230</v>
      </c>
      <c r="F1043">
        <v>9845</v>
      </c>
    </row>
    <row r="1044" spans="1:6" x14ac:dyDescent="0.3">
      <c r="A1044" s="1">
        <v>45286</v>
      </c>
      <c r="B1044">
        <v>1034901132</v>
      </c>
      <c r="C1044">
        <f>VLOOKUP(B1044,'Product Rates'!A:B,2,0)</f>
        <v>43</v>
      </c>
      <c r="D1044">
        <v>1000</v>
      </c>
      <c r="E1044">
        <f t="shared" si="16"/>
        <v>43000</v>
      </c>
      <c r="F1044">
        <v>6701</v>
      </c>
    </row>
    <row r="1045" spans="1:6" x14ac:dyDescent="0.3">
      <c r="A1045" s="1">
        <v>45286</v>
      </c>
      <c r="B1045">
        <v>1034901143</v>
      </c>
      <c r="C1045">
        <f>VLOOKUP(B1045,'Product Rates'!A:B,2,0)</f>
        <v>81</v>
      </c>
      <c r="D1045">
        <v>1500</v>
      </c>
      <c r="E1045">
        <f t="shared" si="16"/>
        <v>121500</v>
      </c>
      <c r="F1045">
        <v>4562</v>
      </c>
    </row>
    <row r="1046" spans="1:6" x14ac:dyDescent="0.3">
      <c r="A1046" s="1">
        <v>45286</v>
      </c>
      <c r="B1046">
        <v>1034901234</v>
      </c>
      <c r="C1046">
        <f>VLOOKUP(B1046,'Product Rates'!A:B,2,0)</f>
        <v>105</v>
      </c>
      <c r="D1046">
        <v>2500</v>
      </c>
      <c r="E1046">
        <f t="shared" si="16"/>
        <v>262500</v>
      </c>
      <c r="F1046">
        <v>8734</v>
      </c>
    </row>
    <row r="1047" spans="1:6" x14ac:dyDescent="0.3">
      <c r="A1047" s="1">
        <v>45287</v>
      </c>
      <c r="B1047">
        <v>1034901343</v>
      </c>
      <c r="C1047">
        <f>VLOOKUP(B1047,'Product Rates'!A:B,2,0)</f>
        <v>65</v>
      </c>
      <c r="D1047">
        <v>3500</v>
      </c>
      <c r="E1047">
        <f t="shared" si="16"/>
        <v>227500</v>
      </c>
      <c r="F1047">
        <v>5623</v>
      </c>
    </row>
    <row r="1048" spans="1:6" x14ac:dyDescent="0.3">
      <c r="A1048" s="1">
        <v>45287</v>
      </c>
      <c r="B1048">
        <v>1034901334</v>
      </c>
      <c r="C1048">
        <f>VLOOKUP(B1048,'Product Rates'!A:B,2,0)</f>
        <v>110</v>
      </c>
      <c r="D1048">
        <v>1250</v>
      </c>
      <c r="E1048">
        <f t="shared" si="16"/>
        <v>137500</v>
      </c>
      <c r="F1048">
        <v>9745</v>
      </c>
    </row>
    <row r="1049" spans="1:6" x14ac:dyDescent="0.3">
      <c r="A1049" s="1">
        <v>45287</v>
      </c>
      <c r="B1049">
        <v>1034901446</v>
      </c>
      <c r="C1049">
        <f>VLOOKUP(B1049,'Product Rates'!A:B,2,0)</f>
        <v>88</v>
      </c>
      <c r="D1049">
        <v>1750</v>
      </c>
      <c r="E1049">
        <f t="shared" si="16"/>
        <v>154000</v>
      </c>
      <c r="F1049">
        <v>9845</v>
      </c>
    </row>
    <row r="1050" spans="1:6" x14ac:dyDescent="0.3">
      <c r="A1050" s="1">
        <v>45287</v>
      </c>
      <c r="B1050">
        <v>1034901103</v>
      </c>
      <c r="C1050">
        <f>VLOOKUP(B1050,'Product Rates'!A:B,2,0)</f>
        <v>95</v>
      </c>
      <c r="D1050">
        <v>3000</v>
      </c>
      <c r="E1050">
        <f t="shared" si="16"/>
        <v>285000</v>
      </c>
      <c r="F1050">
        <v>6701</v>
      </c>
    </row>
    <row r="1051" spans="1:6" x14ac:dyDescent="0.3">
      <c r="A1051" s="1">
        <v>45288</v>
      </c>
      <c r="B1051">
        <v>1034901112</v>
      </c>
      <c r="C1051">
        <f>VLOOKUP(B1051,'Product Rates'!A:B,2,0)</f>
        <v>71.23</v>
      </c>
      <c r="D1051">
        <v>1000</v>
      </c>
      <c r="E1051">
        <f t="shared" si="16"/>
        <v>71230</v>
      </c>
      <c r="F1051">
        <v>4562</v>
      </c>
    </row>
    <row r="1052" spans="1:6" x14ac:dyDescent="0.3">
      <c r="A1052" s="1">
        <v>45288</v>
      </c>
      <c r="B1052">
        <v>1034901132</v>
      </c>
      <c r="C1052">
        <f>VLOOKUP(B1052,'Product Rates'!A:B,2,0)</f>
        <v>43</v>
      </c>
      <c r="D1052">
        <v>4000</v>
      </c>
      <c r="E1052">
        <f t="shared" si="16"/>
        <v>172000</v>
      </c>
      <c r="F1052">
        <v>8734</v>
      </c>
    </row>
    <row r="1053" spans="1:6" x14ac:dyDescent="0.3">
      <c r="A1053" s="1">
        <v>45288</v>
      </c>
      <c r="B1053">
        <v>1034901143</v>
      </c>
      <c r="C1053">
        <f>VLOOKUP(B1053,'Product Rates'!A:B,2,0)</f>
        <v>81</v>
      </c>
      <c r="D1053">
        <v>1000</v>
      </c>
      <c r="E1053">
        <f t="shared" si="16"/>
        <v>81000</v>
      </c>
      <c r="F1053">
        <v>5623</v>
      </c>
    </row>
    <row r="1054" spans="1:6" x14ac:dyDescent="0.3">
      <c r="A1054" s="1">
        <v>45288</v>
      </c>
      <c r="B1054">
        <v>1034901234</v>
      </c>
      <c r="C1054">
        <f>VLOOKUP(B1054,'Product Rates'!A:B,2,0)</f>
        <v>105</v>
      </c>
      <c r="D1054">
        <v>3500</v>
      </c>
      <c r="E1054">
        <f t="shared" si="16"/>
        <v>367500</v>
      </c>
      <c r="F1054">
        <v>9745</v>
      </c>
    </row>
    <row r="1055" spans="1:6" x14ac:dyDescent="0.3">
      <c r="A1055" s="1">
        <v>45289</v>
      </c>
      <c r="B1055">
        <v>1034901343</v>
      </c>
      <c r="C1055">
        <f>VLOOKUP(B1055,'Product Rates'!A:B,2,0)</f>
        <v>65</v>
      </c>
      <c r="D1055">
        <v>2500</v>
      </c>
      <c r="E1055">
        <f t="shared" si="16"/>
        <v>162500</v>
      </c>
      <c r="F1055">
        <v>9845</v>
      </c>
    </row>
    <row r="1056" spans="1:6" x14ac:dyDescent="0.3">
      <c r="A1056" s="1">
        <v>45289</v>
      </c>
      <c r="B1056">
        <v>1034901334</v>
      </c>
      <c r="C1056">
        <f>VLOOKUP(B1056,'Product Rates'!A:B,2,0)</f>
        <v>110</v>
      </c>
      <c r="D1056">
        <v>1500</v>
      </c>
      <c r="E1056">
        <f t="shared" si="16"/>
        <v>165000</v>
      </c>
      <c r="F1056">
        <v>6701</v>
      </c>
    </row>
    <row r="1057" spans="1:6" x14ac:dyDescent="0.3">
      <c r="A1057" s="1">
        <v>45289</v>
      </c>
      <c r="B1057">
        <v>1034901446</v>
      </c>
      <c r="C1057">
        <f>VLOOKUP(B1057,'Product Rates'!A:B,2,0)</f>
        <v>88</v>
      </c>
      <c r="D1057">
        <v>1500</v>
      </c>
      <c r="E1057">
        <f t="shared" si="16"/>
        <v>132000</v>
      </c>
      <c r="F1057">
        <v>4562</v>
      </c>
    </row>
    <row r="1058" spans="1:6" x14ac:dyDescent="0.3">
      <c r="A1058" s="1">
        <v>45290</v>
      </c>
      <c r="B1058">
        <v>1034901103</v>
      </c>
      <c r="C1058">
        <f>VLOOKUP(B1058,'Product Rates'!A:B,2,0)</f>
        <v>95</v>
      </c>
      <c r="D1058">
        <v>4000</v>
      </c>
      <c r="E1058">
        <f t="shared" si="16"/>
        <v>380000</v>
      </c>
      <c r="F1058">
        <v>8734</v>
      </c>
    </row>
    <row r="1059" spans="1:6" x14ac:dyDescent="0.3">
      <c r="A1059" s="1">
        <v>45290</v>
      </c>
      <c r="B1059">
        <v>1034901112</v>
      </c>
      <c r="C1059">
        <f>VLOOKUP(B1059,'Product Rates'!A:B,2,0)</f>
        <v>71.23</v>
      </c>
      <c r="D1059">
        <v>2000</v>
      </c>
      <c r="E1059">
        <f t="shared" si="16"/>
        <v>142460</v>
      </c>
      <c r="F1059">
        <v>5623</v>
      </c>
    </row>
    <row r="1060" spans="1:6" x14ac:dyDescent="0.3">
      <c r="A1060" s="1">
        <v>45290</v>
      </c>
      <c r="B1060">
        <v>1034901132</v>
      </c>
      <c r="C1060">
        <f>VLOOKUP(B1060,'Product Rates'!A:B,2,0)</f>
        <v>43</v>
      </c>
      <c r="D1060">
        <v>1000</v>
      </c>
      <c r="E1060">
        <f t="shared" si="16"/>
        <v>43000</v>
      </c>
      <c r="F1060">
        <v>9745</v>
      </c>
    </row>
  </sheetData>
  <autoFilter ref="A1:C1060" xr:uid="{00000000-0009-0000-0000-000000000000}">
    <sortState xmlns:xlrd2="http://schemas.microsoft.com/office/spreadsheetml/2017/richdata2" ref="A2:D1060">
      <sortCondition ref="A1"/>
    </sortState>
  </autoFilter>
  <conditionalFormatting sqref="A1:A1048576">
    <cfRule type="timePeriod" dxfId="5" priority="1" timePeriod="yesterday">
      <formula>FLOOR(A1,1)=TODAY()-1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9" sqref="C9"/>
    </sheetView>
  </sheetViews>
  <sheetFormatPr defaultRowHeight="14.4" x14ac:dyDescent="0.3"/>
  <cols>
    <col min="1" max="1" width="11" bestFit="1" customWidth="1"/>
  </cols>
  <sheetData>
    <row r="1" spans="1:3" s="3" customFormat="1" x14ac:dyDescent="0.3">
      <c r="A1" s="3" t="s">
        <v>1</v>
      </c>
      <c r="B1" s="3" t="s">
        <v>3</v>
      </c>
      <c r="C1" s="3" t="s">
        <v>53</v>
      </c>
    </row>
    <row r="2" spans="1:3" x14ac:dyDescent="0.3">
      <c r="A2">
        <v>1034901103</v>
      </c>
      <c r="B2">
        <v>95</v>
      </c>
      <c r="C2">
        <v>70</v>
      </c>
    </row>
    <row r="3" spans="1:3" x14ac:dyDescent="0.3">
      <c r="A3">
        <v>1034901112</v>
      </c>
      <c r="B3">
        <v>71.23</v>
      </c>
      <c r="C3">
        <v>71.23</v>
      </c>
    </row>
    <row r="4" spans="1:3" x14ac:dyDescent="0.3">
      <c r="A4">
        <v>1034901132</v>
      </c>
      <c r="B4">
        <v>43</v>
      </c>
      <c r="C4">
        <v>69.28</v>
      </c>
    </row>
    <row r="5" spans="1:3" x14ac:dyDescent="0.3">
      <c r="A5">
        <v>1034901143</v>
      </c>
      <c r="B5">
        <v>81</v>
      </c>
      <c r="C5">
        <v>70.45</v>
      </c>
    </row>
    <row r="6" spans="1:3" x14ac:dyDescent="0.3">
      <c r="A6">
        <v>1034901234</v>
      </c>
      <c r="B6">
        <v>105</v>
      </c>
      <c r="C6">
        <v>72.48</v>
      </c>
    </row>
    <row r="7" spans="1:3" x14ac:dyDescent="0.3">
      <c r="A7">
        <v>1034901343</v>
      </c>
      <c r="B7">
        <v>65</v>
      </c>
      <c r="C7">
        <v>69.849999999999994</v>
      </c>
    </row>
    <row r="8" spans="1:3" x14ac:dyDescent="0.3">
      <c r="A8">
        <v>1034901334</v>
      </c>
      <c r="B8">
        <v>110</v>
      </c>
      <c r="C8">
        <v>68.319999999999993</v>
      </c>
    </row>
    <row r="9" spans="1:3" x14ac:dyDescent="0.3">
      <c r="A9">
        <v>1034901446</v>
      </c>
      <c r="B9">
        <v>88</v>
      </c>
      <c r="C9">
        <v>70.319999999999993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F23" sqref="F23"/>
    </sheetView>
  </sheetViews>
  <sheetFormatPr defaultRowHeight="14.4" x14ac:dyDescent="0.3"/>
  <sheetData>
    <row r="1" spans="1:3" s="3" customFormat="1" x14ac:dyDescent="0.3">
      <c r="A1" s="3" t="s">
        <v>20</v>
      </c>
      <c r="B1" s="3" t="s">
        <v>19</v>
      </c>
      <c r="C1" s="3" t="s">
        <v>21</v>
      </c>
    </row>
    <row r="2" spans="1:3" x14ac:dyDescent="0.3">
      <c r="A2">
        <v>1001</v>
      </c>
      <c r="B2">
        <v>18.760590000000001</v>
      </c>
      <c r="C2">
        <v>73.863510000000005</v>
      </c>
    </row>
    <row r="3" spans="1:3" x14ac:dyDescent="0.3">
      <c r="A3">
        <v>2001</v>
      </c>
      <c r="B3">
        <v>19.997454000000001</v>
      </c>
      <c r="C3">
        <v>73.789803000000006</v>
      </c>
    </row>
    <row r="4" spans="1:3" x14ac:dyDescent="0.3">
      <c r="A4">
        <v>3001</v>
      </c>
      <c r="B4">
        <v>19.839911000000001</v>
      </c>
      <c r="C4">
        <v>75.236237000000003</v>
      </c>
    </row>
    <row r="5" spans="1:3" x14ac:dyDescent="0.3">
      <c r="A5">
        <v>5001</v>
      </c>
      <c r="B5">
        <v>16.751973</v>
      </c>
      <c r="C5">
        <v>74.279579999999996</v>
      </c>
    </row>
    <row r="6" spans="1:3" x14ac:dyDescent="0.3">
      <c r="A6">
        <v>6701</v>
      </c>
      <c r="B6">
        <v>18.69361</v>
      </c>
      <c r="C6">
        <v>74.138059999999996</v>
      </c>
    </row>
    <row r="7" spans="1:3" x14ac:dyDescent="0.3">
      <c r="A7">
        <v>4562</v>
      </c>
      <c r="B7">
        <v>17.657793999999999</v>
      </c>
      <c r="C7">
        <v>75.936162899999999</v>
      </c>
    </row>
    <row r="8" spans="1:3" x14ac:dyDescent="0.3">
      <c r="A8">
        <v>8734</v>
      </c>
      <c r="B8">
        <v>16.761479399999999</v>
      </c>
      <c r="C8">
        <v>74.272734900000003</v>
      </c>
    </row>
    <row r="9" spans="1:3" x14ac:dyDescent="0.3">
      <c r="A9">
        <v>5623</v>
      </c>
      <c r="B9">
        <v>19.162890000000001</v>
      </c>
      <c r="C9">
        <v>73.003536999999994</v>
      </c>
    </row>
    <row r="10" spans="1:3" x14ac:dyDescent="0.3">
      <c r="A10">
        <v>9745</v>
      </c>
      <c r="B10">
        <v>19.156161260271102</v>
      </c>
      <c r="C10">
        <v>74.701017365497407</v>
      </c>
    </row>
    <row r="11" spans="1:3" x14ac:dyDescent="0.3">
      <c r="A11">
        <v>9845</v>
      </c>
      <c r="B11">
        <v>18.732102999999999</v>
      </c>
      <c r="C11">
        <v>73.676376000000005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8ED6-97E2-4B8A-BE75-6B958124764E}">
  <dimension ref="A3:A45"/>
  <sheetViews>
    <sheetView tabSelected="1" workbookViewId="0">
      <selection activeCell="A5" sqref="A5"/>
    </sheetView>
  </sheetViews>
  <sheetFormatPr defaultRowHeight="14.4" x14ac:dyDescent="0.3"/>
  <cols>
    <col min="1" max="1" width="53.109375" bestFit="1" customWidth="1"/>
  </cols>
  <sheetData>
    <row r="3" spans="1:1" x14ac:dyDescent="0.3">
      <c r="A3" s="7" t="s">
        <v>64</v>
      </c>
    </row>
    <row r="4" spans="1:1" x14ac:dyDescent="0.3">
      <c r="A4" s="8" t="s">
        <v>13</v>
      </c>
    </row>
    <row r="5" spans="1:1" x14ac:dyDescent="0.3">
      <c r="A5" s="9" t="s">
        <v>36</v>
      </c>
    </row>
    <row r="6" spans="1:1" x14ac:dyDescent="0.3">
      <c r="A6" s="9" t="s">
        <v>34</v>
      </c>
    </row>
    <row r="7" spans="1:1" x14ac:dyDescent="0.3">
      <c r="A7" s="9" t="s">
        <v>51</v>
      </c>
    </row>
    <row r="8" spans="1:1" x14ac:dyDescent="0.3">
      <c r="A8" s="8" t="s">
        <v>11</v>
      </c>
    </row>
    <row r="9" spans="1:1" x14ac:dyDescent="0.3">
      <c r="A9" s="9" t="s">
        <v>41</v>
      </c>
    </row>
    <row r="10" spans="1:1" x14ac:dyDescent="0.3">
      <c r="A10" s="9" t="s">
        <v>37</v>
      </c>
    </row>
    <row r="11" spans="1:1" x14ac:dyDescent="0.3">
      <c r="A11" s="9" t="s">
        <v>24</v>
      </c>
    </row>
    <row r="12" spans="1:1" x14ac:dyDescent="0.3">
      <c r="A12" s="8" t="s">
        <v>12</v>
      </c>
    </row>
    <row r="13" spans="1:1" x14ac:dyDescent="0.3">
      <c r="A13" s="9" t="s">
        <v>32</v>
      </c>
    </row>
    <row r="14" spans="1:1" x14ac:dyDescent="0.3">
      <c r="A14" s="9" t="s">
        <v>44</v>
      </c>
    </row>
    <row r="15" spans="1:1" x14ac:dyDescent="0.3">
      <c r="A15" s="9" t="s">
        <v>31</v>
      </c>
    </row>
    <row r="16" spans="1:1" x14ac:dyDescent="0.3">
      <c r="A16" s="8" t="s">
        <v>9</v>
      </c>
    </row>
    <row r="17" spans="1:1" x14ac:dyDescent="0.3">
      <c r="A17" s="9" t="s">
        <v>25</v>
      </c>
    </row>
    <row r="18" spans="1:1" x14ac:dyDescent="0.3">
      <c r="A18" s="9" t="s">
        <v>30</v>
      </c>
    </row>
    <row r="19" spans="1:1" x14ac:dyDescent="0.3">
      <c r="A19" s="9" t="s">
        <v>26</v>
      </c>
    </row>
    <row r="20" spans="1:1" x14ac:dyDescent="0.3">
      <c r="A20" s="9" t="s">
        <v>39</v>
      </c>
    </row>
    <row r="21" spans="1:1" x14ac:dyDescent="0.3">
      <c r="A21" s="9" t="s">
        <v>33</v>
      </c>
    </row>
    <row r="22" spans="1:1" x14ac:dyDescent="0.3">
      <c r="A22" s="9" t="s">
        <v>27</v>
      </c>
    </row>
    <row r="23" spans="1:1" x14ac:dyDescent="0.3">
      <c r="A23" s="8" t="s">
        <v>7</v>
      </c>
    </row>
    <row r="24" spans="1:1" x14ac:dyDescent="0.3">
      <c r="A24" s="9" t="s">
        <v>46</v>
      </c>
    </row>
    <row r="25" spans="1:1" x14ac:dyDescent="0.3">
      <c r="A25" s="9" t="s">
        <v>23</v>
      </c>
    </row>
    <row r="26" spans="1:1" x14ac:dyDescent="0.3">
      <c r="A26" s="9" t="s">
        <v>47</v>
      </c>
    </row>
    <row r="27" spans="1:1" x14ac:dyDescent="0.3">
      <c r="A27" s="9" t="s">
        <v>22</v>
      </c>
    </row>
    <row r="28" spans="1:1" x14ac:dyDescent="0.3">
      <c r="A28" s="9" t="s">
        <v>48</v>
      </c>
    </row>
    <row r="29" spans="1:1" x14ac:dyDescent="0.3">
      <c r="A29" s="8" t="s">
        <v>8</v>
      </c>
    </row>
    <row r="30" spans="1:1" x14ac:dyDescent="0.3">
      <c r="A30" s="9" t="s">
        <v>38</v>
      </c>
    </row>
    <row r="31" spans="1:1" x14ac:dyDescent="0.3">
      <c r="A31" s="9" t="s">
        <v>42</v>
      </c>
    </row>
    <row r="32" spans="1:1" x14ac:dyDescent="0.3">
      <c r="A32" s="9" t="s">
        <v>45</v>
      </c>
    </row>
    <row r="33" spans="1:1" x14ac:dyDescent="0.3">
      <c r="A33" s="9" t="s">
        <v>43</v>
      </c>
    </row>
    <row r="34" spans="1:1" x14ac:dyDescent="0.3">
      <c r="A34" s="8" t="s">
        <v>10</v>
      </c>
    </row>
    <row r="35" spans="1:1" x14ac:dyDescent="0.3">
      <c r="A35" s="9" t="s">
        <v>50</v>
      </c>
    </row>
    <row r="36" spans="1:1" x14ac:dyDescent="0.3">
      <c r="A36" s="9" t="s">
        <v>28</v>
      </c>
    </row>
    <row r="37" spans="1:1" x14ac:dyDescent="0.3">
      <c r="A37" s="9" t="s">
        <v>29</v>
      </c>
    </row>
    <row r="38" spans="1:1" x14ac:dyDescent="0.3">
      <c r="A38" s="9" t="s">
        <v>40</v>
      </c>
    </row>
    <row r="39" spans="1:1" x14ac:dyDescent="0.3">
      <c r="A39" s="8" t="s">
        <v>14</v>
      </c>
    </row>
    <row r="40" spans="1:1" x14ac:dyDescent="0.3">
      <c r="A40" s="9" t="s">
        <v>29</v>
      </c>
    </row>
    <row r="41" spans="1:1" x14ac:dyDescent="0.3">
      <c r="A41" s="9" t="s">
        <v>35</v>
      </c>
    </row>
    <row r="42" spans="1:1" x14ac:dyDescent="0.3">
      <c r="A42" s="9" t="s">
        <v>49</v>
      </c>
    </row>
    <row r="43" spans="1:1" x14ac:dyDescent="0.3">
      <c r="A43" s="8" t="s">
        <v>65</v>
      </c>
    </row>
    <row r="44" spans="1:1" x14ac:dyDescent="0.3">
      <c r="A44" s="9" t="s">
        <v>65</v>
      </c>
    </row>
    <row r="45" spans="1:1" x14ac:dyDescent="0.3">
      <c r="A45" s="8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3"/>
  <sheetViews>
    <sheetView topLeftCell="A41" workbookViewId="0">
      <selection activeCell="A41" sqref="A1:H1048576"/>
    </sheetView>
  </sheetViews>
  <sheetFormatPr defaultRowHeight="14.4" x14ac:dyDescent="0.3"/>
  <cols>
    <col min="1" max="1" width="7.21875" bestFit="1" customWidth="1"/>
    <col min="2" max="2" width="30.21875" bestFit="1" customWidth="1"/>
    <col min="3" max="3" width="16.5546875" hidden="1" customWidth="1"/>
    <col min="4" max="4" width="16.88671875" hidden="1" customWidth="1"/>
    <col min="5" max="5" width="0" hidden="1" customWidth="1"/>
    <col min="6" max="6" width="49" bestFit="1" customWidth="1"/>
    <col min="7" max="7" width="16.5546875" hidden="1" customWidth="1"/>
  </cols>
  <sheetData>
    <row r="1" spans="1:8" x14ac:dyDescent="0.3">
      <c r="A1" t="s">
        <v>5</v>
      </c>
      <c r="B1" t="s">
        <v>6</v>
      </c>
      <c r="C1" t="s">
        <v>15</v>
      </c>
      <c r="D1" t="s">
        <v>16</v>
      </c>
      <c r="E1" t="s">
        <v>17</v>
      </c>
      <c r="F1" t="s">
        <v>52</v>
      </c>
      <c r="G1" t="s">
        <v>15</v>
      </c>
      <c r="H1" t="s">
        <v>17</v>
      </c>
    </row>
    <row r="2" spans="1:8" x14ac:dyDescent="0.3">
      <c r="A2" s="2">
        <v>44927</v>
      </c>
      <c r="B2" t="s">
        <v>7</v>
      </c>
      <c r="C2">
        <f>0.4</f>
        <v>0.4</v>
      </c>
      <c r="D2">
        <v>10832940</v>
      </c>
      <c r="E2">
        <f>C2*D2</f>
        <v>4333176</v>
      </c>
      <c r="F2" t="s">
        <v>22</v>
      </c>
      <c r="G2">
        <v>0.38500000000000001</v>
      </c>
      <c r="H2">
        <f>G2*$D$2</f>
        <v>4170681.9</v>
      </c>
    </row>
    <row r="3" spans="1:8" x14ac:dyDescent="0.3">
      <c r="A3" s="2">
        <v>44927</v>
      </c>
      <c r="B3" t="s">
        <v>7</v>
      </c>
      <c r="F3" t="s">
        <v>46</v>
      </c>
      <c r="G3">
        <v>6.0000000000000001E-3</v>
      </c>
      <c r="H3">
        <f t="shared" ref="H3:H32" si="0">G3*$D$2</f>
        <v>64997.64</v>
      </c>
    </row>
    <row r="4" spans="1:8" x14ac:dyDescent="0.3">
      <c r="A4" s="2">
        <v>44927</v>
      </c>
      <c r="B4" t="s">
        <v>7</v>
      </c>
      <c r="F4" t="s">
        <v>47</v>
      </c>
      <c r="G4">
        <v>5.0000000000000001E-4</v>
      </c>
      <c r="H4">
        <f t="shared" si="0"/>
        <v>5416.47</v>
      </c>
    </row>
    <row r="5" spans="1:8" x14ac:dyDescent="0.3">
      <c r="A5" s="2">
        <v>44927</v>
      </c>
      <c r="B5" t="s">
        <v>7</v>
      </c>
      <c r="F5" t="s">
        <v>48</v>
      </c>
      <c r="G5">
        <v>5.0000000000000001E-3</v>
      </c>
      <c r="H5">
        <f t="shared" si="0"/>
        <v>54164.700000000004</v>
      </c>
    </row>
    <row r="6" spans="1:8" x14ac:dyDescent="0.3">
      <c r="A6" s="2">
        <v>44927</v>
      </c>
      <c r="B6" t="s">
        <v>7</v>
      </c>
      <c r="F6" t="s">
        <v>23</v>
      </c>
      <c r="G6">
        <f>C2-SUM(G2:G5)</f>
        <v>3.5000000000000031E-3</v>
      </c>
      <c r="H6">
        <f t="shared" si="0"/>
        <v>37915.290000000037</v>
      </c>
    </row>
    <row r="7" spans="1:8" x14ac:dyDescent="0.3">
      <c r="A7" s="2">
        <v>44927</v>
      </c>
      <c r="B7" t="s">
        <v>11</v>
      </c>
      <c r="C7">
        <f>0.1</f>
        <v>0.1</v>
      </c>
      <c r="D7">
        <v>10832940</v>
      </c>
      <c r="E7">
        <f t="shared" ref="E7:E250" si="1">C7*D7</f>
        <v>1083294</v>
      </c>
      <c r="F7" t="s">
        <v>37</v>
      </c>
      <c r="G7">
        <v>0.09</v>
      </c>
      <c r="H7">
        <f t="shared" si="0"/>
        <v>974964.6</v>
      </c>
    </row>
    <row r="8" spans="1:8" x14ac:dyDescent="0.3">
      <c r="A8" s="2">
        <v>44927</v>
      </c>
      <c r="B8" t="s">
        <v>11</v>
      </c>
      <c r="F8" t="s">
        <v>41</v>
      </c>
      <c r="G8">
        <v>4.0000000000000001E-3</v>
      </c>
      <c r="H8">
        <f t="shared" si="0"/>
        <v>43331.76</v>
      </c>
    </row>
    <row r="9" spans="1:8" x14ac:dyDescent="0.3">
      <c r="A9" s="2">
        <v>44927</v>
      </c>
      <c r="B9" t="s">
        <v>11</v>
      </c>
      <c r="F9" t="s">
        <v>24</v>
      </c>
      <c r="G9">
        <f>C7-SUM(G7:G8)</f>
        <v>6.0000000000000053E-3</v>
      </c>
      <c r="H9">
        <f t="shared" si="0"/>
        <v>64997.640000000058</v>
      </c>
    </row>
    <row r="10" spans="1:8" x14ac:dyDescent="0.3">
      <c r="A10" s="2">
        <v>44927</v>
      </c>
      <c r="B10" t="s">
        <v>9</v>
      </c>
      <c r="C10">
        <f>0.2</f>
        <v>0.2</v>
      </c>
      <c r="D10">
        <v>10832940</v>
      </c>
      <c r="E10">
        <f t="shared" si="1"/>
        <v>2166588</v>
      </c>
      <c r="F10" t="s">
        <v>26</v>
      </c>
      <c r="G10">
        <v>0.1</v>
      </c>
      <c r="H10">
        <f t="shared" si="0"/>
        <v>1083294</v>
      </c>
    </row>
    <row r="11" spans="1:8" x14ac:dyDescent="0.3">
      <c r="A11" s="2">
        <v>44927</v>
      </c>
      <c r="B11" t="s">
        <v>9</v>
      </c>
      <c r="F11" t="s">
        <v>25</v>
      </c>
      <c r="G11">
        <v>5.0000000000000001E-3</v>
      </c>
      <c r="H11">
        <f t="shared" si="0"/>
        <v>54164.700000000004</v>
      </c>
    </row>
    <row r="12" spans="1:8" x14ac:dyDescent="0.3">
      <c r="A12" s="2">
        <v>44927</v>
      </c>
      <c r="B12" t="s">
        <v>9</v>
      </c>
      <c r="F12" t="s">
        <v>39</v>
      </c>
      <c r="G12">
        <v>0.06</v>
      </c>
      <c r="H12">
        <f t="shared" si="0"/>
        <v>649976.4</v>
      </c>
    </row>
    <row r="13" spans="1:8" x14ac:dyDescent="0.3">
      <c r="A13" s="2">
        <v>44927</v>
      </c>
      <c r="B13" t="s">
        <v>9</v>
      </c>
      <c r="F13" t="s">
        <v>27</v>
      </c>
      <c r="G13">
        <v>5.0000000000000001E-4</v>
      </c>
      <c r="H13">
        <f t="shared" si="0"/>
        <v>5416.47</v>
      </c>
    </row>
    <row r="14" spans="1:8" x14ac:dyDescent="0.3">
      <c r="A14" s="2">
        <v>44927</v>
      </c>
      <c r="B14" t="s">
        <v>9</v>
      </c>
      <c r="F14" t="s">
        <v>30</v>
      </c>
      <c r="G14">
        <v>0.03</v>
      </c>
      <c r="H14">
        <f t="shared" si="0"/>
        <v>324988.2</v>
      </c>
    </row>
    <row r="15" spans="1:8" x14ac:dyDescent="0.3">
      <c r="A15" s="2">
        <v>44927</v>
      </c>
      <c r="B15" t="s">
        <v>9</v>
      </c>
      <c r="F15" t="s">
        <v>33</v>
      </c>
      <c r="G15">
        <f>C10-SUM(G10:G14)</f>
        <v>4.500000000000004E-3</v>
      </c>
      <c r="H15">
        <f t="shared" si="0"/>
        <v>48748.230000000047</v>
      </c>
    </row>
    <row r="16" spans="1:8" x14ac:dyDescent="0.3">
      <c r="A16" s="2">
        <v>44927</v>
      </c>
      <c r="B16" t="s">
        <v>10</v>
      </c>
      <c r="C16">
        <v>2.5000000000000001E-2</v>
      </c>
      <c r="D16">
        <v>10832940</v>
      </c>
      <c r="E16">
        <f t="shared" si="1"/>
        <v>270823.5</v>
      </c>
      <c r="F16" t="s">
        <v>28</v>
      </c>
      <c r="G16">
        <v>5.0000000000000001E-4</v>
      </c>
      <c r="H16">
        <f t="shared" si="0"/>
        <v>5416.47</v>
      </c>
    </row>
    <row r="17" spans="1:8" x14ac:dyDescent="0.3">
      <c r="A17" s="2">
        <v>44927</v>
      </c>
      <c r="B17" t="s">
        <v>10</v>
      </c>
      <c r="F17" t="s">
        <v>29</v>
      </c>
      <c r="G17">
        <v>2.0500000000000001E-2</v>
      </c>
      <c r="H17">
        <f t="shared" si="0"/>
        <v>222075.27000000002</v>
      </c>
    </row>
    <row r="18" spans="1:8" x14ac:dyDescent="0.3">
      <c r="A18" s="2">
        <v>44927</v>
      </c>
      <c r="B18" t="s">
        <v>10</v>
      </c>
      <c r="F18" t="s">
        <v>40</v>
      </c>
      <c r="G18">
        <v>4.0000000000000002E-4</v>
      </c>
      <c r="H18">
        <f t="shared" si="0"/>
        <v>4333.1760000000004</v>
      </c>
    </row>
    <row r="19" spans="1:8" x14ac:dyDescent="0.3">
      <c r="A19" s="2">
        <v>44927</v>
      </c>
      <c r="B19" t="s">
        <v>10</v>
      </c>
      <c r="F19" t="s">
        <v>50</v>
      </c>
      <c r="G19">
        <f>C16-SUM(G16:G18)</f>
        <v>3.599999999999999E-3</v>
      </c>
      <c r="H19">
        <f t="shared" si="0"/>
        <v>38998.583999999988</v>
      </c>
    </row>
    <row r="20" spans="1:8" x14ac:dyDescent="0.3">
      <c r="A20" s="2">
        <v>44927</v>
      </c>
      <c r="B20" t="s">
        <v>8</v>
      </c>
      <c r="C20">
        <v>0.1</v>
      </c>
      <c r="D20">
        <v>10832940</v>
      </c>
      <c r="E20">
        <f t="shared" si="1"/>
        <v>1083294</v>
      </c>
      <c r="F20" t="s">
        <v>42</v>
      </c>
      <c r="G20">
        <v>5.9999999999999995E-4</v>
      </c>
      <c r="H20">
        <f t="shared" si="0"/>
        <v>6499.7639999999992</v>
      </c>
    </row>
    <row r="21" spans="1:8" x14ac:dyDescent="0.3">
      <c r="A21" s="2">
        <v>44927</v>
      </c>
      <c r="B21" t="s">
        <v>8</v>
      </c>
      <c r="F21" t="s">
        <v>43</v>
      </c>
      <c r="G21">
        <v>2.5000000000000001E-2</v>
      </c>
      <c r="H21">
        <f t="shared" si="0"/>
        <v>270823.5</v>
      </c>
    </row>
    <row r="22" spans="1:8" x14ac:dyDescent="0.3">
      <c r="A22" s="2">
        <v>44927</v>
      </c>
      <c r="B22" t="s">
        <v>8</v>
      </c>
      <c r="F22" t="s">
        <v>45</v>
      </c>
      <c r="G22">
        <v>7.0000000000000007E-2</v>
      </c>
      <c r="H22">
        <f t="shared" si="0"/>
        <v>758305.8</v>
      </c>
    </row>
    <row r="23" spans="1:8" x14ac:dyDescent="0.3">
      <c r="A23" s="2">
        <v>44927</v>
      </c>
      <c r="B23" t="s">
        <v>8</v>
      </c>
      <c r="F23" t="s">
        <v>38</v>
      </c>
      <c r="G23">
        <f>C20-SUM(G20:G22)</f>
        <v>4.4000000000000011E-3</v>
      </c>
      <c r="H23">
        <f t="shared" si="0"/>
        <v>47664.936000000009</v>
      </c>
    </row>
    <row r="24" spans="1:8" x14ac:dyDescent="0.3">
      <c r="A24" s="2">
        <v>44927</v>
      </c>
      <c r="B24" t="s">
        <v>12</v>
      </c>
      <c r="C24">
        <f>1-(SUM(C2:C20)+SUM(C27:C30))</f>
        <v>7.5000000000000067E-2</v>
      </c>
      <c r="D24">
        <v>10832940</v>
      </c>
      <c r="E24">
        <f t="shared" si="1"/>
        <v>812470.5000000007</v>
      </c>
      <c r="F24" t="s">
        <v>44</v>
      </c>
      <c r="G24">
        <v>0.05</v>
      </c>
      <c r="H24">
        <f t="shared" si="0"/>
        <v>541647</v>
      </c>
    </row>
    <row r="25" spans="1:8" x14ac:dyDescent="0.3">
      <c r="A25" s="2">
        <v>44927</v>
      </c>
      <c r="B25" t="s">
        <v>12</v>
      </c>
      <c r="F25" t="s">
        <v>31</v>
      </c>
      <c r="G25">
        <v>0.02</v>
      </c>
      <c r="H25">
        <f t="shared" si="0"/>
        <v>216658.80000000002</v>
      </c>
    </row>
    <row r="26" spans="1:8" x14ac:dyDescent="0.3">
      <c r="A26" s="2">
        <v>44927</v>
      </c>
      <c r="B26" t="s">
        <v>12</v>
      </c>
      <c r="F26" t="s">
        <v>32</v>
      </c>
      <c r="G26">
        <f>C24-SUM(G24:G25)</f>
        <v>5.00000000000006E-3</v>
      </c>
      <c r="H26">
        <f t="shared" si="0"/>
        <v>54164.700000000652</v>
      </c>
    </row>
    <row r="27" spans="1:8" x14ac:dyDescent="0.3">
      <c r="A27" s="2">
        <v>44927</v>
      </c>
      <c r="B27" t="s">
        <v>13</v>
      </c>
      <c r="C27">
        <v>0.05</v>
      </c>
      <c r="D27">
        <v>10832940</v>
      </c>
      <c r="E27">
        <f t="shared" si="1"/>
        <v>541647</v>
      </c>
      <c r="F27" t="s">
        <v>51</v>
      </c>
      <c r="G27">
        <f>C27-SUM(G28:G29)</f>
        <v>1.0000000000000002E-2</v>
      </c>
      <c r="H27">
        <f t="shared" si="0"/>
        <v>108329.40000000002</v>
      </c>
    </row>
    <row r="28" spans="1:8" x14ac:dyDescent="0.3">
      <c r="A28" s="2">
        <v>44927</v>
      </c>
      <c r="B28" t="s">
        <v>13</v>
      </c>
      <c r="F28" t="s">
        <v>34</v>
      </c>
      <c r="G28">
        <v>2.5000000000000001E-2</v>
      </c>
      <c r="H28">
        <f t="shared" si="0"/>
        <v>270823.5</v>
      </c>
    </row>
    <row r="29" spans="1:8" x14ac:dyDescent="0.3">
      <c r="A29" s="2">
        <v>44927</v>
      </c>
      <c r="B29" t="s">
        <v>13</v>
      </c>
      <c r="F29" t="s">
        <v>36</v>
      </c>
      <c r="G29">
        <v>1.4999999999999999E-2</v>
      </c>
      <c r="H29">
        <f t="shared" si="0"/>
        <v>162494.1</v>
      </c>
    </row>
    <row r="30" spans="1:8" x14ac:dyDescent="0.3">
      <c r="A30" s="2">
        <v>44927</v>
      </c>
      <c r="B30" t="s">
        <v>14</v>
      </c>
      <c r="C30">
        <v>0.05</v>
      </c>
      <c r="D30">
        <v>10832940</v>
      </c>
      <c r="E30">
        <f t="shared" si="1"/>
        <v>541647</v>
      </c>
      <c r="F30" t="s">
        <v>29</v>
      </c>
      <c r="G30">
        <v>5.0000000000000001E-3</v>
      </c>
      <c r="H30">
        <f t="shared" si="0"/>
        <v>54164.700000000004</v>
      </c>
    </row>
    <row r="31" spans="1:8" x14ac:dyDescent="0.3">
      <c r="A31" s="2">
        <v>44927</v>
      </c>
      <c r="B31" t="s">
        <v>14</v>
      </c>
      <c r="F31" t="s">
        <v>35</v>
      </c>
      <c r="G31">
        <v>4.2000000000000003E-2</v>
      </c>
      <c r="H31">
        <f t="shared" si="0"/>
        <v>454983.48000000004</v>
      </c>
    </row>
    <row r="32" spans="1:8" x14ac:dyDescent="0.3">
      <c r="A32" s="2">
        <v>44927</v>
      </c>
      <c r="B32" t="s">
        <v>14</v>
      </c>
      <c r="F32" t="s">
        <v>49</v>
      </c>
      <c r="G32">
        <f>C30-SUM(G30:G31)</f>
        <v>3.0000000000000027E-3</v>
      </c>
      <c r="H32">
        <f t="shared" si="0"/>
        <v>32498.820000000029</v>
      </c>
    </row>
    <row r="33" spans="1:8" x14ac:dyDescent="0.3">
      <c r="A33" s="2">
        <v>44958</v>
      </c>
      <c r="B33" t="s">
        <v>7</v>
      </c>
      <c r="C33">
        <f>0.38</f>
        <v>0.38</v>
      </c>
      <c r="D33">
        <v>10569988</v>
      </c>
      <c r="E33">
        <f t="shared" si="1"/>
        <v>4016595.44</v>
      </c>
      <c r="F33" t="s">
        <v>22</v>
      </c>
      <c r="G33">
        <v>0.36499999999999999</v>
      </c>
      <c r="H33">
        <f>G33*$D$33</f>
        <v>3858045.62</v>
      </c>
    </row>
    <row r="34" spans="1:8" x14ac:dyDescent="0.3">
      <c r="A34" s="2">
        <v>44958</v>
      </c>
      <c r="B34" t="s">
        <v>7</v>
      </c>
      <c r="F34" t="s">
        <v>46</v>
      </c>
      <c r="G34">
        <v>6.0000000000000001E-3</v>
      </c>
      <c r="H34">
        <f t="shared" ref="H34:H63" si="2">G34*$D$33</f>
        <v>63419.928</v>
      </c>
    </row>
    <row r="35" spans="1:8" x14ac:dyDescent="0.3">
      <c r="A35" s="2">
        <v>44958</v>
      </c>
      <c r="B35" t="s">
        <v>7</v>
      </c>
      <c r="F35" t="s">
        <v>47</v>
      </c>
      <c r="G35">
        <v>5.0000000000000001E-4</v>
      </c>
      <c r="H35">
        <f t="shared" si="2"/>
        <v>5284.9939999999997</v>
      </c>
    </row>
    <row r="36" spans="1:8" x14ac:dyDescent="0.3">
      <c r="A36" s="2">
        <v>44958</v>
      </c>
      <c r="B36" t="s">
        <v>7</v>
      </c>
      <c r="F36" t="s">
        <v>48</v>
      </c>
      <c r="G36">
        <v>5.0000000000000001E-3</v>
      </c>
      <c r="H36">
        <f t="shared" si="2"/>
        <v>52849.94</v>
      </c>
    </row>
    <row r="37" spans="1:8" x14ac:dyDescent="0.3">
      <c r="A37" s="2">
        <v>44958</v>
      </c>
      <c r="B37" t="s">
        <v>7</v>
      </c>
      <c r="F37" t="s">
        <v>23</v>
      </c>
      <c r="G37">
        <f>C33-SUM(G33:G36)</f>
        <v>3.5000000000000031E-3</v>
      </c>
      <c r="H37">
        <f t="shared" si="2"/>
        <v>36994.958000000035</v>
      </c>
    </row>
    <row r="38" spans="1:8" x14ac:dyDescent="0.3">
      <c r="A38" s="2">
        <v>44958</v>
      </c>
      <c r="B38" t="s">
        <v>11</v>
      </c>
      <c r="C38">
        <f>0.11</f>
        <v>0.11</v>
      </c>
      <c r="D38">
        <v>10569988</v>
      </c>
      <c r="E38">
        <f t="shared" si="1"/>
        <v>1162698.68</v>
      </c>
      <c r="F38" t="s">
        <v>37</v>
      </c>
      <c r="G38">
        <v>0.1</v>
      </c>
      <c r="H38">
        <f t="shared" si="2"/>
        <v>1056998.8</v>
      </c>
    </row>
    <row r="39" spans="1:8" x14ac:dyDescent="0.3">
      <c r="A39" s="2">
        <v>44958</v>
      </c>
      <c r="B39" t="s">
        <v>11</v>
      </c>
      <c r="F39" t="s">
        <v>41</v>
      </c>
      <c r="G39">
        <v>4.0000000000000001E-3</v>
      </c>
      <c r="H39">
        <f t="shared" si="2"/>
        <v>42279.951999999997</v>
      </c>
    </row>
    <row r="40" spans="1:8" x14ac:dyDescent="0.3">
      <c r="A40" s="2">
        <v>44958</v>
      </c>
      <c r="B40" t="s">
        <v>11</v>
      </c>
      <c r="F40" t="s">
        <v>24</v>
      </c>
      <c r="G40">
        <f>C38-SUM(G38:G39)</f>
        <v>5.9999999999999915E-3</v>
      </c>
      <c r="H40">
        <f t="shared" si="2"/>
        <v>63419.927999999913</v>
      </c>
    </row>
    <row r="41" spans="1:8" x14ac:dyDescent="0.3">
      <c r="A41" s="2">
        <v>44958</v>
      </c>
      <c r="B41" t="s">
        <v>9</v>
      </c>
      <c r="C41">
        <f>0.18</f>
        <v>0.18</v>
      </c>
      <c r="D41">
        <v>10569988</v>
      </c>
      <c r="E41">
        <f t="shared" si="1"/>
        <v>1902597.8399999999</v>
      </c>
      <c r="F41" t="s">
        <v>26</v>
      </c>
      <c r="G41">
        <v>9.9000000000000005E-2</v>
      </c>
      <c r="H41">
        <f t="shared" si="2"/>
        <v>1046428.812</v>
      </c>
    </row>
    <row r="42" spans="1:8" x14ac:dyDescent="0.3">
      <c r="A42" s="2">
        <v>44958</v>
      </c>
      <c r="B42" t="s">
        <v>9</v>
      </c>
      <c r="F42" t="s">
        <v>25</v>
      </c>
      <c r="G42">
        <v>5.0000000000000001E-3</v>
      </c>
      <c r="H42">
        <f t="shared" si="2"/>
        <v>52849.94</v>
      </c>
    </row>
    <row r="43" spans="1:8" x14ac:dyDescent="0.3">
      <c r="A43" s="2">
        <v>44958</v>
      </c>
      <c r="B43" t="s">
        <v>9</v>
      </c>
      <c r="F43" t="s">
        <v>39</v>
      </c>
      <c r="G43">
        <v>6.5000000000000002E-2</v>
      </c>
      <c r="H43">
        <f t="shared" si="2"/>
        <v>687049.22</v>
      </c>
    </row>
    <row r="44" spans="1:8" x14ac:dyDescent="0.3">
      <c r="A44" s="2">
        <v>44958</v>
      </c>
      <c r="B44" t="s">
        <v>9</v>
      </c>
      <c r="F44" t="s">
        <v>27</v>
      </c>
      <c r="G44">
        <v>5.0000000000000001E-4</v>
      </c>
      <c r="H44">
        <f t="shared" si="2"/>
        <v>5284.9939999999997</v>
      </c>
    </row>
    <row r="45" spans="1:8" x14ac:dyDescent="0.3">
      <c r="A45" s="2">
        <v>44958</v>
      </c>
      <c r="B45" t="s">
        <v>9</v>
      </c>
      <c r="F45" t="s">
        <v>30</v>
      </c>
      <c r="G45">
        <v>5.0000000000000001E-3</v>
      </c>
      <c r="H45">
        <f t="shared" si="2"/>
        <v>52849.94</v>
      </c>
    </row>
    <row r="46" spans="1:8" x14ac:dyDescent="0.3">
      <c r="A46" s="2">
        <v>44958</v>
      </c>
      <c r="B46" t="s">
        <v>9</v>
      </c>
      <c r="F46" t="s">
        <v>33</v>
      </c>
      <c r="G46">
        <f>C41-SUM(G41:G45)</f>
        <v>5.4999999999999771E-3</v>
      </c>
      <c r="H46">
        <f t="shared" si="2"/>
        <v>58134.933999999761</v>
      </c>
    </row>
    <row r="47" spans="1:8" x14ac:dyDescent="0.3">
      <c r="A47" s="2">
        <v>44958</v>
      </c>
      <c r="B47" t="s">
        <v>10</v>
      </c>
      <c r="C47">
        <v>0.05</v>
      </c>
      <c r="D47">
        <v>10569988</v>
      </c>
      <c r="E47">
        <f t="shared" si="1"/>
        <v>528499.4</v>
      </c>
      <c r="F47" t="s">
        <v>28</v>
      </c>
      <c r="G47">
        <v>5.0000000000000001E-4</v>
      </c>
      <c r="H47">
        <f t="shared" si="2"/>
        <v>5284.9939999999997</v>
      </c>
    </row>
    <row r="48" spans="1:8" x14ac:dyDescent="0.3">
      <c r="A48" s="2">
        <v>44958</v>
      </c>
      <c r="B48" t="s">
        <v>10</v>
      </c>
      <c r="F48" t="s">
        <v>29</v>
      </c>
      <c r="G48">
        <v>2.0500000000000001E-2</v>
      </c>
      <c r="H48">
        <f t="shared" si="2"/>
        <v>216684.75400000002</v>
      </c>
    </row>
    <row r="49" spans="1:8" x14ac:dyDescent="0.3">
      <c r="A49" s="2">
        <v>44958</v>
      </c>
      <c r="B49" t="s">
        <v>10</v>
      </c>
      <c r="F49" t="s">
        <v>40</v>
      </c>
      <c r="G49">
        <v>4.0000000000000002E-4</v>
      </c>
      <c r="H49">
        <f t="shared" si="2"/>
        <v>4227.9952000000003</v>
      </c>
    </row>
    <row r="50" spans="1:8" x14ac:dyDescent="0.3">
      <c r="A50" s="2">
        <v>44958</v>
      </c>
      <c r="B50" t="s">
        <v>10</v>
      </c>
      <c r="F50" t="s">
        <v>50</v>
      </c>
      <c r="G50">
        <f>C47-SUM(G47:G49)</f>
        <v>2.86E-2</v>
      </c>
      <c r="H50">
        <f t="shared" si="2"/>
        <v>302301.6568</v>
      </c>
    </row>
    <row r="51" spans="1:8" x14ac:dyDescent="0.3">
      <c r="A51" s="2">
        <v>44958</v>
      </c>
      <c r="B51" t="s">
        <v>8</v>
      </c>
      <c r="C51">
        <v>0.1</v>
      </c>
      <c r="D51">
        <v>10569988</v>
      </c>
      <c r="E51">
        <f t="shared" si="1"/>
        <v>1056998.8</v>
      </c>
      <c r="F51" t="s">
        <v>42</v>
      </c>
      <c r="G51">
        <v>5.9999999999999995E-4</v>
      </c>
      <c r="H51">
        <f t="shared" si="2"/>
        <v>6341.9927999999991</v>
      </c>
    </row>
    <row r="52" spans="1:8" x14ac:dyDescent="0.3">
      <c r="A52" s="2">
        <v>44958</v>
      </c>
      <c r="B52" t="s">
        <v>8</v>
      </c>
      <c r="F52" t="s">
        <v>43</v>
      </c>
      <c r="G52">
        <v>2.5000000000000001E-2</v>
      </c>
      <c r="H52">
        <f t="shared" si="2"/>
        <v>264249.7</v>
      </c>
    </row>
    <row r="53" spans="1:8" x14ac:dyDescent="0.3">
      <c r="A53" s="2">
        <v>44958</v>
      </c>
      <c r="B53" t="s">
        <v>8</v>
      </c>
      <c r="F53" t="s">
        <v>45</v>
      </c>
      <c r="G53">
        <v>7.0000000000000007E-2</v>
      </c>
      <c r="H53">
        <f t="shared" si="2"/>
        <v>739899.16</v>
      </c>
    </row>
    <row r="54" spans="1:8" x14ac:dyDescent="0.3">
      <c r="A54" s="2">
        <v>44958</v>
      </c>
      <c r="B54" t="s">
        <v>8</v>
      </c>
      <c r="F54" t="s">
        <v>38</v>
      </c>
      <c r="G54">
        <f>C51-SUM(G51:G53)</f>
        <v>4.4000000000000011E-3</v>
      </c>
      <c r="H54">
        <f t="shared" si="2"/>
        <v>46507.94720000001</v>
      </c>
    </row>
    <row r="55" spans="1:8" x14ac:dyDescent="0.3">
      <c r="A55" s="2">
        <v>44958</v>
      </c>
      <c r="B55" t="s">
        <v>12</v>
      </c>
      <c r="C55">
        <f>1-(SUM(C33:C51)+SUM(C58:C61))</f>
        <v>8.0000000000000071E-2</v>
      </c>
      <c r="D55">
        <v>10569988</v>
      </c>
      <c r="E55">
        <f t="shared" si="1"/>
        <v>845599.04000000074</v>
      </c>
      <c r="F55" t="s">
        <v>44</v>
      </c>
      <c r="G55">
        <v>0.05</v>
      </c>
      <c r="H55">
        <f t="shared" si="2"/>
        <v>528499.4</v>
      </c>
    </row>
    <row r="56" spans="1:8" x14ac:dyDescent="0.3">
      <c r="A56" s="2">
        <v>44958</v>
      </c>
      <c r="B56" t="s">
        <v>12</v>
      </c>
      <c r="F56" t="s">
        <v>31</v>
      </c>
      <c r="G56">
        <v>0.02</v>
      </c>
      <c r="H56">
        <f t="shared" si="2"/>
        <v>211399.76</v>
      </c>
    </row>
    <row r="57" spans="1:8" x14ac:dyDescent="0.3">
      <c r="A57" s="2">
        <v>44958</v>
      </c>
      <c r="B57" t="s">
        <v>12</v>
      </c>
      <c r="F57" t="s">
        <v>32</v>
      </c>
      <c r="G57">
        <f>C55-SUM(G55:G56)</f>
        <v>1.0000000000000064E-2</v>
      </c>
      <c r="H57">
        <f t="shared" si="2"/>
        <v>105699.88000000067</v>
      </c>
    </row>
    <row r="58" spans="1:8" x14ac:dyDescent="0.3">
      <c r="A58" s="2">
        <v>44958</v>
      </c>
      <c r="B58" t="s">
        <v>13</v>
      </c>
      <c r="C58">
        <v>0.05</v>
      </c>
      <c r="D58">
        <v>10569988</v>
      </c>
      <c r="E58">
        <f t="shared" si="1"/>
        <v>528499.4</v>
      </c>
      <c r="F58" t="s">
        <v>51</v>
      </c>
      <c r="G58">
        <f>C58-SUM(G59:G60)</f>
        <v>1.0000000000000002E-2</v>
      </c>
      <c r="H58">
        <f t="shared" si="2"/>
        <v>105699.88000000002</v>
      </c>
    </row>
    <row r="59" spans="1:8" x14ac:dyDescent="0.3">
      <c r="A59" s="2">
        <v>44958</v>
      </c>
      <c r="B59" t="s">
        <v>13</v>
      </c>
      <c r="F59" t="s">
        <v>34</v>
      </c>
      <c r="G59">
        <v>2.5000000000000001E-2</v>
      </c>
      <c r="H59">
        <f t="shared" si="2"/>
        <v>264249.7</v>
      </c>
    </row>
    <row r="60" spans="1:8" x14ac:dyDescent="0.3">
      <c r="A60" s="2">
        <v>44958</v>
      </c>
      <c r="B60" t="s">
        <v>13</v>
      </c>
      <c r="F60" t="s">
        <v>36</v>
      </c>
      <c r="G60">
        <v>1.4999999999999999E-2</v>
      </c>
      <c r="H60">
        <f t="shared" si="2"/>
        <v>158549.82</v>
      </c>
    </row>
    <row r="61" spans="1:8" x14ac:dyDescent="0.3">
      <c r="A61" s="2">
        <v>44958</v>
      </c>
      <c r="B61" t="s">
        <v>14</v>
      </c>
      <c r="C61">
        <v>0.05</v>
      </c>
      <c r="D61">
        <v>10569988</v>
      </c>
      <c r="E61">
        <f t="shared" si="1"/>
        <v>528499.4</v>
      </c>
      <c r="F61" t="s">
        <v>29</v>
      </c>
      <c r="G61">
        <v>5.0000000000000001E-3</v>
      </c>
      <c r="H61">
        <f t="shared" si="2"/>
        <v>52849.94</v>
      </c>
    </row>
    <row r="62" spans="1:8" x14ac:dyDescent="0.3">
      <c r="A62" s="2">
        <v>44958</v>
      </c>
      <c r="B62" t="s">
        <v>14</v>
      </c>
      <c r="F62" t="s">
        <v>35</v>
      </c>
      <c r="G62">
        <v>4.2000000000000003E-2</v>
      </c>
      <c r="H62">
        <f t="shared" si="2"/>
        <v>443939.49600000004</v>
      </c>
    </row>
    <row r="63" spans="1:8" x14ac:dyDescent="0.3">
      <c r="A63" s="2">
        <v>44958</v>
      </c>
      <c r="B63" t="s">
        <v>14</v>
      </c>
      <c r="F63" t="s">
        <v>49</v>
      </c>
      <c r="G63">
        <f>C61-SUM(G61:G62)</f>
        <v>3.0000000000000027E-3</v>
      </c>
      <c r="H63">
        <f t="shared" si="2"/>
        <v>31709.964000000029</v>
      </c>
    </row>
    <row r="64" spans="1:8" x14ac:dyDescent="0.3">
      <c r="A64" s="2">
        <v>44986</v>
      </c>
      <c r="B64" t="s">
        <v>7</v>
      </c>
      <c r="C64">
        <f>0.28</f>
        <v>0.28000000000000003</v>
      </c>
      <c r="D64">
        <v>10145632</v>
      </c>
      <c r="E64">
        <f t="shared" si="1"/>
        <v>2840776.9600000004</v>
      </c>
      <c r="F64" t="s">
        <v>22</v>
      </c>
      <c r="G64">
        <v>0.26</v>
      </c>
      <c r="H64">
        <f>G64*$D$64</f>
        <v>2637864.3200000003</v>
      </c>
    </row>
    <row r="65" spans="1:8" x14ac:dyDescent="0.3">
      <c r="A65" s="2">
        <v>44986</v>
      </c>
      <c r="B65" t="s">
        <v>7</v>
      </c>
      <c r="F65" t="s">
        <v>46</v>
      </c>
      <c r="G65">
        <v>6.0000000000000001E-3</v>
      </c>
      <c r="H65">
        <f t="shared" ref="H65:H94" si="3">G65*$D$64</f>
        <v>60873.792000000001</v>
      </c>
    </row>
    <row r="66" spans="1:8" x14ac:dyDescent="0.3">
      <c r="A66" s="2">
        <v>44986</v>
      </c>
      <c r="B66" t="s">
        <v>7</v>
      </c>
      <c r="F66" t="s">
        <v>47</v>
      </c>
      <c r="G66">
        <v>5.0000000000000001E-4</v>
      </c>
      <c r="H66">
        <f t="shared" si="3"/>
        <v>5072.8159999999998</v>
      </c>
    </row>
    <row r="67" spans="1:8" x14ac:dyDescent="0.3">
      <c r="A67" s="2">
        <v>44986</v>
      </c>
      <c r="B67" t="s">
        <v>7</v>
      </c>
      <c r="F67" t="s">
        <v>48</v>
      </c>
      <c r="G67">
        <v>5.0000000000000001E-3</v>
      </c>
      <c r="H67">
        <f t="shared" si="3"/>
        <v>50728.160000000003</v>
      </c>
    </row>
    <row r="68" spans="1:8" x14ac:dyDescent="0.3">
      <c r="A68" s="2">
        <v>44986</v>
      </c>
      <c r="B68" t="s">
        <v>7</v>
      </c>
      <c r="F68" t="s">
        <v>23</v>
      </c>
      <c r="G68">
        <f>C64-SUM(G64:G67)</f>
        <v>8.5000000000000075E-3</v>
      </c>
      <c r="H68">
        <f t="shared" si="3"/>
        <v>86237.872000000076</v>
      </c>
    </row>
    <row r="69" spans="1:8" x14ac:dyDescent="0.3">
      <c r="A69" s="2">
        <v>44986</v>
      </c>
      <c r="B69" t="s">
        <v>11</v>
      </c>
      <c r="C69">
        <f>0.18</f>
        <v>0.18</v>
      </c>
      <c r="D69">
        <v>10145632</v>
      </c>
      <c r="E69">
        <f t="shared" si="1"/>
        <v>1826213.76</v>
      </c>
      <c r="F69" t="s">
        <v>37</v>
      </c>
      <c r="G69">
        <v>0.16</v>
      </c>
      <c r="H69">
        <f t="shared" si="3"/>
        <v>1623301.1200000001</v>
      </c>
    </row>
    <row r="70" spans="1:8" x14ac:dyDescent="0.3">
      <c r="A70" s="2">
        <v>44986</v>
      </c>
      <c r="B70" t="s">
        <v>11</v>
      </c>
      <c r="F70" t="s">
        <v>41</v>
      </c>
      <c r="G70">
        <v>4.0000000000000001E-3</v>
      </c>
      <c r="H70">
        <f t="shared" si="3"/>
        <v>40582.527999999998</v>
      </c>
    </row>
    <row r="71" spans="1:8" x14ac:dyDescent="0.3">
      <c r="A71" s="2">
        <v>44986</v>
      </c>
      <c r="B71" t="s">
        <v>11</v>
      </c>
      <c r="F71" t="s">
        <v>24</v>
      </c>
      <c r="G71">
        <f>C69-SUM(G69:G70)</f>
        <v>1.5999999999999986E-2</v>
      </c>
      <c r="H71">
        <f t="shared" si="3"/>
        <v>162330.11199999985</v>
      </c>
    </row>
    <row r="72" spans="1:8" x14ac:dyDescent="0.3">
      <c r="A72" s="2">
        <v>44986</v>
      </c>
      <c r="B72" t="s">
        <v>9</v>
      </c>
      <c r="C72">
        <f>0.23</f>
        <v>0.23</v>
      </c>
      <c r="D72">
        <v>10145632</v>
      </c>
      <c r="E72">
        <f t="shared" si="1"/>
        <v>2333495.36</v>
      </c>
      <c r="F72" t="s">
        <v>26</v>
      </c>
      <c r="G72">
        <v>0.14000000000000001</v>
      </c>
      <c r="H72">
        <f t="shared" si="3"/>
        <v>1420388.4800000002</v>
      </c>
    </row>
    <row r="73" spans="1:8" x14ac:dyDescent="0.3">
      <c r="A73" s="2">
        <v>44986</v>
      </c>
      <c r="B73" t="s">
        <v>9</v>
      </c>
      <c r="F73" t="s">
        <v>25</v>
      </c>
      <c r="G73">
        <v>5.0000000000000001E-3</v>
      </c>
      <c r="H73">
        <f t="shared" si="3"/>
        <v>50728.160000000003</v>
      </c>
    </row>
    <row r="74" spans="1:8" x14ac:dyDescent="0.3">
      <c r="A74" s="2">
        <v>44986</v>
      </c>
      <c r="B74" t="s">
        <v>9</v>
      </c>
      <c r="F74" t="s">
        <v>39</v>
      </c>
      <c r="G74">
        <v>7.4999999999999997E-2</v>
      </c>
      <c r="H74">
        <f t="shared" si="3"/>
        <v>760922.4</v>
      </c>
    </row>
    <row r="75" spans="1:8" x14ac:dyDescent="0.3">
      <c r="A75" s="2">
        <v>44986</v>
      </c>
      <c r="B75" t="s">
        <v>9</v>
      </c>
      <c r="F75" t="s">
        <v>27</v>
      </c>
      <c r="G75">
        <v>5.0000000000000001E-4</v>
      </c>
      <c r="H75">
        <f t="shared" si="3"/>
        <v>5072.8159999999998</v>
      </c>
    </row>
    <row r="76" spans="1:8" x14ac:dyDescent="0.3">
      <c r="A76" s="2">
        <v>44986</v>
      </c>
      <c r="B76" t="s">
        <v>9</v>
      </c>
      <c r="F76" t="s">
        <v>30</v>
      </c>
      <c r="G76">
        <v>5.0000000000000001E-3</v>
      </c>
      <c r="H76">
        <f t="shared" si="3"/>
        <v>50728.160000000003</v>
      </c>
    </row>
    <row r="77" spans="1:8" x14ac:dyDescent="0.3">
      <c r="A77" s="2">
        <v>44986</v>
      </c>
      <c r="B77" t="s">
        <v>9</v>
      </c>
      <c r="F77" t="s">
        <v>33</v>
      </c>
      <c r="G77">
        <f>C72-SUM(G72:G76)</f>
        <v>4.4999999999999762E-3</v>
      </c>
      <c r="H77">
        <f t="shared" si="3"/>
        <v>45655.343999999757</v>
      </c>
    </row>
    <row r="78" spans="1:8" x14ac:dyDescent="0.3">
      <c r="A78" s="2">
        <v>44986</v>
      </c>
      <c r="B78" t="s">
        <v>10</v>
      </c>
      <c r="C78">
        <v>0.05</v>
      </c>
      <c r="D78">
        <v>10145632</v>
      </c>
      <c r="E78">
        <f t="shared" si="1"/>
        <v>507281.60000000003</v>
      </c>
      <c r="F78" t="s">
        <v>28</v>
      </c>
      <c r="G78">
        <v>5.0000000000000001E-4</v>
      </c>
      <c r="H78">
        <f t="shared" si="3"/>
        <v>5072.8159999999998</v>
      </c>
    </row>
    <row r="79" spans="1:8" x14ac:dyDescent="0.3">
      <c r="A79" s="2">
        <v>44986</v>
      </c>
      <c r="B79" t="s">
        <v>10</v>
      </c>
      <c r="F79" t="s">
        <v>29</v>
      </c>
      <c r="G79">
        <v>4.4999999999999998E-2</v>
      </c>
      <c r="H79">
        <f t="shared" si="3"/>
        <v>456553.44</v>
      </c>
    </row>
    <row r="80" spans="1:8" x14ac:dyDescent="0.3">
      <c r="A80" s="2">
        <v>44986</v>
      </c>
      <c r="B80" t="s">
        <v>10</v>
      </c>
      <c r="F80" t="s">
        <v>40</v>
      </c>
      <c r="G80">
        <v>4.0000000000000002E-4</v>
      </c>
      <c r="H80">
        <f t="shared" si="3"/>
        <v>4058.2528000000002</v>
      </c>
    </row>
    <row r="81" spans="1:8" x14ac:dyDescent="0.3">
      <c r="A81" s="2">
        <v>44986</v>
      </c>
      <c r="B81" t="s">
        <v>10</v>
      </c>
      <c r="F81" t="s">
        <v>50</v>
      </c>
      <c r="G81">
        <f>C78-SUM(G78:G80)</f>
        <v>4.1000000000000064E-3</v>
      </c>
      <c r="H81">
        <f t="shared" si="3"/>
        <v>41597.091200000068</v>
      </c>
    </row>
    <row r="82" spans="1:8" x14ac:dyDescent="0.3">
      <c r="A82" s="2">
        <v>44986</v>
      </c>
      <c r="B82" t="s">
        <v>8</v>
      </c>
      <c r="C82">
        <v>0.1</v>
      </c>
      <c r="D82">
        <v>10145632</v>
      </c>
      <c r="E82">
        <f t="shared" si="1"/>
        <v>1014563.2000000001</v>
      </c>
      <c r="F82" t="s">
        <v>42</v>
      </c>
      <c r="G82">
        <v>5.9999999999999995E-4</v>
      </c>
      <c r="H82">
        <f t="shared" si="3"/>
        <v>6087.3791999999994</v>
      </c>
    </row>
    <row r="83" spans="1:8" x14ac:dyDescent="0.3">
      <c r="A83" s="2">
        <v>44986</v>
      </c>
      <c r="B83" t="s">
        <v>8</v>
      </c>
      <c r="F83" t="s">
        <v>43</v>
      </c>
      <c r="G83">
        <v>0.03</v>
      </c>
      <c r="H83">
        <f t="shared" si="3"/>
        <v>304368.95999999996</v>
      </c>
    </row>
    <row r="84" spans="1:8" x14ac:dyDescent="0.3">
      <c r="A84" s="2">
        <v>44986</v>
      </c>
      <c r="B84" t="s">
        <v>8</v>
      </c>
      <c r="F84" t="s">
        <v>45</v>
      </c>
      <c r="G84">
        <v>6.5000000000000002E-2</v>
      </c>
      <c r="H84">
        <f t="shared" si="3"/>
        <v>659466.08000000007</v>
      </c>
    </row>
    <row r="85" spans="1:8" x14ac:dyDescent="0.3">
      <c r="A85" s="2">
        <v>44986</v>
      </c>
      <c r="B85" t="s">
        <v>8</v>
      </c>
      <c r="F85" t="s">
        <v>38</v>
      </c>
      <c r="G85">
        <f>C82-SUM(G82:G84)</f>
        <v>4.4000000000000011E-3</v>
      </c>
      <c r="H85">
        <f t="shared" si="3"/>
        <v>44640.780800000015</v>
      </c>
    </row>
    <row r="86" spans="1:8" x14ac:dyDescent="0.3">
      <c r="A86" s="2">
        <v>44986</v>
      </c>
      <c r="B86" t="s">
        <v>12</v>
      </c>
      <c r="C86">
        <f>1-(SUM(C64:C82)+SUM(C89:C92))</f>
        <v>8.1999999999999962E-2</v>
      </c>
      <c r="D86">
        <v>10145632</v>
      </c>
      <c r="E86">
        <f t="shared" si="1"/>
        <v>831941.82399999956</v>
      </c>
      <c r="F86" t="s">
        <v>44</v>
      </c>
      <c r="G86">
        <v>0.05</v>
      </c>
      <c r="H86">
        <f t="shared" si="3"/>
        <v>507281.60000000003</v>
      </c>
    </row>
    <row r="87" spans="1:8" x14ac:dyDescent="0.3">
      <c r="A87" s="2">
        <v>44986</v>
      </c>
      <c r="B87" t="s">
        <v>12</v>
      </c>
      <c r="F87" t="s">
        <v>31</v>
      </c>
      <c r="G87">
        <v>0.02</v>
      </c>
      <c r="H87">
        <f t="shared" si="3"/>
        <v>202912.64000000001</v>
      </c>
    </row>
    <row r="88" spans="1:8" x14ac:dyDescent="0.3">
      <c r="A88" s="2">
        <v>44986</v>
      </c>
      <c r="B88" t="s">
        <v>12</v>
      </c>
      <c r="F88" t="s">
        <v>32</v>
      </c>
      <c r="G88">
        <f>C86-SUM(G86:G87)</f>
        <v>1.1999999999999955E-2</v>
      </c>
      <c r="H88">
        <f t="shared" si="3"/>
        <v>121747.58399999955</v>
      </c>
    </row>
    <row r="89" spans="1:8" x14ac:dyDescent="0.3">
      <c r="A89" s="2">
        <v>44986</v>
      </c>
      <c r="B89" t="s">
        <v>13</v>
      </c>
      <c r="C89">
        <v>0.04</v>
      </c>
      <c r="D89">
        <v>10145632</v>
      </c>
      <c r="E89">
        <f t="shared" si="1"/>
        <v>405825.28000000003</v>
      </c>
      <c r="F89" t="s">
        <v>51</v>
      </c>
      <c r="G89">
        <f>C89-SUM(G90:G91)</f>
        <v>4.9999999999999975E-3</v>
      </c>
      <c r="H89">
        <f t="shared" si="3"/>
        <v>50728.159999999974</v>
      </c>
    </row>
    <row r="90" spans="1:8" x14ac:dyDescent="0.3">
      <c r="A90" s="2">
        <v>44986</v>
      </c>
      <c r="B90" t="s">
        <v>13</v>
      </c>
      <c r="F90" t="s">
        <v>34</v>
      </c>
      <c r="G90">
        <v>0.02</v>
      </c>
      <c r="H90">
        <f t="shared" si="3"/>
        <v>202912.64000000001</v>
      </c>
    </row>
    <row r="91" spans="1:8" x14ac:dyDescent="0.3">
      <c r="A91" s="2">
        <v>44986</v>
      </c>
      <c r="B91" t="s">
        <v>13</v>
      </c>
      <c r="F91" t="s">
        <v>36</v>
      </c>
      <c r="G91">
        <v>1.4999999999999999E-2</v>
      </c>
      <c r="H91">
        <f t="shared" si="3"/>
        <v>152184.47999999998</v>
      </c>
    </row>
    <row r="92" spans="1:8" x14ac:dyDescent="0.3">
      <c r="A92" s="2">
        <v>44986</v>
      </c>
      <c r="B92" t="s">
        <v>14</v>
      </c>
      <c r="C92">
        <v>3.7999999999999999E-2</v>
      </c>
      <c r="D92">
        <v>10145632</v>
      </c>
      <c r="E92">
        <f t="shared" si="1"/>
        <v>385534.016</v>
      </c>
      <c r="F92" t="s">
        <v>29</v>
      </c>
      <c r="G92">
        <v>3.0000000000000001E-3</v>
      </c>
      <c r="H92">
        <f t="shared" si="3"/>
        <v>30436.896000000001</v>
      </c>
    </row>
    <row r="93" spans="1:8" x14ac:dyDescent="0.3">
      <c r="A93" s="2">
        <v>44986</v>
      </c>
      <c r="B93" t="s">
        <v>14</v>
      </c>
      <c r="F93" t="s">
        <v>35</v>
      </c>
      <c r="G93">
        <v>3.3000000000000002E-2</v>
      </c>
      <c r="H93">
        <f t="shared" si="3"/>
        <v>334805.85600000003</v>
      </c>
    </row>
    <row r="94" spans="1:8" x14ac:dyDescent="0.3">
      <c r="A94" s="2">
        <v>44986</v>
      </c>
      <c r="B94" t="s">
        <v>14</v>
      </c>
      <c r="F94" t="s">
        <v>49</v>
      </c>
      <c r="G94">
        <f>C92-SUM(G92:G93)</f>
        <v>1.9999999999999948E-3</v>
      </c>
      <c r="H94">
        <f t="shared" si="3"/>
        <v>20291.263999999948</v>
      </c>
    </row>
    <row r="95" spans="1:8" x14ac:dyDescent="0.3">
      <c r="A95" s="2">
        <v>45017</v>
      </c>
      <c r="B95" t="s">
        <v>7</v>
      </c>
      <c r="C95">
        <f>0.45</f>
        <v>0.45</v>
      </c>
      <c r="D95">
        <v>19432849</v>
      </c>
      <c r="E95">
        <f t="shared" si="1"/>
        <v>8744782.0500000007</v>
      </c>
      <c r="F95" t="s">
        <v>22</v>
      </c>
      <c r="G95">
        <v>0.42</v>
      </c>
      <c r="H95">
        <f>G95*$D$95</f>
        <v>8161796.5800000001</v>
      </c>
    </row>
    <row r="96" spans="1:8" x14ac:dyDescent="0.3">
      <c r="A96" s="2">
        <v>45017</v>
      </c>
      <c r="B96" t="s">
        <v>7</v>
      </c>
      <c r="F96" t="s">
        <v>46</v>
      </c>
      <c r="G96">
        <v>0.01</v>
      </c>
      <c r="H96">
        <f t="shared" ref="H96:H125" si="4">G96*$D$95</f>
        <v>194328.49</v>
      </c>
    </row>
    <row r="97" spans="1:8" x14ac:dyDescent="0.3">
      <c r="A97" s="2">
        <v>45017</v>
      </c>
      <c r="B97" t="s">
        <v>7</v>
      </c>
      <c r="F97" t="s">
        <v>47</v>
      </c>
      <c r="G97">
        <v>5.0000000000000001E-4</v>
      </c>
      <c r="H97">
        <f t="shared" si="4"/>
        <v>9716.424500000001</v>
      </c>
    </row>
    <row r="98" spans="1:8" x14ac:dyDescent="0.3">
      <c r="A98" s="2">
        <v>45017</v>
      </c>
      <c r="B98" t="s">
        <v>7</v>
      </c>
      <c r="F98" t="s">
        <v>48</v>
      </c>
      <c r="G98">
        <v>5.0000000000000001E-3</v>
      </c>
      <c r="H98">
        <f t="shared" si="4"/>
        <v>97164.244999999995</v>
      </c>
    </row>
    <row r="99" spans="1:8" x14ac:dyDescent="0.3">
      <c r="A99" s="2">
        <v>45017</v>
      </c>
      <c r="B99" t="s">
        <v>7</v>
      </c>
      <c r="F99" t="s">
        <v>23</v>
      </c>
      <c r="G99">
        <f>C95-SUM(G95:G98)</f>
        <v>1.4500000000000013E-2</v>
      </c>
      <c r="H99">
        <f t="shared" si="4"/>
        <v>281776.31050000025</v>
      </c>
    </row>
    <row r="100" spans="1:8" x14ac:dyDescent="0.3">
      <c r="A100" s="2">
        <v>45017</v>
      </c>
      <c r="B100" t="s">
        <v>11</v>
      </c>
      <c r="C100">
        <f>0.12</f>
        <v>0.12</v>
      </c>
      <c r="D100">
        <v>19432849</v>
      </c>
      <c r="E100">
        <f t="shared" si="1"/>
        <v>2331941.88</v>
      </c>
      <c r="F100" t="s">
        <v>37</v>
      </c>
      <c r="G100">
        <v>0.11</v>
      </c>
      <c r="H100">
        <f t="shared" si="4"/>
        <v>2137613.39</v>
      </c>
    </row>
    <row r="101" spans="1:8" x14ac:dyDescent="0.3">
      <c r="A101" s="2">
        <v>45017</v>
      </c>
      <c r="B101" t="s">
        <v>11</v>
      </c>
      <c r="F101" t="s">
        <v>41</v>
      </c>
      <c r="G101">
        <v>4.0000000000000001E-3</v>
      </c>
      <c r="H101">
        <f t="shared" si="4"/>
        <v>77731.396000000008</v>
      </c>
    </row>
    <row r="102" spans="1:8" x14ac:dyDescent="0.3">
      <c r="A102" s="2">
        <v>45017</v>
      </c>
      <c r="B102" t="s">
        <v>11</v>
      </c>
      <c r="F102" t="s">
        <v>24</v>
      </c>
      <c r="G102">
        <f>C100-SUM(G100:G101)</f>
        <v>5.9999999999999915E-3</v>
      </c>
      <c r="H102">
        <f t="shared" si="4"/>
        <v>116597.09399999984</v>
      </c>
    </row>
    <row r="103" spans="1:8" x14ac:dyDescent="0.3">
      <c r="A103" s="2">
        <v>45017</v>
      </c>
      <c r="B103" t="s">
        <v>9</v>
      </c>
      <c r="C103">
        <f>0.19</f>
        <v>0.19</v>
      </c>
      <c r="D103">
        <v>19432849</v>
      </c>
      <c r="E103">
        <f t="shared" si="1"/>
        <v>3692241.31</v>
      </c>
      <c r="F103" t="s">
        <v>26</v>
      </c>
      <c r="G103">
        <v>0.12</v>
      </c>
      <c r="H103">
        <f t="shared" si="4"/>
        <v>2331941.88</v>
      </c>
    </row>
    <row r="104" spans="1:8" x14ac:dyDescent="0.3">
      <c r="A104" s="2">
        <v>45017</v>
      </c>
      <c r="B104" t="s">
        <v>9</v>
      </c>
      <c r="F104" t="s">
        <v>25</v>
      </c>
      <c r="G104">
        <v>5.0000000000000001E-3</v>
      </c>
      <c r="H104">
        <f t="shared" si="4"/>
        <v>97164.244999999995</v>
      </c>
    </row>
    <row r="105" spans="1:8" x14ac:dyDescent="0.3">
      <c r="A105" s="2">
        <v>45017</v>
      </c>
      <c r="B105" t="s">
        <v>9</v>
      </c>
      <c r="F105" t="s">
        <v>39</v>
      </c>
      <c r="G105">
        <v>5.5E-2</v>
      </c>
      <c r="H105">
        <f t="shared" si="4"/>
        <v>1068806.6950000001</v>
      </c>
    </row>
    <row r="106" spans="1:8" x14ac:dyDescent="0.3">
      <c r="A106" s="2">
        <v>45017</v>
      </c>
      <c r="B106" t="s">
        <v>9</v>
      </c>
      <c r="F106" t="s">
        <v>27</v>
      </c>
      <c r="G106">
        <v>8.0000000000000004E-4</v>
      </c>
      <c r="H106">
        <f t="shared" si="4"/>
        <v>15546.279200000001</v>
      </c>
    </row>
    <row r="107" spans="1:8" x14ac:dyDescent="0.3">
      <c r="A107" s="2">
        <v>45017</v>
      </c>
      <c r="B107" t="s">
        <v>9</v>
      </c>
      <c r="F107" t="s">
        <v>30</v>
      </c>
      <c r="G107">
        <v>3.0000000000000001E-3</v>
      </c>
      <c r="H107">
        <f t="shared" si="4"/>
        <v>58298.546999999999</v>
      </c>
    </row>
    <row r="108" spans="1:8" x14ac:dyDescent="0.3">
      <c r="A108" s="2">
        <v>45017</v>
      </c>
      <c r="B108" t="s">
        <v>9</v>
      </c>
      <c r="F108" t="s">
        <v>33</v>
      </c>
      <c r="G108">
        <f>C103-SUM(G103:G107)</f>
        <v>6.2000000000000111E-3</v>
      </c>
      <c r="H108">
        <f t="shared" si="4"/>
        <v>120483.66380000021</v>
      </c>
    </row>
    <row r="109" spans="1:8" x14ac:dyDescent="0.3">
      <c r="A109" s="2">
        <v>45017</v>
      </c>
      <c r="B109" t="s">
        <v>10</v>
      </c>
      <c r="C109">
        <f>0.045</f>
        <v>4.4999999999999998E-2</v>
      </c>
      <c r="D109">
        <v>19432849</v>
      </c>
      <c r="E109">
        <f t="shared" si="1"/>
        <v>874478.20499999996</v>
      </c>
      <c r="F109" t="s">
        <v>28</v>
      </c>
      <c r="G109">
        <v>2.9999999999999997E-4</v>
      </c>
      <c r="H109">
        <f t="shared" si="4"/>
        <v>5829.8546999999999</v>
      </c>
    </row>
    <row r="110" spans="1:8" x14ac:dyDescent="0.3">
      <c r="A110" s="2">
        <v>45017</v>
      </c>
      <c r="B110" t="s">
        <v>10</v>
      </c>
      <c r="F110" t="s">
        <v>29</v>
      </c>
      <c r="G110">
        <v>0.04</v>
      </c>
      <c r="H110">
        <f t="shared" si="4"/>
        <v>777313.96</v>
      </c>
    </row>
    <row r="111" spans="1:8" x14ac:dyDescent="0.3">
      <c r="A111" s="2">
        <v>45017</v>
      </c>
      <c r="B111" t="s">
        <v>10</v>
      </c>
      <c r="F111" t="s">
        <v>40</v>
      </c>
      <c r="G111">
        <v>2.9999999999999997E-4</v>
      </c>
      <c r="H111">
        <f t="shared" si="4"/>
        <v>5829.8546999999999</v>
      </c>
    </row>
    <row r="112" spans="1:8" x14ac:dyDescent="0.3">
      <c r="A112" s="2">
        <v>45017</v>
      </c>
      <c r="B112" t="s">
        <v>10</v>
      </c>
      <c r="F112" t="s">
        <v>50</v>
      </c>
      <c r="G112">
        <f>C109-SUM(G109:G111)</f>
        <v>4.3999999999999942E-3</v>
      </c>
      <c r="H112">
        <f t="shared" si="4"/>
        <v>85504.535599999886</v>
      </c>
    </row>
    <row r="113" spans="1:8" x14ac:dyDescent="0.3">
      <c r="A113" s="2">
        <v>45017</v>
      </c>
      <c r="B113" t="s">
        <v>8</v>
      </c>
      <c r="C113">
        <f>0.1</f>
        <v>0.1</v>
      </c>
      <c r="D113">
        <v>19432849</v>
      </c>
      <c r="E113">
        <f t="shared" si="1"/>
        <v>1943284.9000000001</v>
      </c>
      <c r="F113" t="s">
        <v>42</v>
      </c>
      <c r="G113">
        <v>5.9999999999999995E-4</v>
      </c>
      <c r="H113">
        <f t="shared" si="4"/>
        <v>11659.7094</v>
      </c>
    </row>
    <row r="114" spans="1:8" x14ac:dyDescent="0.3">
      <c r="A114" s="2">
        <v>45017</v>
      </c>
      <c r="B114" t="s">
        <v>8</v>
      </c>
      <c r="F114" t="s">
        <v>43</v>
      </c>
      <c r="G114">
        <v>0.03</v>
      </c>
      <c r="H114">
        <f t="shared" si="4"/>
        <v>582985.47</v>
      </c>
    </row>
    <row r="115" spans="1:8" x14ac:dyDescent="0.3">
      <c r="A115" s="2">
        <v>45017</v>
      </c>
      <c r="B115" t="s">
        <v>8</v>
      </c>
      <c r="F115" t="s">
        <v>45</v>
      </c>
      <c r="G115">
        <v>6.5000000000000002E-2</v>
      </c>
      <c r="H115">
        <f t="shared" si="4"/>
        <v>1263135.1850000001</v>
      </c>
    </row>
    <row r="116" spans="1:8" x14ac:dyDescent="0.3">
      <c r="A116" s="2">
        <v>45017</v>
      </c>
      <c r="B116" t="s">
        <v>8</v>
      </c>
      <c r="F116" t="s">
        <v>38</v>
      </c>
      <c r="G116">
        <f>C113-SUM(G113:G115)</f>
        <v>4.4000000000000011E-3</v>
      </c>
      <c r="H116">
        <f t="shared" si="4"/>
        <v>85504.535600000017</v>
      </c>
    </row>
    <row r="117" spans="1:8" x14ac:dyDescent="0.3">
      <c r="A117" s="2">
        <v>45017</v>
      </c>
      <c r="B117" t="s">
        <v>12</v>
      </c>
      <c r="C117">
        <f>1-(SUM(C95:C113)+SUM(C120:C123))</f>
        <v>3.499999999999992E-2</v>
      </c>
      <c r="D117">
        <v>19432849</v>
      </c>
      <c r="E117">
        <f t="shared" si="1"/>
        <v>680149.71499999845</v>
      </c>
      <c r="F117" t="s">
        <v>44</v>
      </c>
      <c r="G117">
        <v>0.02</v>
      </c>
      <c r="H117">
        <f t="shared" si="4"/>
        <v>388656.98</v>
      </c>
    </row>
    <row r="118" spans="1:8" x14ac:dyDescent="0.3">
      <c r="A118" s="2">
        <v>45017</v>
      </c>
      <c r="B118" t="s">
        <v>12</v>
      </c>
      <c r="F118" t="s">
        <v>31</v>
      </c>
      <c r="G118">
        <v>0.01</v>
      </c>
      <c r="H118">
        <f t="shared" si="4"/>
        <v>194328.49</v>
      </c>
    </row>
    <row r="119" spans="1:8" x14ac:dyDescent="0.3">
      <c r="A119" s="2">
        <v>45017</v>
      </c>
      <c r="B119" t="s">
        <v>12</v>
      </c>
      <c r="F119" t="s">
        <v>32</v>
      </c>
      <c r="G119">
        <f>C117-SUM(G117:G118)</f>
        <v>4.9999999999999212E-3</v>
      </c>
      <c r="H119">
        <f t="shared" si="4"/>
        <v>97164.244999998467</v>
      </c>
    </row>
    <row r="120" spans="1:8" x14ac:dyDescent="0.3">
      <c r="A120" s="2">
        <v>45017</v>
      </c>
      <c r="B120" t="s">
        <v>13</v>
      </c>
      <c r="C120">
        <f>0.04</f>
        <v>0.04</v>
      </c>
      <c r="D120">
        <v>19432849</v>
      </c>
      <c r="E120">
        <f t="shared" si="1"/>
        <v>777313.96</v>
      </c>
      <c r="F120" t="s">
        <v>51</v>
      </c>
      <c r="G120">
        <f>C120-SUM(G121:G122)</f>
        <v>4.9999999999999975E-3</v>
      </c>
      <c r="H120">
        <f t="shared" si="4"/>
        <v>97164.244999999952</v>
      </c>
    </row>
    <row r="121" spans="1:8" x14ac:dyDescent="0.3">
      <c r="A121" s="2">
        <v>45017</v>
      </c>
      <c r="B121" t="s">
        <v>13</v>
      </c>
      <c r="F121" t="s">
        <v>34</v>
      </c>
      <c r="G121">
        <v>0.02</v>
      </c>
      <c r="H121">
        <f t="shared" si="4"/>
        <v>388656.98</v>
      </c>
    </row>
    <row r="122" spans="1:8" x14ac:dyDescent="0.3">
      <c r="A122" s="2">
        <v>45017</v>
      </c>
      <c r="B122" t="s">
        <v>13</v>
      </c>
      <c r="F122" t="s">
        <v>36</v>
      </c>
      <c r="G122">
        <v>1.4999999999999999E-2</v>
      </c>
      <c r="H122">
        <f t="shared" si="4"/>
        <v>291492.73499999999</v>
      </c>
    </row>
    <row r="123" spans="1:8" x14ac:dyDescent="0.3">
      <c r="A123" s="2">
        <v>45017</v>
      </c>
      <c r="B123" t="s">
        <v>14</v>
      </c>
      <c r="C123">
        <f>0.02</f>
        <v>0.02</v>
      </c>
      <c r="D123">
        <v>19432849</v>
      </c>
      <c r="E123">
        <f t="shared" si="1"/>
        <v>388656.98</v>
      </c>
      <c r="F123" t="s">
        <v>29</v>
      </c>
      <c r="G123">
        <v>4.1000000000000003E-3</v>
      </c>
      <c r="H123">
        <f t="shared" si="4"/>
        <v>79674.680900000007</v>
      </c>
    </row>
    <row r="124" spans="1:8" x14ac:dyDescent="0.3">
      <c r="A124" s="2">
        <v>45017</v>
      </c>
      <c r="B124" t="s">
        <v>14</v>
      </c>
      <c r="F124" t="s">
        <v>35</v>
      </c>
      <c r="G124">
        <v>1.4999999999999999E-2</v>
      </c>
      <c r="H124">
        <f t="shared" si="4"/>
        <v>291492.73499999999</v>
      </c>
    </row>
    <row r="125" spans="1:8" x14ac:dyDescent="0.3">
      <c r="A125" s="2">
        <v>45017</v>
      </c>
      <c r="B125" t="s">
        <v>14</v>
      </c>
      <c r="F125" t="s">
        <v>49</v>
      </c>
      <c r="G125">
        <f>C123-SUM(G123:G124)</f>
        <v>9.0000000000000149E-4</v>
      </c>
      <c r="H125">
        <f t="shared" si="4"/>
        <v>17489.564100000029</v>
      </c>
    </row>
    <row r="126" spans="1:8" x14ac:dyDescent="0.3">
      <c r="A126" s="2">
        <v>45047</v>
      </c>
      <c r="B126" t="s">
        <v>7</v>
      </c>
      <c r="C126">
        <f>0.35</f>
        <v>0.35</v>
      </c>
      <c r="D126">
        <v>10994467</v>
      </c>
      <c r="E126">
        <f t="shared" si="1"/>
        <v>3848063.4499999997</v>
      </c>
      <c r="F126" t="s">
        <v>22</v>
      </c>
      <c r="G126">
        <v>0.32</v>
      </c>
      <c r="H126">
        <f>G126*$D$126</f>
        <v>3518229.44</v>
      </c>
    </row>
    <row r="127" spans="1:8" x14ac:dyDescent="0.3">
      <c r="A127" s="2">
        <v>45047</v>
      </c>
      <c r="B127" t="s">
        <v>7</v>
      </c>
      <c r="F127" t="s">
        <v>46</v>
      </c>
      <c r="G127">
        <v>0.01</v>
      </c>
      <c r="H127">
        <f t="shared" ref="H127:H156" si="5">G127*$D$126</f>
        <v>109944.67</v>
      </c>
    </row>
    <row r="128" spans="1:8" x14ac:dyDescent="0.3">
      <c r="A128" s="2">
        <v>45047</v>
      </c>
      <c r="B128" t="s">
        <v>7</v>
      </c>
      <c r="F128" t="s">
        <v>47</v>
      </c>
      <c r="G128">
        <v>5.0000000000000001E-4</v>
      </c>
      <c r="H128">
        <f t="shared" si="5"/>
        <v>5497.2335000000003</v>
      </c>
    </row>
    <row r="129" spans="1:8" x14ac:dyDescent="0.3">
      <c r="A129" s="2">
        <v>45047</v>
      </c>
      <c r="B129" t="s">
        <v>7</v>
      </c>
      <c r="F129" t="s">
        <v>48</v>
      </c>
      <c r="G129">
        <v>0.01</v>
      </c>
      <c r="H129">
        <f t="shared" si="5"/>
        <v>109944.67</v>
      </c>
    </row>
    <row r="130" spans="1:8" x14ac:dyDescent="0.3">
      <c r="A130" s="2">
        <v>45047</v>
      </c>
      <c r="B130" t="s">
        <v>7</v>
      </c>
      <c r="F130" t="s">
        <v>23</v>
      </c>
      <c r="G130">
        <f>C126-SUM(G126:G129)</f>
        <v>9.4999999999999529E-3</v>
      </c>
      <c r="H130">
        <f t="shared" si="5"/>
        <v>104447.43649999949</v>
      </c>
    </row>
    <row r="131" spans="1:8" x14ac:dyDescent="0.3">
      <c r="A131" s="2">
        <v>45047</v>
      </c>
      <c r="B131" t="s">
        <v>11</v>
      </c>
      <c r="C131">
        <f>0.2</f>
        <v>0.2</v>
      </c>
      <c r="D131">
        <v>10994467</v>
      </c>
      <c r="E131">
        <f t="shared" si="1"/>
        <v>2198893.4</v>
      </c>
      <c r="F131" t="s">
        <v>37</v>
      </c>
      <c r="G131">
        <v>0.18</v>
      </c>
      <c r="H131">
        <f t="shared" si="5"/>
        <v>1979004.0599999998</v>
      </c>
    </row>
    <row r="132" spans="1:8" x14ac:dyDescent="0.3">
      <c r="A132" s="2">
        <v>45047</v>
      </c>
      <c r="B132" t="s">
        <v>11</v>
      </c>
      <c r="F132" t="s">
        <v>41</v>
      </c>
      <c r="G132">
        <v>4.0000000000000001E-3</v>
      </c>
      <c r="H132">
        <f t="shared" si="5"/>
        <v>43977.868000000002</v>
      </c>
    </row>
    <row r="133" spans="1:8" x14ac:dyDescent="0.3">
      <c r="A133" s="2">
        <v>45047</v>
      </c>
      <c r="B133" t="s">
        <v>11</v>
      </c>
      <c r="F133" t="s">
        <v>24</v>
      </c>
      <c r="G133">
        <f>C131-SUM(G131:G132)</f>
        <v>1.6000000000000014E-2</v>
      </c>
      <c r="H133">
        <f t="shared" si="5"/>
        <v>175911.47200000015</v>
      </c>
    </row>
    <row r="134" spans="1:8" x14ac:dyDescent="0.3">
      <c r="A134" s="2">
        <v>45047</v>
      </c>
      <c r="B134" t="s">
        <v>9</v>
      </c>
      <c r="C134">
        <f>0.23</f>
        <v>0.23</v>
      </c>
      <c r="D134">
        <v>10994467</v>
      </c>
      <c r="E134">
        <f t="shared" si="1"/>
        <v>2528727.41</v>
      </c>
      <c r="F134" t="s">
        <v>26</v>
      </c>
      <c r="G134">
        <v>0.12</v>
      </c>
      <c r="H134">
        <f t="shared" si="5"/>
        <v>1319336.04</v>
      </c>
    </row>
    <row r="135" spans="1:8" x14ac:dyDescent="0.3">
      <c r="A135" s="2">
        <v>45047</v>
      </c>
      <c r="B135" t="s">
        <v>9</v>
      </c>
      <c r="F135" t="s">
        <v>25</v>
      </c>
      <c r="G135">
        <v>4.0000000000000001E-3</v>
      </c>
      <c r="H135">
        <f t="shared" si="5"/>
        <v>43977.868000000002</v>
      </c>
    </row>
    <row r="136" spans="1:8" x14ac:dyDescent="0.3">
      <c r="A136" s="2">
        <v>45047</v>
      </c>
      <c r="B136" t="s">
        <v>9</v>
      </c>
      <c r="F136" t="s">
        <v>39</v>
      </c>
      <c r="G136">
        <v>0.06</v>
      </c>
      <c r="H136">
        <f t="shared" si="5"/>
        <v>659668.02</v>
      </c>
    </row>
    <row r="137" spans="1:8" x14ac:dyDescent="0.3">
      <c r="A137" s="2">
        <v>45047</v>
      </c>
      <c r="B137" t="s">
        <v>9</v>
      </c>
      <c r="F137" t="s">
        <v>27</v>
      </c>
      <c r="G137">
        <v>6.9999999999999999E-4</v>
      </c>
      <c r="H137">
        <f t="shared" si="5"/>
        <v>7696.1269000000002</v>
      </c>
    </row>
    <row r="138" spans="1:8" x14ac:dyDescent="0.3">
      <c r="A138" s="2">
        <v>45047</v>
      </c>
      <c r="B138" t="s">
        <v>9</v>
      </c>
      <c r="F138" t="s">
        <v>30</v>
      </c>
      <c r="G138">
        <v>3.0000000000000001E-3</v>
      </c>
      <c r="H138">
        <f t="shared" si="5"/>
        <v>32983.400999999998</v>
      </c>
    </row>
    <row r="139" spans="1:8" x14ac:dyDescent="0.3">
      <c r="A139" s="2">
        <v>45047</v>
      </c>
      <c r="B139" t="s">
        <v>9</v>
      </c>
      <c r="F139" t="s">
        <v>33</v>
      </c>
      <c r="G139">
        <f>C134-SUM(G134:G138)</f>
        <v>4.2300000000000004E-2</v>
      </c>
      <c r="H139">
        <f t="shared" si="5"/>
        <v>465065.95410000003</v>
      </c>
    </row>
    <row r="140" spans="1:8" x14ac:dyDescent="0.3">
      <c r="A140" s="2">
        <v>45047</v>
      </c>
      <c r="B140" t="s">
        <v>10</v>
      </c>
      <c r="C140">
        <f>0.03</f>
        <v>0.03</v>
      </c>
      <c r="D140">
        <v>10994467</v>
      </c>
      <c r="E140">
        <f t="shared" si="1"/>
        <v>329834.01</v>
      </c>
      <c r="F140" t="s">
        <v>28</v>
      </c>
      <c r="G140">
        <v>2.9999999999999997E-4</v>
      </c>
      <c r="H140">
        <f t="shared" si="5"/>
        <v>3298.3400999999999</v>
      </c>
    </row>
    <row r="141" spans="1:8" x14ac:dyDescent="0.3">
      <c r="A141" s="2">
        <v>45047</v>
      </c>
      <c r="B141" t="s">
        <v>10</v>
      </c>
      <c r="F141" t="s">
        <v>29</v>
      </c>
      <c r="G141">
        <v>2.5000000000000001E-2</v>
      </c>
      <c r="H141">
        <f t="shared" si="5"/>
        <v>274861.67499999999</v>
      </c>
    </row>
    <row r="142" spans="1:8" x14ac:dyDescent="0.3">
      <c r="A142" s="2">
        <v>45047</v>
      </c>
      <c r="B142" t="s">
        <v>10</v>
      </c>
      <c r="F142" t="s">
        <v>40</v>
      </c>
      <c r="G142">
        <v>2.9999999999999997E-4</v>
      </c>
      <c r="H142">
        <f t="shared" si="5"/>
        <v>3298.3400999999999</v>
      </c>
    </row>
    <row r="143" spans="1:8" x14ac:dyDescent="0.3">
      <c r="A143" s="2">
        <v>45047</v>
      </c>
      <c r="B143" t="s">
        <v>10</v>
      </c>
      <c r="F143" t="s">
        <v>50</v>
      </c>
      <c r="G143">
        <f>C140-SUM(G140:G142)</f>
        <v>4.3999999999999942E-3</v>
      </c>
      <c r="H143">
        <f t="shared" si="5"/>
        <v>48375.654799999938</v>
      </c>
    </row>
    <row r="144" spans="1:8" x14ac:dyDescent="0.3">
      <c r="A144" s="2">
        <v>45047</v>
      </c>
      <c r="B144" t="s">
        <v>8</v>
      </c>
      <c r="C144">
        <f>0.101</f>
        <v>0.10100000000000001</v>
      </c>
      <c r="D144">
        <v>10994467</v>
      </c>
      <c r="E144">
        <f t="shared" si="1"/>
        <v>1110441.1670000001</v>
      </c>
      <c r="F144" t="s">
        <v>42</v>
      </c>
      <c r="G144">
        <v>5.9999999999999995E-4</v>
      </c>
      <c r="H144">
        <f t="shared" si="5"/>
        <v>6596.6801999999998</v>
      </c>
    </row>
    <row r="145" spans="1:8" x14ac:dyDescent="0.3">
      <c r="A145" s="2">
        <v>45047</v>
      </c>
      <c r="B145" t="s">
        <v>8</v>
      </c>
      <c r="F145" t="s">
        <v>43</v>
      </c>
      <c r="G145">
        <v>0.03</v>
      </c>
      <c r="H145">
        <f t="shared" si="5"/>
        <v>329834.01</v>
      </c>
    </row>
    <row r="146" spans="1:8" x14ac:dyDescent="0.3">
      <c r="A146" s="2">
        <v>45047</v>
      </c>
      <c r="B146" t="s">
        <v>8</v>
      </c>
      <c r="F146" t="s">
        <v>45</v>
      </c>
      <c r="G146">
        <v>6.5000000000000002E-2</v>
      </c>
      <c r="H146">
        <f t="shared" si="5"/>
        <v>714640.35499999998</v>
      </c>
    </row>
    <row r="147" spans="1:8" x14ac:dyDescent="0.3">
      <c r="A147" s="2">
        <v>45047</v>
      </c>
      <c r="B147" t="s">
        <v>8</v>
      </c>
      <c r="F147" t="s">
        <v>38</v>
      </c>
      <c r="G147">
        <f>C144-SUM(G144:G146)</f>
        <v>5.400000000000002E-3</v>
      </c>
      <c r="H147">
        <f t="shared" si="5"/>
        <v>59370.121800000023</v>
      </c>
    </row>
    <row r="148" spans="1:8" x14ac:dyDescent="0.3">
      <c r="A148" s="2">
        <v>45047</v>
      </c>
      <c r="B148" t="s">
        <v>12</v>
      </c>
      <c r="C148">
        <f>1-(SUM(C126:C144)+SUM(C151:C154))</f>
        <v>2.4000000000000021E-2</v>
      </c>
      <c r="D148">
        <v>10994467</v>
      </c>
      <c r="E148">
        <f t="shared" si="1"/>
        <v>263867.20800000022</v>
      </c>
      <c r="F148" t="s">
        <v>44</v>
      </c>
      <c r="G148">
        <v>1.06E-2</v>
      </c>
      <c r="H148">
        <f t="shared" si="5"/>
        <v>116541.3502</v>
      </c>
    </row>
    <row r="149" spans="1:8" x14ac:dyDescent="0.3">
      <c r="A149" s="2">
        <v>45047</v>
      </c>
      <c r="B149" t="s">
        <v>12</v>
      </c>
      <c r="F149" t="s">
        <v>31</v>
      </c>
      <c r="G149">
        <v>0.01</v>
      </c>
      <c r="H149">
        <f t="shared" si="5"/>
        <v>109944.67</v>
      </c>
    </row>
    <row r="150" spans="1:8" x14ac:dyDescent="0.3">
      <c r="A150" s="2">
        <v>45047</v>
      </c>
      <c r="B150" t="s">
        <v>12</v>
      </c>
      <c r="F150" t="s">
        <v>32</v>
      </c>
      <c r="G150">
        <f>C148-SUM(G148:G149)</f>
        <v>3.4000000000000211E-3</v>
      </c>
      <c r="H150">
        <f t="shared" si="5"/>
        <v>37381.187800000233</v>
      </c>
    </row>
    <row r="151" spans="1:8" x14ac:dyDescent="0.3">
      <c r="A151" s="2">
        <v>45047</v>
      </c>
      <c r="B151" t="s">
        <v>13</v>
      </c>
      <c r="C151">
        <f>0.035</f>
        <v>3.5000000000000003E-2</v>
      </c>
      <c r="D151">
        <v>10994467</v>
      </c>
      <c r="E151">
        <f t="shared" si="1"/>
        <v>384806.34500000003</v>
      </c>
      <c r="F151" t="s">
        <v>51</v>
      </c>
      <c r="G151">
        <f>C151-SUM(G152:G153)</f>
        <v>0</v>
      </c>
      <c r="H151">
        <f t="shared" si="5"/>
        <v>0</v>
      </c>
    </row>
    <row r="152" spans="1:8" x14ac:dyDescent="0.3">
      <c r="A152" s="2">
        <v>45047</v>
      </c>
      <c r="B152" t="s">
        <v>13</v>
      </c>
      <c r="F152" t="s">
        <v>34</v>
      </c>
      <c r="G152">
        <v>0.02</v>
      </c>
      <c r="H152">
        <f t="shared" si="5"/>
        <v>219889.34</v>
      </c>
    </row>
    <row r="153" spans="1:8" x14ac:dyDescent="0.3">
      <c r="A153" s="2">
        <v>45047</v>
      </c>
      <c r="B153" t="s">
        <v>13</v>
      </c>
      <c r="F153" t="s">
        <v>36</v>
      </c>
      <c r="G153">
        <v>1.4999999999999999E-2</v>
      </c>
      <c r="H153">
        <f t="shared" si="5"/>
        <v>164917.005</v>
      </c>
    </row>
    <row r="154" spans="1:8" x14ac:dyDescent="0.3">
      <c r="A154" s="2">
        <v>45047</v>
      </c>
      <c r="B154" t="s">
        <v>14</v>
      </c>
      <c r="C154">
        <f>0.03</f>
        <v>0.03</v>
      </c>
      <c r="D154">
        <v>10994467</v>
      </c>
      <c r="E154">
        <f t="shared" si="1"/>
        <v>329834.01</v>
      </c>
      <c r="F154" t="s">
        <v>29</v>
      </c>
      <c r="G154">
        <v>4.1000000000000003E-3</v>
      </c>
      <c r="H154">
        <f t="shared" si="5"/>
        <v>45077.314700000003</v>
      </c>
    </row>
    <row r="155" spans="1:8" x14ac:dyDescent="0.3">
      <c r="A155" s="2">
        <v>45047</v>
      </c>
      <c r="B155" t="s">
        <v>14</v>
      </c>
      <c r="F155" t="s">
        <v>35</v>
      </c>
      <c r="G155">
        <v>1.4999999999999999E-2</v>
      </c>
      <c r="H155">
        <f t="shared" si="5"/>
        <v>164917.005</v>
      </c>
    </row>
    <row r="156" spans="1:8" x14ac:dyDescent="0.3">
      <c r="A156" s="2">
        <v>45047</v>
      </c>
      <c r="B156" t="s">
        <v>14</v>
      </c>
      <c r="F156" t="s">
        <v>49</v>
      </c>
      <c r="G156">
        <f>C154-SUM(G154:G155)</f>
        <v>1.09E-2</v>
      </c>
      <c r="H156">
        <f t="shared" si="5"/>
        <v>119839.6903</v>
      </c>
    </row>
    <row r="157" spans="1:8" x14ac:dyDescent="0.3">
      <c r="A157" s="2">
        <v>45078</v>
      </c>
      <c r="B157" t="s">
        <v>7</v>
      </c>
      <c r="C157">
        <f>0.38</f>
        <v>0.38</v>
      </c>
      <c r="D157">
        <v>10673425</v>
      </c>
      <c r="E157">
        <f t="shared" si="1"/>
        <v>4055901.5</v>
      </c>
      <c r="F157" t="s">
        <v>22</v>
      </c>
      <c r="G157">
        <v>0.35</v>
      </c>
      <c r="H157">
        <f>G157*$D$157</f>
        <v>3735698.7499999995</v>
      </c>
    </row>
    <row r="158" spans="1:8" x14ac:dyDescent="0.3">
      <c r="A158" s="2">
        <v>45078</v>
      </c>
      <c r="B158" t="s">
        <v>7</v>
      </c>
      <c r="F158" t="s">
        <v>46</v>
      </c>
      <c r="G158">
        <v>0.01</v>
      </c>
      <c r="H158">
        <f t="shared" ref="H158:H218" si="6">G158*$D$157</f>
        <v>106734.25</v>
      </c>
    </row>
    <row r="159" spans="1:8" x14ac:dyDescent="0.3">
      <c r="A159" s="2">
        <v>45078</v>
      </c>
      <c r="B159" t="s">
        <v>7</v>
      </c>
      <c r="F159" t="s">
        <v>47</v>
      </c>
      <c r="G159">
        <v>5.0000000000000001E-4</v>
      </c>
      <c r="H159">
        <f t="shared" si="6"/>
        <v>5336.7125000000005</v>
      </c>
    </row>
    <row r="160" spans="1:8" x14ac:dyDescent="0.3">
      <c r="A160" s="2">
        <v>45078</v>
      </c>
      <c r="B160" t="s">
        <v>7</v>
      </c>
      <c r="F160" t="s">
        <v>48</v>
      </c>
      <c r="G160">
        <v>0.01</v>
      </c>
      <c r="H160">
        <f t="shared" si="6"/>
        <v>106734.25</v>
      </c>
    </row>
    <row r="161" spans="1:8" x14ac:dyDescent="0.3">
      <c r="A161" s="2">
        <v>45078</v>
      </c>
      <c r="B161" t="s">
        <v>7</v>
      </c>
      <c r="F161" t="s">
        <v>23</v>
      </c>
      <c r="G161">
        <f>C157-SUM(G157:G160)</f>
        <v>9.5000000000000084E-3</v>
      </c>
      <c r="H161">
        <f t="shared" si="6"/>
        <v>101397.53750000009</v>
      </c>
    </row>
    <row r="162" spans="1:8" x14ac:dyDescent="0.3">
      <c r="A162" s="2">
        <v>45078</v>
      </c>
      <c r="B162" t="s">
        <v>11</v>
      </c>
      <c r="C162">
        <f>0.16</f>
        <v>0.16</v>
      </c>
      <c r="D162">
        <v>10673425</v>
      </c>
      <c r="E162">
        <f t="shared" si="1"/>
        <v>1707748</v>
      </c>
      <c r="F162" t="s">
        <v>37</v>
      </c>
      <c r="G162">
        <v>0.15</v>
      </c>
      <c r="H162">
        <f t="shared" si="6"/>
        <v>1601013.75</v>
      </c>
    </row>
    <row r="163" spans="1:8" x14ac:dyDescent="0.3">
      <c r="A163" s="2">
        <v>45078</v>
      </c>
      <c r="B163" t="s">
        <v>11</v>
      </c>
      <c r="F163" t="s">
        <v>41</v>
      </c>
      <c r="G163">
        <v>4.0000000000000001E-3</v>
      </c>
      <c r="H163">
        <f t="shared" si="6"/>
        <v>42693.700000000004</v>
      </c>
    </row>
    <row r="164" spans="1:8" x14ac:dyDescent="0.3">
      <c r="A164" s="2">
        <v>45078</v>
      </c>
      <c r="B164" t="s">
        <v>11</v>
      </c>
      <c r="F164" t="s">
        <v>24</v>
      </c>
      <c r="G164">
        <f>C162-SUM(G162:G163)</f>
        <v>6.0000000000000053E-3</v>
      </c>
      <c r="H164">
        <f t="shared" si="6"/>
        <v>64040.550000000054</v>
      </c>
    </row>
    <row r="165" spans="1:8" x14ac:dyDescent="0.3">
      <c r="A165" s="2">
        <v>45078</v>
      </c>
      <c r="B165" t="s">
        <v>9</v>
      </c>
      <c r="C165">
        <f>0.25</f>
        <v>0.25</v>
      </c>
      <c r="D165">
        <v>10673425</v>
      </c>
      <c r="E165">
        <f t="shared" si="1"/>
        <v>2668356.25</v>
      </c>
      <c r="F165" t="s">
        <v>26</v>
      </c>
      <c r="G165">
        <v>0.15</v>
      </c>
      <c r="H165">
        <f t="shared" si="6"/>
        <v>1601013.75</v>
      </c>
    </row>
    <row r="166" spans="1:8" x14ac:dyDescent="0.3">
      <c r="A166" s="2">
        <v>45078</v>
      </c>
      <c r="B166" t="s">
        <v>9</v>
      </c>
      <c r="F166" t="s">
        <v>25</v>
      </c>
      <c r="G166">
        <v>4.0000000000000001E-3</v>
      </c>
      <c r="H166">
        <f t="shared" si="6"/>
        <v>42693.700000000004</v>
      </c>
    </row>
    <row r="167" spans="1:8" x14ac:dyDescent="0.3">
      <c r="A167" s="2">
        <v>45078</v>
      </c>
      <c r="B167" t="s">
        <v>9</v>
      </c>
      <c r="F167" t="s">
        <v>39</v>
      </c>
      <c r="G167">
        <v>0.06</v>
      </c>
      <c r="H167">
        <f t="shared" si="6"/>
        <v>640405.5</v>
      </c>
    </row>
    <row r="168" spans="1:8" x14ac:dyDescent="0.3">
      <c r="A168" s="2">
        <v>45078</v>
      </c>
      <c r="B168" t="s">
        <v>9</v>
      </c>
      <c r="F168" t="s">
        <v>27</v>
      </c>
      <c r="G168">
        <v>1E-3</v>
      </c>
      <c r="H168">
        <f t="shared" si="6"/>
        <v>10673.425000000001</v>
      </c>
    </row>
    <row r="169" spans="1:8" x14ac:dyDescent="0.3">
      <c r="A169" s="2">
        <v>45078</v>
      </c>
      <c r="B169" t="s">
        <v>9</v>
      </c>
      <c r="F169" t="s">
        <v>30</v>
      </c>
      <c r="G169">
        <v>3.0000000000000001E-3</v>
      </c>
      <c r="H169">
        <f t="shared" si="6"/>
        <v>32020.275000000001</v>
      </c>
    </row>
    <row r="170" spans="1:8" x14ac:dyDescent="0.3">
      <c r="A170" s="2">
        <v>45078</v>
      </c>
      <c r="B170" t="s">
        <v>9</v>
      </c>
      <c r="F170" t="s">
        <v>33</v>
      </c>
      <c r="G170">
        <f>C165-SUM(G165:G169)</f>
        <v>3.2000000000000001E-2</v>
      </c>
      <c r="H170">
        <f t="shared" si="6"/>
        <v>341549.60000000003</v>
      </c>
    </row>
    <row r="171" spans="1:8" x14ac:dyDescent="0.3">
      <c r="A171" s="2">
        <v>45078</v>
      </c>
      <c r="B171" t="s">
        <v>10</v>
      </c>
      <c r="C171">
        <f>0.026</f>
        <v>2.5999999999999999E-2</v>
      </c>
      <c r="D171">
        <v>10673425</v>
      </c>
      <c r="E171">
        <f t="shared" si="1"/>
        <v>277509.05</v>
      </c>
      <c r="F171" t="s">
        <v>28</v>
      </c>
      <c r="G171">
        <v>2.9999999999999997E-4</v>
      </c>
      <c r="H171">
        <f t="shared" si="6"/>
        <v>3202.0274999999997</v>
      </c>
    </row>
    <row r="172" spans="1:8" x14ac:dyDescent="0.3">
      <c r="A172" s="2">
        <v>45078</v>
      </c>
      <c r="B172" t="s">
        <v>10</v>
      </c>
      <c r="F172" t="s">
        <v>29</v>
      </c>
      <c r="G172">
        <v>2.5000000000000001E-2</v>
      </c>
      <c r="H172">
        <f t="shared" si="6"/>
        <v>266835.625</v>
      </c>
    </row>
    <row r="173" spans="1:8" x14ac:dyDescent="0.3">
      <c r="A173" s="2">
        <v>45078</v>
      </c>
      <c r="B173" t="s">
        <v>10</v>
      </c>
      <c r="F173" t="s">
        <v>40</v>
      </c>
      <c r="G173">
        <v>2.9999999999999997E-4</v>
      </c>
      <c r="H173">
        <f t="shared" si="6"/>
        <v>3202.0274999999997</v>
      </c>
    </row>
    <row r="174" spans="1:8" x14ac:dyDescent="0.3">
      <c r="A174" s="2">
        <v>45078</v>
      </c>
      <c r="B174" t="s">
        <v>10</v>
      </c>
      <c r="F174" t="s">
        <v>50</v>
      </c>
      <c r="G174">
        <f>C171-SUM(G171:G173)</f>
        <v>3.9999999999999411E-4</v>
      </c>
      <c r="H174">
        <f t="shared" si="6"/>
        <v>4269.3699999999371</v>
      </c>
    </row>
    <row r="175" spans="1:8" x14ac:dyDescent="0.3">
      <c r="A175" s="2">
        <v>45078</v>
      </c>
      <c r="B175" t="s">
        <v>8</v>
      </c>
      <c r="C175">
        <f>0.09</f>
        <v>0.09</v>
      </c>
      <c r="D175">
        <v>10673425</v>
      </c>
      <c r="E175">
        <f t="shared" si="1"/>
        <v>960608.25</v>
      </c>
      <c r="F175" t="s">
        <v>42</v>
      </c>
      <c r="G175">
        <v>5.9999999999999995E-4</v>
      </c>
      <c r="H175">
        <f t="shared" si="6"/>
        <v>6404.0549999999994</v>
      </c>
    </row>
    <row r="176" spans="1:8" x14ac:dyDescent="0.3">
      <c r="A176" s="2">
        <v>45078</v>
      </c>
      <c r="B176" t="s">
        <v>8</v>
      </c>
      <c r="F176" t="s">
        <v>43</v>
      </c>
      <c r="G176">
        <v>0.03</v>
      </c>
      <c r="H176">
        <f t="shared" si="6"/>
        <v>320202.75</v>
      </c>
    </row>
    <row r="177" spans="1:8" x14ac:dyDescent="0.3">
      <c r="A177" s="2">
        <v>45078</v>
      </c>
      <c r="B177" t="s">
        <v>8</v>
      </c>
      <c r="F177" t="s">
        <v>45</v>
      </c>
      <c r="G177">
        <v>5.5E-2</v>
      </c>
      <c r="H177">
        <f t="shared" si="6"/>
        <v>587038.375</v>
      </c>
    </row>
    <row r="178" spans="1:8" x14ac:dyDescent="0.3">
      <c r="A178" s="2">
        <v>45078</v>
      </c>
      <c r="B178" t="s">
        <v>8</v>
      </c>
      <c r="F178" t="s">
        <v>38</v>
      </c>
      <c r="G178">
        <f>C175-SUM(G175:G177)</f>
        <v>4.4000000000000011E-3</v>
      </c>
      <c r="H178">
        <f t="shared" si="6"/>
        <v>46963.070000000014</v>
      </c>
    </row>
    <row r="179" spans="1:8" x14ac:dyDescent="0.3">
      <c r="A179" s="2">
        <v>45078</v>
      </c>
      <c r="B179" t="s">
        <v>12</v>
      </c>
      <c r="C179">
        <f>1-(SUM(C157:C175)+SUM(C182:C185))</f>
        <v>4.3999999999999928E-2</v>
      </c>
      <c r="D179">
        <v>10673425</v>
      </c>
      <c r="E179">
        <f t="shared" si="1"/>
        <v>469630.69999999925</v>
      </c>
      <c r="F179" t="s">
        <v>44</v>
      </c>
      <c r="G179">
        <v>1.06E-2</v>
      </c>
      <c r="H179">
        <f t="shared" si="6"/>
        <v>113138.30500000001</v>
      </c>
    </row>
    <row r="180" spans="1:8" x14ac:dyDescent="0.3">
      <c r="A180" s="2">
        <v>45078</v>
      </c>
      <c r="B180" t="s">
        <v>12</v>
      </c>
      <c r="F180" t="s">
        <v>31</v>
      </c>
      <c r="G180">
        <v>0.01</v>
      </c>
      <c r="H180">
        <f t="shared" si="6"/>
        <v>106734.25</v>
      </c>
    </row>
    <row r="181" spans="1:8" x14ac:dyDescent="0.3">
      <c r="A181" s="2">
        <v>45078</v>
      </c>
      <c r="B181" t="s">
        <v>12</v>
      </c>
      <c r="F181" t="s">
        <v>32</v>
      </c>
      <c r="G181">
        <f>C179-SUM(G179:G180)</f>
        <v>2.3399999999999928E-2</v>
      </c>
      <c r="H181">
        <f t="shared" si="6"/>
        <v>249758.14499999923</v>
      </c>
    </row>
    <row r="182" spans="1:8" x14ac:dyDescent="0.3">
      <c r="A182" s="2">
        <v>45078</v>
      </c>
      <c r="B182" t="s">
        <v>13</v>
      </c>
      <c r="C182">
        <f>0.023</f>
        <v>2.3E-2</v>
      </c>
      <c r="D182">
        <v>10673425</v>
      </c>
      <c r="E182">
        <f t="shared" si="1"/>
        <v>245488.77499999999</v>
      </c>
      <c r="F182" t="s">
        <v>51</v>
      </c>
      <c r="G182">
        <f>C182-SUM(G183:G184)</f>
        <v>9.4999999999999946E-4</v>
      </c>
      <c r="H182">
        <f t="shared" si="6"/>
        <v>10139.753749999994</v>
      </c>
    </row>
    <row r="183" spans="1:8" x14ac:dyDescent="0.3">
      <c r="A183" s="2">
        <v>45078</v>
      </c>
      <c r="B183" t="s">
        <v>13</v>
      </c>
      <c r="F183" t="s">
        <v>34</v>
      </c>
      <c r="G183">
        <v>8.9999999999999993E-3</v>
      </c>
      <c r="H183">
        <f t="shared" si="6"/>
        <v>96060.824999999997</v>
      </c>
    </row>
    <row r="184" spans="1:8" x14ac:dyDescent="0.3">
      <c r="A184" s="2">
        <v>45078</v>
      </c>
      <c r="B184" t="s">
        <v>13</v>
      </c>
      <c r="F184" t="s">
        <v>36</v>
      </c>
      <c r="G184">
        <v>1.3050000000000001E-2</v>
      </c>
      <c r="H184">
        <f t="shared" si="6"/>
        <v>139288.19625000001</v>
      </c>
    </row>
    <row r="185" spans="1:8" x14ac:dyDescent="0.3">
      <c r="A185" s="2">
        <v>45078</v>
      </c>
      <c r="B185" t="s">
        <v>14</v>
      </c>
      <c r="C185">
        <f>0.027</f>
        <v>2.7E-2</v>
      </c>
      <c r="D185">
        <v>10673425</v>
      </c>
      <c r="E185">
        <f t="shared" si="1"/>
        <v>288182.47499999998</v>
      </c>
      <c r="F185" t="s">
        <v>29</v>
      </c>
      <c r="G185">
        <v>6.1000000000000004E-3</v>
      </c>
      <c r="H185">
        <f t="shared" si="6"/>
        <v>65107.892500000002</v>
      </c>
    </row>
    <row r="186" spans="1:8" x14ac:dyDescent="0.3">
      <c r="A186" s="2">
        <v>45078</v>
      </c>
      <c r="B186" t="s">
        <v>14</v>
      </c>
      <c r="F186" t="s">
        <v>35</v>
      </c>
      <c r="G186">
        <v>0.02</v>
      </c>
      <c r="H186">
        <f t="shared" si="6"/>
        <v>213468.5</v>
      </c>
    </row>
    <row r="187" spans="1:8" x14ac:dyDescent="0.3">
      <c r="A187" s="2">
        <v>45078</v>
      </c>
      <c r="B187" t="s">
        <v>14</v>
      </c>
      <c r="F187" t="s">
        <v>49</v>
      </c>
      <c r="G187">
        <f>C185-SUM(G185:G186)</f>
        <v>8.9999999999999802E-4</v>
      </c>
      <c r="H187">
        <f t="shared" si="6"/>
        <v>9606.0824999999786</v>
      </c>
    </row>
    <row r="188" spans="1:8" x14ac:dyDescent="0.3">
      <c r="A188" s="2">
        <v>45108</v>
      </c>
      <c r="B188" t="s">
        <v>7</v>
      </c>
      <c r="C188">
        <f>0.41</f>
        <v>0.41</v>
      </c>
      <c r="D188">
        <v>11053851</v>
      </c>
      <c r="E188">
        <f t="shared" si="1"/>
        <v>4532078.91</v>
      </c>
      <c r="F188" t="s">
        <v>22</v>
      </c>
      <c r="G188">
        <v>0.39</v>
      </c>
      <c r="H188">
        <f t="shared" si="6"/>
        <v>4162635.75</v>
      </c>
    </row>
    <row r="189" spans="1:8" x14ac:dyDescent="0.3">
      <c r="A189" s="2">
        <v>45108</v>
      </c>
      <c r="B189" t="s">
        <v>7</v>
      </c>
      <c r="F189" t="s">
        <v>46</v>
      </c>
      <c r="G189">
        <v>9.4999999999999998E-3</v>
      </c>
      <c r="H189">
        <f t="shared" si="6"/>
        <v>101397.53749999999</v>
      </c>
    </row>
    <row r="190" spans="1:8" x14ac:dyDescent="0.3">
      <c r="A190" s="2">
        <v>45108</v>
      </c>
      <c r="B190" t="s">
        <v>7</v>
      </c>
      <c r="F190" t="s">
        <v>47</v>
      </c>
      <c r="G190">
        <v>5.0000000000000001E-4</v>
      </c>
      <c r="H190">
        <f t="shared" si="6"/>
        <v>5336.7125000000005</v>
      </c>
    </row>
    <row r="191" spans="1:8" x14ac:dyDescent="0.3">
      <c r="A191" s="2">
        <v>45108</v>
      </c>
      <c r="B191" t="s">
        <v>7</v>
      </c>
      <c r="F191" t="s">
        <v>48</v>
      </c>
      <c r="G191">
        <v>5.0000000000000001E-3</v>
      </c>
      <c r="H191">
        <f t="shared" si="6"/>
        <v>53367.125</v>
      </c>
    </row>
    <row r="192" spans="1:8" x14ac:dyDescent="0.3">
      <c r="A192" s="2">
        <v>45108</v>
      </c>
      <c r="B192" t="s">
        <v>7</v>
      </c>
      <c r="F192" t="s">
        <v>23</v>
      </c>
      <c r="G192">
        <f>C188-SUM(G188:G191)</f>
        <v>4.9999999999999489E-3</v>
      </c>
      <c r="H192">
        <f t="shared" si="6"/>
        <v>53367.124999999454</v>
      </c>
    </row>
    <row r="193" spans="1:8" x14ac:dyDescent="0.3">
      <c r="A193" s="2">
        <v>45108</v>
      </c>
      <c r="B193" t="s">
        <v>11</v>
      </c>
      <c r="C193">
        <f>0.1705</f>
        <v>0.17050000000000001</v>
      </c>
      <c r="D193">
        <v>11053851</v>
      </c>
      <c r="E193">
        <f t="shared" si="1"/>
        <v>1884681.5955000001</v>
      </c>
      <c r="F193" t="s">
        <v>37</v>
      </c>
      <c r="G193">
        <v>0.15</v>
      </c>
      <c r="H193">
        <f t="shared" si="6"/>
        <v>1601013.75</v>
      </c>
    </row>
    <row r="194" spans="1:8" x14ac:dyDescent="0.3">
      <c r="A194" s="2">
        <v>45108</v>
      </c>
      <c r="B194" t="s">
        <v>11</v>
      </c>
      <c r="F194" t="s">
        <v>41</v>
      </c>
      <c r="G194">
        <v>4.0000000000000001E-3</v>
      </c>
      <c r="H194">
        <f t="shared" si="6"/>
        <v>42693.700000000004</v>
      </c>
    </row>
    <row r="195" spans="1:8" x14ac:dyDescent="0.3">
      <c r="A195" s="2">
        <v>45108</v>
      </c>
      <c r="B195" t="s">
        <v>11</v>
      </c>
      <c r="F195" t="s">
        <v>24</v>
      </c>
      <c r="G195">
        <f>C193-SUM(G193:G194)</f>
        <v>1.6500000000000015E-2</v>
      </c>
      <c r="H195">
        <f t="shared" si="6"/>
        <v>176111.51250000016</v>
      </c>
    </row>
    <row r="196" spans="1:8" x14ac:dyDescent="0.3">
      <c r="A196" s="2">
        <v>45108</v>
      </c>
      <c r="B196" t="s">
        <v>9</v>
      </c>
      <c r="C196">
        <f>0.22</f>
        <v>0.22</v>
      </c>
      <c r="D196">
        <v>11053851</v>
      </c>
      <c r="E196">
        <f t="shared" si="1"/>
        <v>2431847.2200000002</v>
      </c>
      <c r="F196" t="s">
        <v>26</v>
      </c>
      <c r="G196">
        <v>0.15</v>
      </c>
      <c r="H196">
        <f t="shared" si="6"/>
        <v>1601013.75</v>
      </c>
    </row>
    <row r="197" spans="1:8" x14ac:dyDescent="0.3">
      <c r="A197" s="2">
        <v>45108</v>
      </c>
      <c r="B197" t="s">
        <v>9</v>
      </c>
      <c r="F197" t="s">
        <v>25</v>
      </c>
      <c r="G197">
        <v>4.0000000000000001E-3</v>
      </c>
      <c r="H197">
        <f t="shared" si="6"/>
        <v>42693.700000000004</v>
      </c>
    </row>
    <row r="198" spans="1:8" x14ac:dyDescent="0.3">
      <c r="A198" s="2">
        <v>45108</v>
      </c>
      <c r="B198" t="s">
        <v>9</v>
      </c>
      <c r="F198" t="s">
        <v>39</v>
      </c>
      <c r="G198">
        <v>0.06</v>
      </c>
      <c r="H198">
        <f t="shared" si="6"/>
        <v>640405.5</v>
      </c>
    </row>
    <row r="199" spans="1:8" x14ac:dyDescent="0.3">
      <c r="A199" s="2">
        <v>45108</v>
      </c>
      <c r="B199" t="s">
        <v>9</v>
      </c>
      <c r="F199" t="s">
        <v>27</v>
      </c>
      <c r="G199">
        <v>1E-3</v>
      </c>
      <c r="H199">
        <f t="shared" si="6"/>
        <v>10673.425000000001</v>
      </c>
    </row>
    <row r="200" spans="1:8" x14ac:dyDescent="0.3">
      <c r="A200" s="2">
        <v>45108</v>
      </c>
      <c r="B200" t="s">
        <v>9</v>
      </c>
      <c r="F200" t="s">
        <v>30</v>
      </c>
      <c r="G200">
        <v>3.0000000000000001E-3</v>
      </c>
      <c r="H200">
        <f t="shared" si="6"/>
        <v>32020.275000000001</v>
      </c>
    </row>
    <row r="201" spans="1:8" x14ac:dyDescent="0.3">
      <c r="A201" s="2">
        <v>45108</v>
      </c>
      <c r="B201" t="s">
        <v>9</v>
      </c>
      <c r="F201" t="s">
        <v>33</v>
      </c>
      <c r="G201">
        <f>C196-SUM(G196:G200)</f>
        <v>2.0000000000000018E-3</v>
      </c>
      <c r="H201">
        <f t="shared" si="6"/>
        <v>21346.85000000002</v>
      </c>
    </row>
    <row r="202" spans="1:8" x14ac:dyDescent="0.3">
      <c r="A202" s="2">
        <v>45108</v>
      </c>
      <c r="B202" t="s">
        <v>10</v>
      </c>
      <c r="C202">
        <f>0.022</f>
        <v>2.1999999999999999E-2</v>
      </c>
      <c r="D202">
        <v>11053851</v>
      </c>
      <c r="E202">
        <f t="shared" si="1"/>
        <v>243184.72199999998</v>
      </c>
      <c r="F202" t="s">
        <v>28</v>
      </c>
      <c r="G202">
        <v>0</v>
      </c>
      <c r="H202">
        <f t="shared" si="6"/>
        <v>0</v>
      </c>
    </row>
    <row r="203" spans="1:8" x14ac:dyDescent="0.3">
      <c r="A203" s="2">
        <v>45108</v>
      </c>
      <c r="B203" t="s">
        <v>10</v>
      </c>
      <c r="F203" t="s">
        <v>29</v>
      </c>
      <c r="G203">
        <v>2.1000000000000001E-2</v>
      </c>
      <c r="H203">
        <f t="shared" si="6"/>
        <v>224141.92500000002</v>
      </c>
    </row>
    <row r="204" spans="1:8" x14ac:dyDescent="0.3">
      <c r="A204" s="2">
        <v>45108</v>
      </c>
      <c r="B204" t="s">
        <v>10</v>
      </c>
      <c r="F204" t="s">
        <v>40</v>
      </c>
      <c r="G204">
        <v>2.9999999999999997E-4</v>
      </c>
      <c r="H204">
        <f t="shared" si="6"/>
        <v>3202.0274999999997</v>
      </c>
    </row>
    <row r="205" spans="1:8" x14ac:dyDescent="0.3">
      <c r="A205" s="2">
        <v>45108</v>
      </c>
      <c r="B205" t="s">
        <v>10</v>
      </c>
      <c r="F205" t="s">
        <v>50</v>
      </c>
      <c r="G205">
        <f>C202-SUM(G202:G204)</f>
        <v>6.9999999999999576E-4</v>
      </c>
      <c r="H205">
        <f t="shared" si="6"/>
        <v>7471.3974999999546</v>
      </c>
    </row>
    <row r="206" spans="1:8" x14ac:dyDescent="0.3">
      <c r="A206" s="2">
        <v>45108</v>
      </c>
      <c r="B206" t="s">
        <v>8</v>
      </c>
      <c r="C206">
        <f>0.095</f>
        <v>9.5000000000000001E-2</v>
      </c>
      <c r="D206">
        <v>11053851</v>
      </c>
      <c r="E206">
        <f t="shared" si="1"/>
        <v>1050115.845</v>
      </c>
      <c r="F206" t="s">
        <v>42</v>
      </c>
      <c r="G206">
        <v>5.9999999999999995E-4</v>
      </c>
      <c r="H206">
        <f t="shared" si="6"/>
        <v>6404.0549999999994</v>
      </c>
    </row>
    <row r="207" spans="1:8" x14ac:dyDescent="0.3">
      <c r="A207" s="2">
        <v>45108</v>
      </c>
      <c r="B207" t="s">
        <v>8</v>
      </c>
      <c r="F207" t="s">
        <v>43</v>
      </c>
      <c r="G207">
        <v>0.03</v>
      </c>
      <c r="H207">
        <f t="shared" si="6"/>
        <v>320202.75</v>
      </c>
    </row>
    <row r="208" spans="1:8" x14ac:dyDescent="0.3">
      <c r="A208" s="2">
        <v>45108</v>
      </c>
      <c r="B208" t="s">
        <v>8</v>
      </c>
      <c r="F208" t="s">
        <v>45</v>
      </c>
      <c r="G208">
        <v>0.06</v>
      </c>
      <c r="H208">
        <f t="shared" si="6"/>
        <v>640405.5</v>
      </c>
    </row>
    <row r="209" spans="1:8" x14ac:dyDescent="0.3">
      <c r="A209" s="2">
        <v>45108</v>
      </c>
      <c r="B209" t="s">
        <v>8</v>
      </c>
      <c r="F209" t="s">
        <v>38</v>
      </c>
      <c r="G209">
        <f>C206-SUM(G206:G208)</f>
        <v>4.4000000000000011E-3</v>
      </c>
      <c r="H209">
        <f t="shared" si="6"/>
        <v>46963.070000000014</v>
      </c>
    </row>
    <row r="210" spans="1:8" x14ac:dyDescent="0.3">
      <c r="A210" s="2">
        <v>45108</v>
      </c>
      <c r="B210" t="s">
        <v>12</v>
      </c>
      <c r="C210">
        <f>1-(SUM(C188:C206)+SUM(C213:C216))</f>
        <v>2.849999999999997E-2</v>
      </c>
      <c r="D210">
        <v>11053851</v>
      </c>
      <c r="E210">
        <f t="shared" si="1"/>
        <v>315034.75349999964</v>
      </c>
      <c r="F210" t="s">
        <v>44</v>
      </c>
      <c r="G210">
        <v>1.06E-2</v>
      </c>
      <c r="H210">
        <f t="shared" si="6"/>
        <v>113138.30500000001</v>
      </c>
    </row>
    <row r="211" spans="1:8" x14ac:dyDescent="0.3">
      <c r="A211" s="2">
        <v>45108</v>
      </c>
      <c r="B211" t="s">
        <v>12</v>
      </c>
      <c r="F211" t="s">
        <v>31</v>
      </c>
      <c r="G211">
        <v>0.01</v>
      </c>
      <c r="H211">
        <f t="shared" si="6"/>
        <v>106734.25</v>
      </c>
    </row>
    <row r="212" spans="1:8" x14ac:dyDescent="0.3">
      <c r="A212" s="2">
        <v>45108</v>
      </c>
      <c r="B212" t="s">
        <v>12</v>
      </c>
      <c r="F212" t="s">
        <v>32</v>
      </c>
      <c r="G212">
        <f>C210-SUM(G210:G211)</f>
        <v>7.8999999999999695E-3</v>
      </c>
      <c r="H212">
        <f t="shared" si="6"/>
        <v>84320.057499999675</v>
      </c>
    </row>
    <row r="213" spans="1:8" x14ac:dyDescent="0.3">
      <c r="A213" s="2">
        <v>45108</v>
      </c>
      <c r="B213" t="s">
        <v>13</v>
      </c>
      <c r="C213">
        <f>0.029</f>
        <v>2.9000000000000001E-2</v>
      </c>
      <c r="D213">
        <v>11053851</v>
      </c>
      <c r="E213">
        <f t="shared" si="1"/>
        <v>320561.679</v>
      </c>
      <c r="F213" t="s">
        <v>51</v>
      </c>
      <c r="G213">
        <f>C213-SUM(G214:G215)</f>
        <v>6.9500000000000013E-3</v>
      </c>
      <c r="H213">
        <f t="shared" si="6"/>
        <v>74180.303750000021</v>
      </c>
    </row>
    <row r="214" spans="1:8" x14ac:dyDescent="0.3">
      <c r="A214" s="2">
        <v>45108</v>
      </c>
      <c r="B214" t="s">
        <v>13</v>
      </c>
      <c r="F214" t="s">
        <v>34</v>
      </c>
      <c r="G214">
        <v>8.9999999999999993E-3</v>
      </c>
      <c r="H214">
        <f t="shared" si="6"/>
        <v>96060.824999999997</v>
      </c>
    </row>
    <row r="215" spans="1:8" x14ac:dyDescent="0.3">
      <c r="A215" s="2">
        <v>45108</v>
      </c>
      <c r="B215" t="s">
        <v>13</v>
      </c>
      <c r="F215" t="s">
        <v>36</v>
      </c>
      <c r="G215">
        <v>1.3050000000000001E-2</v>
      </c>
      <c r="H215">
        <f t="shared" si="6"/>
        <v>139288.19625000001</v>
      </c>
    </row>
    <row r="216" spans="1:8" x14ac:dyDescent="0.3">
      <c r="A216" s="2">
        <v>45108</v>
      </c>
      <c r="B216" t="s">
        <v>14</v>
      </c>
      <c r="C216">
        <f>0.025</f>
        <v>2.5000000000000001E-2</v>
      </c>
      <c r="D216">
        <v>11053851</v>
      </c>
      <c r="E216">
        <f t="shared" si="1"/>
        <v>276346.27500000002</v>
      </c>
      <c r="F216" t="s">
        <v>29</v>
      </c>
      <c r="G216">
        <v>4.1000000000000003E-3</v>
      </c>
      <c r="H216">
        <f t="shared" si="6"/>
        <v>43761.042500000003</v>
      </c>
    </row>
    <row r="217" spans="1:8" x14ac:dyDescent="0.3">
      <c r="A217" s="2">
        <v>45108</v>
      </c>
      <c r="B217" t="s">
        <v>14</v>
      </c>
      <c r="F217" t="s">
        <v>35</v>
      </c>
      <c r="G217">
        <v>0.02</v>
      </c>
      <c r="H217">
        <f t="shared" si="6"/>
        <v>213468.5</v>
      </c>
    </row>
    <row r="218" spans="1:8" x14ac:dyDescent="0.3">
      <c r="A218" s="2">
        <v>45108</v>
      </c>
      <c r="B218" t="s">
        <v>14</v>
      </c>
      <c r="F218" t="s">
        <v>49</v>
      </c>
      <c r="G218">
        <f>C216-SUM(G216:G217)</f>
        <v>9.0000000000000149E-4</v>
      </c>
      <c r="H218">
        <f t="shared" si="6"/>
        <v>9606.0825000000168</v>
      </c>
    </row>
    <row r="219" spans="1:8" x14ac:dyDescent="0.3">
      <c r="A219" s="2">
        <v>45139</v>
      </c>
      <c r="B219" t="s">
        <v>7</v>
      </c>
      <c r="C219">
        <f>0.41</f>
        <v>0.41</v>
      </c>
      <c r="D219">
        <v>11284294</v>
      </c>
      <c r="E219">
        <f t="shared" si="1"/>
        <v>4626560.54</v>
      </c>
      <c r="F219" t="s">
        <v>22</v>
      </c>
      <c r="G219">
        <v>0.39</v>
      </c>
      <c r="H219">
        <f>G219*$D$219</f>
        <v>4400874.66</v>
      </c>
    </row>
    <row r="220" spans="1:8" x14ac:dyDescent="0.3">
      <c r="A220" s="2">
        <v>45139</v>
      </c>
      <c r="B220" t="s">
        <v>7</v>
      </c>
      <c r="F220" t="s">
        <v>46</v>
      </c>
      <c r="G220">
        <v>9.4999999999999998E-3</v>
      </c>
      <c r="H220">
        <f t="shared" ref="H220:H249" si="7">G220*$D$219</f>
        <v>107200.79299999999</v>
      </c>
    </row>
    <row r="221" spans="1:8" x14ac:dyDescent="0.3">
      <c r="A221" s="2">
        <v>45139</v>
      </c>
      <c r="B221" t="s">
        <v>7</v>
      </c>
      <c r="F221" t="s">
        <v>47</v>
      </c>
      <c r="G221">
        <v>5.0000000000000001E-4</v>
      </c>
      <c r="H221">
        <f t="shared" si="7"/>
        <v>5642.1469999999999</v>
      </c>
    </row>
    <row r="222" spans="1:8" x14ac:dyDescent="0.3">
      <c r="A222" s="2">
        <v>45139</v>
      </c>
      <c r="B222" t="s">
        <v>7</v>
      </c>
      <c r="F222" t="s">
        <v>48</v>
      </c>
      <c r="G222">
        <v>5.0000000000000001E-3</v>
      </c>
      <c r="H222">
        <f t="shared" si="7"/>
        <v>56421.47</v>
      </c>
    </row>
    <row r="223" spans="1:8" x14ac:dyDescent="0.3">
      <c r="A223" s="2">
        <v>45139</v>
      </c>
      <c r="B223" t="s">
        <v>7</v>
      </c>
      <c r="F223" t="s">
        <v>23</v>
      </c>
      <c r="G223">
        <f>C219-SUM(G219:G222)</f>
        <v>4.9999999999999489E-3</v>
      </c>
      <c r="H223">
        <f t="shared" si="7"/>
        <v>56421.469999999426</v>
      </c>
    </row>
    <row r="224" spans="1:8" x14ac:dyDescent="0.3">
      <c r="A224" s="2">
        <v>45139</v>
      </c>
      <c r="B224" t="s">
        <v>11</v>
      </c>
      <c r="C224">
        <f>0.16</f>
        <v>0.16</v>
      </c>
      <c r="D224">
        <v>11284294</v>
      </c>
      <c r="E224">
        <f t="shared" si="1"/>
        <v>1805487.04</v>
      </c>
      <c r="F224" t="s">
        <v>37</v>
      </c>
      <c r="G224">
        <v>0.15</v>
      </c>
      <c r="H224">
        <f t="shared" si="7"/>
        <v>1692644.0999999999</v>
      </c>
    </row>
    <row r="225" spans="1:8" x14ac:dyDescent="0.3">
      <c r="A225" s="2">
        <v>45139</v>
      </c>
      <c r="B225" t="s">
        <v>11</v>
      </c>
      <c r="F225" t="s">
        <v>41</v>
      </c>
      <c r="G225">
        <v>4.0000000000000001E-3</v>
      </c>
      <c r="H225">
        <f t="shared" si="7"/>
        <v>45137.175999999999</v>
      </c>
    </row>
    <row r="226" spans="1:8" x14ac:dyDescent="0.3">
      <c r="A226" s="2">
        <v>45139</v>
      </c>
      <c r="B226" t="s">
        <v>11</v>
      </c>
      <c r="F226" t="s">
        <v>24</v>
      </c>
      <c r="G226">
        <f>C224-SUM(G224:G225)</f>
        <v>6.0000000000000053E-3</v>
      </c>
      <c r="H226">
        <f t="shared" si="7"/>
        <v>67705.764000000054</v>
      </c>
    </row>
    <row r="227" spans="1:8" x14ac:dyDescent="0.3">
      <c r="A227" s="2">
        <v>45139</v>
      </c>
      <c r="B227" t="s">
        <v>9</v>
      </c>
      <c r="C227">
        <f>0.23</f>
        <v>0.23</v>
      </c>
      <c r="D227">
        <v>11284294</v>
      </c>
      <c r="E227">
        <f t="shared" si="1"/>
        <v>2595387.62</v>
      </c>
      <c r="F227" t="s">
        <v>26</v>
      </c>
      <c r="G227">
        <v>0.15</v>
      </c>
      <c r="H227">
        <f t="shared" si="7"/>
        <v>1692644.0999999999</v>
      </c>
    </row>
    <row r="228" spans="1:8" x14ac:dyDescent="0.3">
      <c r="A228" s="2">
        <v>45139</v>
      </c>
      <c r="B228" t="s">
        <v>9</v>
      </c>
      <c r="F228" t="s">
        <v>25</v>
      </c>
      <c r="G228">
        <v>4.0000000000000001E-3</v>
      </c>
      <c r="H228">
        <f t="shared" si="7"/>
        <v>45137.175999999999</v>
      </c>
    </row>
    <row r="229" spans="1:8" x14ac:dyDescent="0.3">
      <c r="A229" s="2">
        <v>45139</v>
      </c>
      <c r="B229" t="s">
        <v>9</v>
      </c>
      <c r="F229" t="s">
        <v>39</v>
      </c>
      <c r="G229">
        <v>0.06</v>
      </c>
      <c r="H229">
        <f t="shared" si="7"/>
        <v>677057.64</v>
      </c>
    </row>
    <row r="230" spans="1:8" x14ac:dyDescent="0.3">
      <c r="A230" s="2">
        <v>45139</v>
      </c>
      <c r="B230" t="s">
        <v>9</v>
      </c>
      <c r="F230" t="s">
        <v>27</v>
      </c>
      <c r="G230">
        <v>1E-3</v>
      </c>
      <c r="H230">
        <f t="shared" si="7"/>
        <v>11284.294</v>
      </c>
    </row>
    <row r="231" spans="1:8" x14ac:dyDescent="0.3">
      <c r="A231" s="2">
        <v>45139</v>
      </c>
      <c r="B231" t="s">
        <v>9</v>
      </c>
      <c r="F231" t="s">
        <v>30</v>
      </c>
      <c r="G231">
        <v>3.0000000000000001E-3</v>
      </c>
      <c r="H231">
        <f t="shared" si="7"/>
        <v>33852.881999999998</v>
      </c>
    </row>
    <row r="232" spans="1:8" x14ac:dyDescent="0.3">
      <c r="A232" s="2">
        <v>45139</v>
      </c>
      <c r="B232" t="s">
        <v>9</v>
      </c>
      <c r="F232" t="s">
        <v>33</v>
      </c>
      <c r="G232">
        <f>C227-SUM(G227:G231)</f>
        <v>1.2000000000000011E-2</v>
      </c>
      <c r="H232">
        <f t="shared" si="7"/>
        <v>135411.52800000011</v>
      </c>
    </row>
    <row r="233" spans="1:8" x14ac:dyDescent="0.3">
      <c r="A233" s="2">
        <v>45139</v>
      </c>
      <c r="B233" t="s">
        <v>10</v>
      </c>
      <c r="C233">
        <f>0.025</f>
        <v>2.5000000000000001E-2</v>
      </c>
      <c r="D233">
        <v>11284294</v>
      </c>
      <c r="E233">
        <f t="shared" si="1"/>
        <v>282107.35000000003</v>
      </c>
      <c r="F233" t="s">
        <v>28</v>
      </c>
      <c r="G233">
        <v>6.9999999999999999E-4</v>
      </c>
      <c r="H233">
        <f t="shared" si="7"/>
        <v>7899.0057999999999</v>
      </c>
    </row>
    <row r="234" spans="1:8" x14ac:dyDescent="0.3">
      <c r="A234" s="2">
        <v>45139</v>
      </c>
      <c r="B234" t="s">
        <v>10</v>
      </c>
      <c r="F234" t="s">
        <v>29</v>
      </c>
      <c r="G234">
        <v>2.1000000000000001E-2</v>
      </c>
      <c r="H234">
        <f t="shared" si="7"/>
        <v>236970.17400000003</v>
      </c>
    </row>
    <row r="235" spans="1:8" x14ac:dyDescent="0.3">
      <c r="A235" s="2">
        <v>45139</v>
      </c>
      <c r="B235" t="s">
        <v>10</v>
      </c>
      <c r="F235" t="s">
        <v>40</v>
      </c>
      <c r="G235">
        <v>2.9999999999999997E-4</v>
      </c>
      <c r="H235">
        <f t="shared" si="7"/>
        <v>3385.2881999999995</v>
      </c>
    </row>
    <row r="236" spans="1:8" x14ac:dyDescent="0.3">
      <c r="A236" s="2">
        <v>45139</v>
      </c>
      <c r="B236" t="s">
        <v>10</v>
      </c>
      <c r="F236" t="s">
        <v>50</v>
      </c>
      <c r="G236">
        <f>C233-SUM(G233:G235)</f>
        <v>2.9999999999999992E-3</v>
      </c>
      <c r="H236">
        <f t="shared" si="7"/>
        <v>33852.881999999991</v>
      </c>
    </row>
    <row r="237" spans="1:8" x14ac:dyDescent="0.3">
      <c r="A237" s="2">
        <v>45139</v>
      </c>
      <c r="B237" t="s">
        <v>8</v>
      </c>
      <c r="C237">
        <f>0.09</f>
        <v>0.09</v>
      </c>
      <c r="D237">
        <v>11284294</v>
      </c>
      <c r="E237">
        <f t="shared" si="1"/>
        <v>1015586.46</v>
      </c>
      <c r="F237" t="s">
        <v>42</v>
      </c>
      <c r="G237">
        <v>5.9999999999999995E-4</v>
      </c>
      <c r="H237">
        <f t="shared" si="7"/>
        <v>6770.576399999999</v>
      </c>
    </row>
    <row r="238" spans="1:8" x14ac:dyDescent="0.3">
      <c r="A238" s="2">
        <v>45139</v>
      </c>
      <c r="B238" t="s">
        <v>8</v>
      </c>
      <c r="F238" t="s">
        <v>43</v>
      </c>
      <c r="G238">
        <v>0.02</v>
      </c>
      <c r="H238">
        <f t="shared" si="7"/>
        <v>225685.88</v>
      </c>
    </row>
    <row r="239" spans="1:8" x14ac:dyDescent="0.3">
      <c r="A239" s="2">
        <v>45139</v>
      </c>
      <c r="B239" t="s">
        <v>8</v>
      </c>
      <c r="F239" t="s">
        <v>45</v>
      </c>
      <c r="G239">
        <v>6.5000000000000002E-2</v>
      </c>
      <c r="H239">
        <f t="shared" si="7"/>
        <v>733479.11</v>
      </c>
    </row>
    <row r="240" spans="1:8" x14ac:dyDescent="0.3">
      <c r="A240" s="2">
        <v>45139</v>
      </c>
      <c r="B240" t="s">
        <v>8</v>
      </c>
      <c r="F240" t="s">
        <v>38</v>
      </c>
      <c r="G240">
        <f>C237-SUM(G237:G239)</f>
        <v>4.3999999999999873E-3</v>
      </c>
      <c r="H240">
        <f t="shared" si="7"/>
        <v>49650.893599999858</v>
      </c>
    </row>
    <row r="241" spans="1:8" x14ac:dyDescent="0.3">
      <c r="A241" s="2">
        <v>45139</v>
      </c>
      <c r="B241" t="s">
        <v>12</v>
      </c>
      <c r="C241">
        <f>1-(SUM(C219:C237)+SUM(C244:C247))</f>
        <v>3.5000000000000031E-2</v>
      </c>
      <c r="D241">
        <v>11284294</v>
      </c>
      <c r="E241">
        <f t="shared" si="1"/>
        <v>394950.29000000033</v>
      </c>
      <c r="F241" t="s">
        <v>44</v>
      </c>
      <c r="G241">
        <v>1.06E-2</v>
      </c>
      <c r="H241">
        <f t="shared" si="7"/>
        <v>119613.51640000001</v>
      </c>
    </row>
    <row r="242" spans="1:8" x14ac:dyDescent="0.3">
      <c r="A242" s="2">
        <v>45139</v>
      </c>
      <c r="B242" t="s">
        <v>12</v>
      </c>
      <c r="F242" t="s">
        <v>31</v>
      </c>
      <c r="G242">
        <v>0.01</v>
      </c>
      <c r="H242">
        <f t="shared" si="7"/>
        <v>112842.94</v>
      </c>
    </row>
    <row r="243" spans="1:8" x14ac:dyDescent="0.3">
      <c r="A243" s="2">
        <v>45139</v>
      </c>
      <c r="B243" t="s">
        <v>12</v>
      </c>
      <c r="F243" t="s">
        <v>32</v>
      </c>
      <c r="G243">
        <f>C241-SUM(G241:G242)</f>
        <v>1.4400000000000031E-2</v>
      </c>
      <c r="H243">
        <f t="shared" si="7"/>
        <v>162493.83360000036</v>
      </c>
    </row>
    <row r="244" spans="1:8" x14ac:dyDescent="0.3">
      <c r="A244" s="2">
        <v>45139</v>
      </c>
      <c r="B244" t="s">
        <v>13</v>
      </c>
      <c r="C244">
        <f>0.02</f>
        <v>0.02</v>
      </c>
      <c r="D244">
        <v>11284294</v>
      </c>
      <c r="E244">
        <f t="shared" si="1"/>
        <v>225685.88</v>
      </c>
      <c r="F244" t="s">
        <v>51</v>
      </c>
      <c r="G244">
        <f>C244-SUM(G245:G246)</f>
        <v>6.5000000000000127E-4</v>
      </c>
      <c r="H244">
        <f t="shared" si="7"/>
        <v>7334.791100000014</v>
      </c>
    </row>
    <row r="245" spans="1:8" x14ac:dyDescent="0.3">
      <c r="A245" s="2">
        <v>45139</v>
      </c>
      <c r="B245" t="s">
        <v>13</v>
      </c>
      <c r="F245" t="s">
        <v>34</v>
      </c>
      <c r="G245">
        <v>2.3E-3</v>
      </c>
      <c r="H245">
        <f t="shared" si="7"/>
        <v>25953.876199999999</v>
      </c>
    </row>
    <row r="246" spans="1:8" x14ac:dyDescent="0.3">
      <c r="A246" s="2">
        <v>45139</v>
      </c>
      <c r="B246" t="s">
        <v>13</v>
      </c>
      <c r="F246" t="s">
        <v>36</v>
      </c>
      <c r="G246">
        <v>1.7049999999999999E-2</v>
      </c>
      <c r="H246">
        <f t="shared" si="7"/>
        <v>192397.2127</v>
      </c>
    </row>
    <row r="247" spans="1:8" x14ac:dyDescent="0.3">
      <c r="A247" s="2">
        <v>45139</v>
      </c>
      <c r="B247" t="s">
        <v>14</v>
      </c>
      <c r="C247">
        <f>0.03</f>
        <v>0.03</v>
      </c>
      <c r="D247">
        <v>11284294</v>
      </c>
      <c r="E247">
        <f t="shared" si="1"/>
        <v>338528.82</v>
      </c>
      <c r="F247" t="s">
        <v>29</v>
      </c>
      <c r="G247">
        <v>4.1000000000000003E-3</v>
      </c>
      <c r="H247">
        <f t="shared" si="7"/>
        <v>46265.6054</v>
      </c>
    </row>
    <row r="248" spans="1:8" x14ac:dyDescent="0.3">
      <c r="A248" s="2">
        <v>45139</v>
      </c>
      <c r="B248" t="s">
        <v>14</v>
      </c>
      <c r="F248" t="s">
        <v>35</v>
      </c>
      <c r="G248">
        <v>2.5000000000000001E-2</v>
      </c>
      <c r="H248">
        <f t="shared" si="7"/>
        <v>282107.35000000003</v>
      </c>
    </row>
    <row r="249" spans="1:8" x14ac:dyDescent="0.3">
      <c r="A249" s="2">
        <v>45139</v>
      </c>
      <c r="B249" t="s">
        <v>14</v>
      </c>
      <c r="F249" t="s">
        <v>49</v>
      </c>
      <c r="G249">
        <f>C247-SUM(G247:G248)</f>
        <v>8.9999999999999802E-4</v>
      </c>
      <c r="H249">
        <f t="shared" si="7"/>
        <v>10155.864599999977</v>
      </c>
    </row>
    <row r="250" spans="1:8" x14ac:dyDescent="0.3">
      <c r="A250" s="2">
        <v>45170</v>
      </c>
      <c r="B250" t="s">
        <v>7</v>
      </c>
      <c r="C250">
        <f>0.36</f>
        <v>0.36</v>
      </c>
      <c r="D250">
        <v>10943285</v>
      </c>
      <c r="E250">
        <f t="shared" si="1"/>
        <v>3939582.5999999996</v>
      </c>
      <c r="F250" t="s">
        <v>22</v>
      </c>
      <c r="G250">
        <v>0.34</v>
      </c>
      <c r="H250">
        <f>G250*$D$250</f>
        <v>3720716.9000000004</v>
      </c>
    </row>
    <row r="251" spans="1:8" x14ac:dyDescent="0.3">
      <c r="A251" s="2">
        <v>45170</v>
      </c>
      <c r="B251" t="s">
        <v>7</v>
      </c>
      <c r="F251" t="s">
        <v>46</v>
      </c>
      <c r="G251">
        <v>9.4999999999999998E-3</v>
      </c>
      <c r="H251">
        <f t="shared" ref="H251:H280" si="8">G251*$D$250</f>
        <v>103961.2075</v>
      </c>
    </row>
    <row r="252" spans="1:8" x14ac:dyDescent="0.3">
      <c r="A252" s="2">
        <v>45170</v>
      </c>
      <c r="B252" t="s">
        <v>7</v>
      </c>
      <c r="F252" t="s">
        <v>47</v>
      </c>
      <c r="G252">
        <v>8.0000000000000004E-4</v>
      </c>
      <c r="H252">
        <f t="shared" si="8"/>
        <v>8754.6280000000006</v>
      </c>
    </row>
    <row r="253" spans="1:8" x14ac:dyDescent="0.3">
      <c r="A253" s="2">
        <v>45170</v>
      </c>
      <c r="B253" t="s">
        <v>7</v>
      </c>
      <c r="F253" t="s">
        <v>48</v>
      </c>
      <c r="G253">
        <v>8.0000000000000002E-3</v>
      </c>
      <c r="H253">
        <f t="shared" si="8"/>
        <v>87546.28</v>
      </c>
    </row>
    <row r="254" spans="1:8" x14ac:dyDescent="0.3">
      <c r="A254" s="2">
        <v>45170</v>
      </c>
      <c r="B254" t="s">
        <v>7</v>
      </c>
      <c r="F254" t="s">
        <v>23</v>
      </c>
      <c r="G254">
        <f>C250-SUM(G250:G253)</f>
        <v>1.6999999999999238E-3</v>
      </c>
      <c r="H254">
        <f t="shared" si="8"/>
        <v>18603.584499999168</v>
      </c>
    </row>
    <row r="255" spans="1:8" x14ac:dyDescent="0.3">
      <c r="A255" s="2">
        <v>45170</v>
      </c>
      <c r="B255" t="s">
        <v>11</v>
      </c>
      <c r="C255">
        <f>0.17</f>
        <v>0.17</v>
      </c>
      <c r="D255">
        <v>10943285</v>
      </c>
      <c r="E255">
        <f t="shared" ref="E255:E371" si="9">C255*D255</f>
        <v>1860358.4500000002</v>
      </c>
      <c r="F255" t="s">
        <v>37</v>
      </c>
      <c r="G255">
        <v>0.15</v>
      </c>
      <c r="H255">
        <f t="shared" si="8"/>
        <v>1641492.75</v>
      </c>
    </row>
    <row r="256" spans="1:8" x14ac:dyDescent="0.3">
      <c r="A256" s="2">
        <v>45170</v>
      </c>
      <c r="B256" t="s">
        <v>11</v>
      </c>
      <c r="F256" t="s">
        <v>41</v>
      </c>
      <c r="G256">
        <v>4.0000000000000001E-3</v>
      </c>
      <c r="H256">
        <f t="shared" si="8"/>
        <v>43773.14</v>
      </c>
    </row>
    <row r="257" spans="1:8" x14ac:dyDescent="0.3">
      <c r="A257" s="2">
        <v>45170</v>
      </c>
      <c r="B257" t="s">
        <v>11</v>
      </c>
      <c r="F257" t="s">
        <v>24</v>
      </c>
      <c r="G257">
        <f>C255-SUM(G255:G256)</f>
        <v>1.6000000000000014E-2</v>
      </c>
      <c r="H257">
        <f t="shared" si="8"/>
        <v>175092.56000000014</v>
      </c>
    </row>
    <row r="258" spans="1:8" x14ac:dyDescent="0.3">
      <c r="A258" s="2">
        <v>45170</v>
      </c>
      <c r="B258" t="s">
        <v>9</v>
      </c>
      <c r="C258">
        <f>0.21</f>
        <v>0.21</v>
      </c>
      <c r="D258">
        <v>10943285</v>
      </c>
      <c r="E258">
        <f t="shared" si="9"/>
        <v>2298089.85</v>
      </c>
      <c r="F258" t="s">
        <v>26</v>
      </c>
      <c r="G258">
        <v>0.15</v>
      </c>
      <c r="H258">
        <f t="shared" si="8"/>
        <v>1641492.75</v>
      </c>
    </row>
    <row r="259" spans="1:8" x14ac:dyDescent="0.3">
      <c r="A259" s="2">
        <v>45170</v>
      </c>
      <c r="B259" t="s">
        <v>9</v>
      </c>
      <c r="F259" t="s">
        <v>25</v>
      </c>
      <c r="G259">
        <v>4.4999999999999997E-3</v>
      </c>
      <c r="H259">
        <f t="shared" si="8"/>
        <v>49244.782499999994</v>
      </c>
    </row>
    <row r="260" spans="1:8" x14ac:dyDescent="0.3">
      <c r="A260" s="2">
        <v>45170</v>
      </c>
      <c r="B260" t="s">
        <v>9</v>
      </c>
      <c r="F260" t="s">
        <v>39</v>
      </c>
      <c r="G260">
        <v>0.05</v>
      </c>
      <c r="H260">
        <f t="shared" si="8"/>
        <v>547164.25</v>
      </c>
    </row>
    <row r="261" spans="1:8" x14ac:dyDescent="0.3">
      <c r="A261" s="2">
        <v>45170</v>
      </c>
      <c r="B261" t="s">
        <v>9</v>
      </c>
      <c r="F261" t="s">
        <v>27</v>
      </c>
      <c r="G261">
        <v>5.9999999999999995E-4</v>
      </c>
      <c r="H261">
        <f t="shared" si="8"/>
        <v>6565.9709999999995</v>
      </c>
    </row>
    <row r="262" spans="1:8" x14ac:dyDescent="0.3">
      <c r="A262" s="2">
        <v>45170</v>
      </c>
      <c r="B262" t="s">
        <v>9</v>
      </c>
      <c r="F262" t="s">
        <v>30</v>
      </c>
      <c r="G262">
        <v>5.0000000000000001E-4</v>
      </c>
      <c r="H262">
        <f t="shared" si="8"/>
        <v>5471.6424999999999</v>
      </c>
    </row>
    <row r="263" spans="1:8" x14ac:dyDescent="0.3">
      <c r="A263" s="2">
        <v>45170</v>
      </c>
      <c r="B263" t="s">
        <v>9</v>
      </c>
      <c r="F263" t="s">
        <v>33</v>
      </c>
      <c r="G263">
        <f>C258-SUM(G258:G262)</f>
        <v>4.3999999999999873E-3</v>
      </c>
      <c r="H263">
        <f t="shared" si="8"/>
        <v>48150.45399999986</v>
      </c>
    </row>
    <row r="264" spans="1:8" x14ac:dyDescent="0.3">
      <c r="A264" s="2">
        <v>45170</v>
      </c>
      <c r="B264" t="s">
        <v>10</v>
      </c>
      <c r="C264">
        <f>0.03</f>
        <v>0.03</v>
      </c>
      <c r="D264">
        <v>10943285</v>
      </c>
      <c r="E264">
        <f t="shared" si="9"/>
        <v>328298.55</v>
      </c>
      <c r="F264" t="s">
        <v>28</v>
      </c>
      <c r="G264">
        <v>6.9999999999999999E-4</v>
      </c>
      <c r="H264">
        <f t="shared" si="8"/>
        <v>7660.2995000000001</v>
      </c>
    </row>
    <row r="265" spans="1:8" x14ac:dyDescent="0.3">
      <c r="A265" s="2">
        <v>45170</v>
      </c>
      <c r="B265" t="s">
        <v>10</v>
      </c>
      <c r="F265" t="s">
        <v>29</v>
      </c>
      <c r="G265">
        <v>2.5000000000000001E-2</v>
      </c>
      <c r="H265">
        <f t="shared" si="8"/>
        <v>273582.125</v>
      </c>
    </row>
    <row r="266" spans="1:8" x14ac:dyDescent="0.3">
      <c r="A266" s="2">
        <v>45170</v>
      </c>
      <c r="B266" t="s">
        <v>10</v>
      </c>
      <c r="F266" t="s">
        <v>40</v>
      </c>
      <c r="G266">
        <v>2.9999999999999997E-4</v>
      </c>
      <c r="H266">
        <f t="shared" si="8"/>
        <v>3282.9854999999998</v>
      </c>
    </row>
    <row r="267" spans="1:8" x14ac:dyDescent="0.3">
      <c r="A267" s="2">
        <v>45170</v>
      </c>
      <c r="B267" t="s">
        <v>10</v>
      </c>
      <c r="F267" t="s">
        <v>50</v>
      </c>
      <c r="G267">
        <f>C264-SUM(G264:G266)</f>
        <v>3.9999999999999966E-3</v>
      </c>
      <c r="H267">
        <f t="shared" si="8"/>
        <v>43773.139999999963</v>
      </c>
    </row>
    <row r="268" spans="1:8" x14ac:dyDescent="0.3">
      <c r="A268" s="2">
        <v>45170</v>
      </c>
      <c r="B268" t="s">
        <v>8</v>
      </c>
      <c r="C268">
        <f>0.1</f>
        <v>0.1</v>
      </c>
      <c r="D268">
        <v>10943285</v>
      </c>
      <c r="E268">
        <f t="shared" si="9"/>
        <v>1094328.5</v>
      </c>
      <c r="F268" t="s">
        <v>42</v>
      </c>
      <c r="G268">
        <v>5.9999999999999995E-4</v>
      </c>
      <c r="H268">
        <f t="shared" si="8"/>
        <v>6565.9709999999995</v>
      </c>
    </row>
    <row r="269" spans="1:8" x14ac:dyDescent="0.3">
      <c r="A269" s="2">
        <v>45170</v>
      </c>
      <c r="B269" t="s">
        <v>8</v>
      </c>
      <c r="F269" t="s">
        <v>43</v>
      </c>
      <c r="G269">
        <v>0.03</v>
      </c>
      <c r="H269">
        <f t="shared" si="8"/>
        <v>328298.55</v>
      </c>
    </row>
    <row r="270" spans="1:8" x14ac:dyDescent="0.3">
      <c r="A270" s="2">
        <v>45170</v>
      </c>
      <c r="B270" t="s">
        <v>8</v>
      </c>
      <c r="F270" t="s">
        <v>45</v>
      </c>
      <c r="G270">
        <v>6.5000000000000002E-2</v>
      </c>
      <c r="H270">
        <f t="shared" si="8"/>
        <v>711313.52500000002</v>
      </c>
    </row>
    <row r="271" spans="1:8" x14ac:dyDescent="0.3">
      <c r="A271" s="2">
        <v>45170</v>
      </c>
      <c r="B271" t="s">
        <v>8</v>
      </c>
      <c r="F271" t="s">
        <v>38</v>
      </c>
      <c r="G271">
        <f>C268-SUM(G268:G270)</f>
        <v>4.4000000000000011E-3</v>
      </c>
      <c r="H271">
        <f t="shared" si="8"/>
        <v>48150.454000000012</v>
      </c>
    </row>
    <row r="272" spans="1:8" x14ac:dyDescent="0.3">
      <c r="A272" s="2">
        <v>45170</v>
      </c>
      <c r="B272" t="s">
        <v>12</v>
      </c>
      <c r="C272">
        <f>1-(SUM(C250:C268)+SUM(C275:C278))</f>
        <v>7.5999999999999956E-2</v>
      </c>
      <c r="D272">
        <v>10943285</v>
      </c>
      <c r="E272">
        <f t="shared" si="9"/>
        <v>831689.65999999957</v>
      </c>
      <c r="F272" t="s">
        <v>44</v>
      </c>
      <c r="G272">
        <v>1.06E-2</v>
      </c>
      <c r="H272">
        <f t="shared" si="8"/>
        <v>115998.821</v>
      </c>
    </row>
    <row r="273" spans="1:8" x14ac:dyDescent="0.3">
      <c r="A273" s="2">
        <v>45170</v>
      </c>
      <c r="B273" t="s">
        <v>12</v>
      </c>
      <c r="F273" t="s">
        <v>31</v>
      </c>
      <c r="G273">
        <v>0.01</v>
      </c>
      <c r="H273">
        <f t="shared" si="8"/>
        <v>109432.85</v>
      </c>
    </row>
    <row r="274" spans="1:8" x14ac:dyDescent="0.3">
      <c r="A274" s="2">
        <v>45170</v>
      </c>
      <c r="B274" t="s">
        <v>12</v>
      </c>
      <c r="F274" t="s">
        <v>32</v>
      </c>
      <c r="G274">
        <f>C272-SUM(G272:G273)</f>
        <v>5.5399999999999956E-2</v>
      </c>
      <c r="H274">
        <f t="shared" si="8"/>
        <v>606257.98899999948</v>
      </c>
    </row>
    <row r="275" spans="1:8" x14ac:dyDescent="0.3">
      <c r="A275" s="2">
        <v>45170</v>
      </c>
      <c r="B275" t="s">
        <v>13</v>
      </c>
      <c r="C275">
        <f>0.023</f>
        <v>2.3E-2</v>
      </c>
      <c r="D275">
        <v>10943285</v>
      </c>
      <c r="E275">
        <f t="shared" si="9"/>
        <v>251695.55499999999</v>
      </c>
      <c r="F275" t="s">
        <v>51</v>
      </c>
      <c r="G275">
        <f>C275-SUM(G276:G277)</f>
        <v>3.6500000000000005E-3</v>
      </c>
      <c r="H275">
        <f t="shared" si="8"/>
        <v>39942.990250000003</v>
      </c>
    </row>
    <row r="276" spans="1:8" x14ac:dyDescent="0.3">
      <c r="A276" s="2">
        <v>45170</v>
      </c>
      <c r="B276" t="s">
        <v>13</v>
      </c>
      <c r="F276" t="s">
        <v>34</v>
      </c>
      <c r="G276">
        <v>2.3E-3</v>
      </c>
      <c r="H276">
        <f t="shared" si="8"/>
        <v>25169.555499999999</v>
      </c>
    </row>
    <row r="277" spans="1:8" x14ac:dyDescent="0.3">
      <c r="A277" s="2">
        <v>45170</v>
      </c>
      <c r="B277" t="s">
        <v>13</v>
      </c>
      <c r="F277" t="s">
        <v>36</v>
      </c>
      <c r="G277">
        <v>1.7049999999999999E-2</v>
      </c>
      <c r="H277">
        <f t="shared" si="8"/>
        <v>186583.00925</v>
      </c>
    </row>
    <row r="278" spans="1:8" x14ac:dyDescent="0.3">
      <c r="A278" s="2">
        <v>45170</v>
      </c>
      <c r="B278" t="s">
        <v>14</v>
      </c>
      <c r="C278">
        <f>0.031</f>
        <v>3.1E-2</v>
      </c>
      <c r="D278">
        <v>10943285</v>
      </c>
      <c r="E278">
        <f t="shared" si="9"/>
        <v>339241.83500000002</v>
      </c>
      <c r="F278" t="s">
        <v>29</v>
      </c>
      <c r="G278">
        <v>4.1000000000000003E-3</v>
      </c>
      <c r="H278">
        <f t="shared" si="8"/>
        <v>44867.468500000003</v>
      </c>
    </row>
    <row r="279" spans="1:8" x14ac:dyDescent="0.3">
      <c r="A279" s="2">
        <v>45170</v>
      </c>
      <c r="B279" t="s">
        <v>14</v>
      </c>
      <c r="F279" t="s">
        <v>35</v>
      </c>
      <c r="G279">
        <v>2.5999999999999999E-2</v>
      </c>
      <c r="H279">
        <f t="shared" si="8"/>
        <v>284525.40999999997</v>
      </c>
    </row>
    <row r="280" spans="1:8" x14ac:dyDescent="0.3">
      <c r="A280" s="2">
        <v>45170</v>
      </c>
      <c r="B280" t="s">
        <v>14</v>
      </c>
      <c r="F280" t="s">
        <v>49</v>
      </c>
      <c r="G280">
        <f>C278-SUM(G278:G279)</f>
        <v>9.0000000000000149E-4</v>
      </c>
      <c r="H280">
        <f t="shared" si="8"/>
        <v>9848.9565000000166</v>
      </c>
    </row>
    <row r="281" spans="1:8" x14ac:dyDescent="0.3">
      <c r="A281" s="2">
        <v>45200</v>
      </c>
      <c r="B281" t="s">
        <v>7</v>
      </c>
      <c r="C281">
        <f>0.38</f>
        <v>0.38</v>
      </c>
      <c r="D281">
        <v>11037795</v>
      </c>
      <c r="E281">
        <f t="shared" si="9"/>
        <v>4194362.0999999996</v>
      </c>
      <c r="F281" t="s">
        <v>22</v>
      </c>
      <c r="G281">
        <v>0.36</v>
      </c>
      <c r="H281">
        <f>G281*$D$281</f>
        <v>3973606.1999999997</v>
      </c>
    </row>
    <row r="282" spans="1:8" x14ac:dyDescent="0.3">
      <c r="A282" s="2">
        <v>45200</v>
      </c>
      <c r="B282" t="s">
        <v>7</v>
      </c>
      <c r="F282" t="s">
        <v>46</v>
      </c>
      <c r="G282">
        <v>9.4999999999999998E-3</v>
      </c>
      <c r="H282">
        <f t="shared" ref="H282:H311" si="10">G282*$D$281</f>
        <v>104859.05249999999</v>
      </c>
    </row>
    <row r="283" spans="1:8" x14ac:dyDescent="0.3">
      <c r="A283" s="2">
        <v>45200</v>
      </c>
      <c r="B283" t="s">
        <v>7</v>
      </c>
      <c r="F283" t="s">
        <v>47</v>
      </c>
      <c r="G283">
        <v>8.0000000000000004E-4</v>
      </c>
      <c r="H283">
        <f t="shared" si="10"/>
        <v>8830.2360000000008</v>
      </c>
    </row>
    <row r="284" spans="1:8" x14ac:dyDescent="0.3">
      <c r="A284" s="2">
        <v>45200</v>
      </c>
      <c r="B284" t="s">
        <v>7</v>
      </c>
      <c r="F284" t="s">
        <v>48</v>
      </c>
      <c r="G284">
        <v>9.4999999999999998E-3</v>
      </c>
      <c r="H284">
        <f t="shared" si="10"/>
        <v>104859.05249999999</v>
      </c>
    </row>
    <row r="285" spans="1:8" x14ac:dyDescent="0.3">
      <c r="A285" s="2">
        <v>45200</v>
      </c>
      <c r="B285" t="s">
        <v>7</v>
      </c>
      <c r="F285" t="s">
        <v>23</v>
      </c>
      <c r="G285">
        <f>C281-SUM(G281:G284)</f>
        <v>1.9999999999997797E-4</v>
      </c>
      <c r="H285">
        <f t="shared" si="10"/>
        <v>2207.5589999997569</v>
      </c>
    </row>
    <row r="286" spans="1:8" x14ac:dyDescent="0.3">
      <c r="A286" s="2">
        <v>45200</v>
      </c>
      <c r="B286" t="s">
        <v>11</v>
      </c>
      <c r="C286">
        <f>0.165</f>
        <v>0.16500000000000001</v>
      </c>
      <c r="D286">
        <v>11037795</v>
      </c>
      <c r="E286">
        <f t="shared" si="9"/>
        <v>1821236.175</v>
      </c>
      <c r="F286" t="s">
        <v>37</v>
      </c>
      <c r="G286">
        <v>0.15</v>
      </c>
      <c r="H286">
        <f t="shared" si="10"/>
        <v>1655669.25</v>
      </c>
    </row>
    <row r="287" spans="1:8" x14ac:dyDescent="0.3">
      <c r="A287" s="2">
        <v>45200</v>
      </c>
      <c r="B287" t="s">
        <v>11</v>
      </c>
      <c r="F287" t="s">
        <v>41</v>
      </c>
      <c r="G287">
        <v>4.0000000000000001E-3</v>
      </c>
      <c r="H287">
        <f t="shared" si="10"/>
        <v>44151.18</v>
      </c>
    </row>
    <row r="288" spans="1:8" x14ac:dyDescent="0.3">
      <c r="A288" s="2">
        <v>45200</v>
      </c>
      <c r="B288" t="s">
        <v>11</v>
      </c>
      <c r="F288" t="s">
        <v>24</v>
      </c>
      <c r="G288">
        <f>C286-SUM(G286:G287)</f>
        <v>1.100000000000001E-2</v>
      </c>
      <c r="H288">
        <f t="shared" si="10"/>
        <v>121415.74500000011</v>
      </c>
    </row>
    <row r="289" spans="1:8" x14ac:dyDescent="0.3">
      <c r="A289" s="2">
        <v>45200</v>
      </c>
      <c r="B289" t="s">
        <v>9</v>
      </c>
      <c r="C289">
        <f>0.22</f>
        <v>0.22</v>
      </c>
      <c r="D289">
        <v>11037795</v>
      </c>
      <c r="E289">
        <f t="shared" si="9"/>
        <v>2428314.9</v>
      </c>
      <c r="F289" t="s">
        <v>26</v>
      </c>
      <c r="G289">
        <v>0.15</v>
      </c>
      <c r="H289">
        <f t="shared" si="10"/>
        <v>1655669.25</v>
      </c>
    </row>
    <row r="290" spans="1:8" x14ac:dyDescent="0.3">
      <c r="A290" s="2">
        <v>45200</v>
      </c>
      <c r="B290" t="s">
        <v>9</v>
      </c>
      <c r="F290" t="s">
        <v>25</v>
      </c>
      <c r="G290">
        <v>4.4999999999999997E-3</v>
      </c>
      <c r="H290">
        <f t="shared" si="10"/>
        <v>49670.077499999999</v>
      </c>
    </row>
    <row r="291" spans="1:8" x14ac:dyDescent="0.3">
      <c r="A291" s="2">
        <v>45200</v>
      </c>
      <c r="B291" t="s">
        <v>9</v>
      </c>
      <c r="F291" t="s">
        <v>39</v>
      </c>
      <c r="G291">
        <v>0.05</v>
      </c>
      <c r="H291">
        <f t="shared" si="10"/>
        <v>551889.75</v>
      </c>
    </row>
    <row r="292" spans="1:8" x14ac:dyDescent="0.3">
      <c r="A292" s="2">
        <v>45200</v>
      </c>
      <c r="B292" t="s">
        <v>9</v>
      </c>
      <c r="F292" t="s">
        <v>27</v>
      </c>
      <c r="G292">
        <v>5.9999999999999995E-4</v>
      </c>
      <c r="H292">
        <f t="shared" si="10"/>
        <v>6622.6769999999997</v>
      </c>
    </row>
    <row r="293" spans="1:8" x14ac:dyDescent="0.3">
      <c r="A293" s="2">
        <v>45200</v>
      </c>
      <c r="B293" t="s">
        <v>9</v>
      </c>
      <c r="F293" t="s">
        <v>30</v>
      </c>
      <c r="G293">
        <v>5.0000000000000001E-4</v>
      </c>
      <c r="H293">
        <f t="shared" si="10"/>
        <v>5518.8975</v>
      </c>
    </row>
    <row r="294" spans="1:8" x14ac:dyDescent="0.3">
      <c r="A294" s="2">
        <v>45200</v>
      </c>
      <c r="B294" t="s">
        <v>9</v>
      </c>
      <c r="F294" t="s">
        <v>33</v>
      </c>
      <c r="G294">
        <f>C289-SUM(G289:G293)</f>
        <v>1.4399999999999996E-2</v>
      </c>
      <c r="H294">
        <f t="shared" si="10"/>
        <v>158944.24799999996</v>
      </c>
    </row>
    <row r="295" spans="1:8" x14ac:dyDescent="0.3">
      <c r="A295" s="2">
        <v>45200</v>
      </c>
      <c r="B295" t="s">
        <v>10</v>
      </c>
      <c r="C295">
        <f>0.034</f>
        <v>3.4000000000000002E-2</v>
      </c>
      <c r="D295">
        <v>11037795</v>
      </c>
      <c r="E295">
        <f t="shared" si="9"/>
        <v>375285.03</v>
      </c>
      <c r="F295" t="s">
        <v>28</v>
      </c>
      <c r="G295">
        <v>1E-3</v>
      </c>
      <c r="H295">
        <f t="shared" si="10"/>
        <v>11037.795</v>
      </c>
    </row>
    <row r="296" spans="1:8" x14ac:dyDescent="0.3">
      <c r="A296" s="2">
        <v>45200</v>
      </c>
      <c r="B296" t="s">
        <v>10</v>
      </c>
      <c r="F296" t="s">
        <v>29</v>
      </c>
      <c r="G296">
        <v>2.9000000000000001E-2</v>
      </c>
      <c r="H296">
        <f t="shared" si="10"/>
        <v>320096.05499999999</v>
      </c>
    </row>
    <row r="297" spans="1:8" x14ac:dyDescent="0.3">
      <c r="A297" s="2">
        <v>45200</v>
      </c>
      <c r="B297" t="s">
        <v>10</v>
      </c>
      <c r="F297" t="s">
        <v>40</v>
      </c>
      <c r="G297">
        <v>2.9999999999999997E-4</v>
      </c>
      <c r="H297">
        <f t="shared" si="10"/>
        <v>3311.3384999999998</v>
      </c>
    </row>
    <row r="298" spans="1:8" x14ac:dyDescent="0.3">
      <c r="A298" s="2">
        <v>45200</v>
      </c>
      <c r="B298" t="s">
        <v>10</v>
      </c>
      <c r="F298" t="s">
        <v>50</v>
      </c>
      <c r="G298">
        <f>C295-SUM(G295:G297)</f>
        <v>3.6999999999999984E-3</v>
      </c>
      <c r="H298">
        <f t="shared" si="10"/>
        <v>40839.84149999998</v>
      </c>
    </row>
    <row r="299" spans="1:8" x14ac:dyDescent="0.3">
      <c r="A299" s="2">
        <v>45200</v>
      </c>
      <c r="B299" t="s">
        <v>8</v>
      </c>
      <c r="C299">
        <f>0.11</f>
        <v>0.11</v>
      </c>
      <c r="D299">
        <v>11037795</v>
      </c>
      <c r="E299">
        <f t="shared" si="9"/>
        <v>1214157.45</v>
      </c>
      <c r="F299" t="s">
        <v>42</v>
      </c>
      <c r="G299">
        <v>5.9999999999999995E-4</v>
      </c>
      <c r="H299">
        <f t="shared" si="10"/>
        <v>6622.6769999999997</v>
      </c>
    </row>
    <row r="300" spans="1:8" x14ac:dyDescent="0.3">
      <c r="A300" s="2">
        <v>45200</v>
      </c>
      <c r="B300" t="s">
        <v>8</v>
      </c>
      <c r="F300" t="s">
        <v>43</v>
      </c>
      <c r="G300">
        <v>4.2999999999999997E-2</v>
      </c>
      <c r="H300">
        <f t="shared" si="10"/>
        <v>474625.18499999994</v>
      </c>
    </row>
    <row r="301" spans="1:8" x14ac:dyDescent="0.3">
      <c r="A301" s="2">
        <v>45200</v>
      </c>
      <c r="B301" t="s">
        <v>8</v>
      </c>
      <c r="F301" t="s">
        <v>45</v>
      </c>
      <c r="G301">
        <v>6.5000000000000002E-2</v>
      </c>
      <c r="H301">
        <f t="shared" si="10"/>
        <v>717456.67500000005</v>
      </c>
    </row>
    <row r="302" spans="1:8" x14ac:dyDescent="0.3">
      <c r="A302" s="2">
        <v>45200</v>
      </c>
      <c r="B302" t="s">
        <v>8</v>
      </c>
      <c r="F302" t="s">
        <v>38</v>
      </c>
      <c r="G302">
        <f>C299-SUM(G299:G301)</f>
        <v>1.3999999999999985E-3</v>
      </c>
      <c r="H302">
        <f t="shared" si="10"/>
        <v>15452.912999999982</v>
      </c>
    </row>
    <row r="303" spans="1:8" x14ac:dyDescent="0.3">
      <c r="A303" s="2">
        <v>45200</v>
      </c>
      <c r="B303" t="s">
        <v>12</v>
      </c>
      <c r="C303">
        <f>1-(SUM(C281:C299)+SUM(C306:C309))</f>
        <v>3.7999999999999923E-2</v>
      </c>
      <c r="D303">
        <v>11037795</v>
      </c>
      <c r="E303">
        <f t="shared" si="9"/>
        <v>419436.20999999915</v>
      </c>
      <c r="F303" t="s">
        <v>44</v>
      </c>
      <c r="G303">
        <v>0.02</v>
      </c>
      <c r="H303">
        <f t="shared" si="10"/>
        <v>220755.9</v>
      </c>
    </row>
    <row r="304" spans="1:8" x14ac:dyDescent="0.3">
      <c r="A304" s="2">
        <v>45200</v>
      </c>
      <c r="B304" t="s">
        <v>12</v>
      </c>
      <c r="F304" t="s">
        <v>31</v>
      </c>
      <c r="G304">
        <v>0.01</v>
      </c>
      <c r="H304">
        <f t="shared" si="10"/>
        <v>110377.95</v>
      </c>
    </row>
    <row r="305" spans="1:8" x14ac:dyDescent="0.3">
      <c r="A305" s="2">
        <v>45200</v>
      </c>
      <c r="B305" t="s">
        <v>12</v>
      </c>
      <c r="F305" t="s">
        <v>32</v>
      </c>
      <c r="G305">
        <f>C303-SUM(G303:G304)</f>
        <v>7.9999999999999238E-3</v>
      </c>
      <c r="H305">
        <f t="shared" si="10"/>
        <v>88302.359999999157</v>
      </c>
    </row>
    <row r="306" spans="1:8" x14ac:dyDescent="0.3">
      <c r="A306" s="2">
        <v>45200</v>
      </c>
      <c r="B306" t="s">
        <v>13</v>
      </c>
      <c r="C306">
        <f>0.023</f>
        <v>2.3E-2</v>
      </c>
      <c r="D306">
        <v>11037795</v>
      </c>
      <c r="E306">
        <f t="shared" si="9"/>
        <v>253869.285</v>
      </c>
      <c r="F306" t="s">
        <v>51</v>
      </c>
      <c r="G306">
        <f>C306-SUM(G307:G308)</f>
        <v>2.8299999999999992E-3</v>
      </c>
      <c r="H306">
        <f t="shared" si="10"/>
        <v>31236.959849999992</v>
      </c>
    </row>
    <row r="307" spans="1:8" x14ac:dyDescent="0.3">
      <c r="A307" s="2">
        <v>45200</v>
      </c>
      <c r="B307" t="s">
        <v>13</v>
      </c>
      <c r="F307" t="s">
        <v>34</v>
      </c>
      <c r="G307">
        <v>2.8999999999999998E-3</v>
      </c>
      <c r="H307">
        <f t="shared" si="10"/>
        <v>32009.605499999998</v>
      </c>
    </row>
    <row r="308" spans="1:8" x14ac:dyDescent="0.3">
      <c r="A308" s="2">
        <v>45200</v>
      </c>
      <c r="B308" t="s">
        <v>13</v>
      </c>
      <c r="F308" t="s">
        <v>36</v>
      </c>
      <c r="G308">
        <v>1.7270000000000001E-2</v>
      </c>
      <c r="H308">
        <f t="shared" si="10"/>
        <v>190622.71965000001</v>
      </c>
    </row>
    <row r="309" spans="1:8" x14ac:dyDescent="0.3">
      <c r="A309" s="2">
        <v>45200</v>
      </c>
      <c r="B309" t="s">
        <v>14</v>
      </c>
      <c r="C309">
        <f>0.03</f>
        <v>0.03</v>
      </c>
      <c r="D309">
        <v>11037795</v>
      </c>
      <c r="E309">
        <f t="shared" si="9"/>
        <v>331133.84999999998</v>
      </c>
      <c r="F309" t="s">
        <v>29</v>
      </c>
      <c r="G309">
        <v>3.8E-3</v>
      </c>
      <c r="H309">
        <f t="shared" si="10"/>
        <v>41943.620999999999</v>
      </c>
    </row>
    <row r="310" spans="1:8" x14ac:dyDescent="0.3">
      <c r="A310" s="2">
        <v>45200</v>
      </c>
      <c r="B310" t="s">
        <v>14</v>
      </c>
      <c r="F310" t="s">
        <v>35</v>
      </c>
      <c r="G310">
        <v>2.5999999999999999E-2</v>
      </c>
      <c r="H310">
        <f t="shared" si="10"/>
        <v>286982.67</v>
      </c>
    </row>
    <row r="311" spans="1:8" x14ac:dyDescent="0.3">
      <c r="A311" s="2">
        <v>45200</v>
      </c>
      <c r="B311" t="s">
        <v>14</v>
      </c>
      <c r="F311" t="s">
        <v>49</v>
      </c>
      <c r="G311">
        <f>C309-SUM(G309:G310)</f>
        <v>1.9999999999999879E-4</v>
      </c>
      <c r="H311">
        <f t="shared" si="10"/>
        <v>2207.5589999999866</v>
      </c>
    </row>
    <row r="312" spans="1:8" x14ac:dyDescent="0.3">
      <c r="A312" s="2">
        <v>45231</v>
      </c>
      <c r="B312" t="s">
        <v>7</v>
      </c>
      <c r="C312">
        <f>0.3805</f>
        <v>0.3805</v>
      </c>
      <c r="D312">
        <v>11495357</v>
      </c>
      <c r="E312">
        <f t="shared" si="9"/>
        <v>4373983.3384999996</v>
      </c>
      <c r="F312" t="s">
        <v>22</v>
      </c>
      <c r="G312">
        <v>0.36</v>
      </c>
      <c r="H312">
        <f>G312*$D$312</f>
        <v>4138328.52</v>
      </c>
    </row>
    <row r="313" spans="1:8" x14ac:dyDescent="0.3">
      <c r="A313" s="2">
        <v>45231</v>
      </c>
      <c r="B313" t="s">
        <v>7</v>
      </c>
      <c r="F313" t="s">
        <v>46</v>
      </c>
      <c r="G313">
        <v>9.4999999999999998E-3</v>
      </c>
      <c r="H313">
        <f t="shared" ref="H313:H342" si="11">G313*$D$312</f>
        <v>109205.8915</v>
      </c>
    </row>
    <row r="314" spans="1:8" x14ac:dyDescent="0.3">
      <c r="A314" s="2">
        <v>45231</v>
      </c>
      <c r="B314" t="s">
        <v>7</v>
      </c>
      <c r="F314" t="s">
        <v>47</v>
      </c>
      <c r="G314">
        <v>8.0000000000000004E-4</v>
      </c>
      <c r="H314">
        <f t="shared" si="11"/>
        <v>9196.2856000000011</v>
      </c>
    </row>
    <row r="315" spans="1:8" x14ac:dyDescent="0.3">
      <c r="A315" s="2">
        <v>45231</v>
      </c>
      <c r="B315" t="s">
        <v>7</v>
      </c>
      <c r="F315" t="s">
        <v>48</v>
      </c>
      <c r="G315">
        <v>9.4999999999999998E-3</v>
      </c>
      <c r="H315">
        <f t="shared" si="11"/>
        <v>109205.8915</v>
      </c>
    </row>
    <row r="316" spans="1:8" x14ac:dyDescent="0.3">
      <c r="A316" s="2">
        <v>45231</v>
      </c>
      <c r="B316" t="s">
        <v>7</v>
      </c>
      <c r="F316" t="s">
        <v>23</v>
      </c>
      <c r="G316">
        <f>C312-SUM(G312:G315)</f>
        <v>6.9999999999997842E-4</v>
      </c>
      <c r="H316">
        <f t="shared" si="11"/>
        <v>8046.7498999997515</v>
      </c>
    </row>
    <row r="317" spans="1:8" x14ac:dyDescent="0.3">
      <c r="A317" s="2">
        <v>45231</v>
      </c>
      <c r="B317" t="s">
        <v>11</v>
      </c>
      <c r="C317">
        <f>0.174</f>
        <v>0.17399999999999999</v>
      </c>
      <c r="D317">
        <v>11495357</v>
      </c>
      <c r="E317">
        <f t="shared" si="9"/>
        <v>2000192.1179999998</v>
      </c>
      <c r="F317" t="s">
        <v>37</v>
      </c>
      <c r="G317">
        <v>0.16</v>
      </c>
      <c r="H317">
        <f t="shared" si="11"/>
        <v>1839257.12</v>
      </c>
    </row>
    <row r="318" spans="1:8" x14ac:dyDescent="0.3">
      <c r="A318" s="2">
        <v>45231</v>
      </c>
      <c r="B318" t="s">
        <v>11</v>
      </c>
      <c r="F318" t="s">
        <v>41</v>
      </c>
      <c r="G318">
        <v>8.9999999999999993E-3</v>
      </c>
      <c r="H318">
        <f t="shared" si="11"/>
        <v>103458.21299999999</v>
      </c>
    </row>
    <row r="319" spans="1:8" x14ac:dyDescent="0.3">
      <c r="A319" s="2">
        <v>45231</v>
      </c>
      <c r="B319" t="s">
        <v>11</v>
      </c>
      <c r="F319" t="s">
        <v>24</v>
      </c>
      <c r="G319">
        <f>C317-SUM(G317:G318)</f>
        <v>4.9999999999999767E-3</v>
      </c>
      <c r="H319">
        <f t="shared" si="11"/>
        <v>57476.784999999734</v>
      </c>
    </row>
    <row r="320" spans="1:8" x14ac:dyDescent="0.3">
      <c r="A320" s="2">
        <v>45231</v>
      </c>
      <c r="B320" t="s">
        <v>9</v>
      </c>
      <c r="C320">
        <f>0.2403</f>
        <v>0.24030000000000001</v>
      </c>
      <c r="D320">
        <v>11495357</v>
      </c>
      <c r="E320">
        <f t="shared" si="9"/>
        <v>2762334.2871000003</v>
      </c>
      <c r="F320" t="s">
        <v>26</v>
      </c>
      <c r="G320">
        <v>0.18</v>
      </c>
      <c r="H320">
        <f t="shared" si="11"/>
        <v>2069164.26</v>
      </c>
    </row>
    <row r="321" spans="1:8" x14ac:dyDescent="0.3">
      <c r="A321" s="2">
        <v>45231</v>
      </c>
      <c r="B321" t="s">
        <v>9</v>
      </c>
      <c r="F321" t="s">
        <v>25</v>
      </c>
      <c r="G321">
        <v>4.4999999999999997E-3</v>
      </c>
      <c r="H321">
        <f t="shared" si="11"/>
        <v>51729.106499999994</v>
      </c>
    </row>
    <row r="322" spans="1:8" x14ac:dyDescent="0.3">
      <c r="A322" s="2">
        <v>45231</v>
      </c>
      <c r="B322" t="s">
        <v>9</v>
      </c>
      <c r="F322" t="s">
        <v>39</v>
      </c>
      <c r="G322">
        <v>0.05</v>
      </c>
      <c r="H322">
        <f t="shared" si="11"/>
        <v>574767.85</v>
      </c>
    </row>
    <row r="323" spans="1:8" x14ac:dyDescent="0.3">
      <c r="A323" s="2">
        <v>45231</v>
      </c>
      <c r="B323" t="s">
        <v>9</v>
      </c>
      <c r="F323" t="s">
        <v>27</v>
      </c>
      <c r="G323">
        <v>4.0000000000000002E-4</v>
      </c>
      <c r="H323">
        <f t="shared" si="11"/>
        <v>4598.1428000000005</v>
      </c>
    </row>
    <row r="324" spans="1:8" x14ac:dyDescent="0.3">
      <c r="A324" s="2">
        <v>45231</v>
      </c>
      <c r="B324" t="s">
        <v>9</v>
      </c>
      <c r="F324" t="s">
        <v>30</v>
      </c>
      <c r="G324">
        <v>5.0000000000000001E-4</v>
      </c>
      <c r="H324">
        <f t="shared" si="11"/>
        <v>5747.6785</v>
      </c>
    </row>
    <row r="325" spans="1:8" x14ac:dyDescent="0.3">
      <c r="A325" s="2">
        <v>45231</v>
      </c>
      <c r="B325" t="s">
        <v>9</v>
      </c>
      <c r="F325" t="s">
        <v>33</v>
      </c>
      <c r="G325">
        <f>C320-SUM(G320:G324)</f>
        <v>4.9000000000000155E-3</v>
      </c>
      <c r="H325">
        <f t="shared" si="11"/>
        <v>56327.249300000178</v>
      </c>
    </row>
    <row r="326" spans="1:8" x14ac:dyDescent="0.3">
      <c r="A326" s="2">
        <v>45231</v>
      </c>
      <c r="B326" t="s">
        <v>10</v>
      </c>
      <c r="C326">
        <f>0.03</f>
        <v>0.03</v>
      </c>
      <c r="D326">
        <v>11495357</v>
      </c>
      <c r="E326">
        <f t="shared" si="9"/>
        <v>344860.70999999996</v>
      </c>
      <c r="F326" t="s">
        <v>28</v>
      </c>
      <c r="G326">
        <v>5.0000000000000001E-4</v>
      </c>
      <c r="H326">
        <f t="shared" si="11"/>
        <v>5747.6785</v>
      </c>
    </row>
    <row r="327" spans="1:8" x14ac:dyDescent="0.3">
      <c r="A327" s="2">
        <v>45231</v>
      </c>
      <c r="B327" t="s">
        <v>10</v>
      </c>
      <c r="F327" t="s">
        <v>29</v>
      </c>
      <c r="G327">
        <v>2.9000000000000001E-2</v>
      </c>
      <c r="H327">
        <f t="shared" si="11"/>
        <v>333365.353</v>
      </c>
    </row>
    <row r="328" spans="1:8" x14ac:dyDescent="0.3">
      <c r="A328" s="2">
        <v>45231</v>
      </c>
      <c r="B328" t="s">
        <v>10</v>
      </c>
      <c r="F328" t="s">
        <v>40</v>
      </c>
      <c r="G328">
        <v>2.9999999999999997E-4</v>
      </c>
      <c r="H328">
        <f t="shared" si="11"/>
        <v>3448.6070999999997</v>
      </c>
    </row>
    <row r="329" spans="1:8" x14ac:dyDescent="0.3">
      <c r="A329" s="2">
        <v>45231</v>
      </c>
      <c r="B329" t="s">
        <v>10</v>
      </c>
      <c r="F329" t="s">
        <v>50</v>
      </c>
      <c r="G329">
        <f>C326-SUM(G326:G328)</f>
        <v>1.9999999999999532E-4</v>
      </c>
      <c r="H329">
        <f t="shared" si="11"/>
        <v>2299.0713999999462</v>
      </c>
    </row>
    <row r="330" spans="1:8" x14ac:dyDescent="0.3">
      <c r="A330" s="2">
        <v>45231</v>
      </c>
      <c r="B330" t="s">
        <v>8</v>
      </c>
      <c r="C330">
        <f>0.109</f>
        <v>0.109</v>
      </c>
      <c r="D330">
        <v>11495357</v>
      </c>
      <c r="E330">
        <f t="shared" si="9"/>
        <v>1252993.9129999999</v>
      </c>
      <c r="F330" t="s">
        <v>42</v>
      </c>
      <c r="G330">
        <v>5.9999999999999995E-4</v>
      </c>
      <c r="H330">
        <f t="shared" si="11"/>
        <v>6897.2141999999994</v>
      </c>
    </row>
    <row r="331" spans="1:8" x14ac:dyDescent="0.3">
      <c r="A331" s="2">
        <v>45231</v>
      </c>
      <c r="B331" t="s">
        <v>8</v>
      </c>
      <c r="F331" t="s">
        <v>43</v>
      </c>
      <c r="G331">
        <v>4.2999999999999997E-2</v>
      </c>
      <c r="H331">
        <f t="shared" si="11"/>
        <v>494300.35099999997</v>
      </c>
    </row>
    <row r="332" spans="1:8" x14ac:dyDescent="0.3">
      <c r="A332" s="2">
        <v>45231</v>
      </c>
      <c r="B332" t="s">
        <v>8</v>
      </c>
      <c r="F332" t="s">
        <v>45</v>
      </c>
      <c r="G332">
        <v>6.5000000000000002E-2</v>
      </c>
      <c r="H332">
        <f t="shared" si="11"/>
        <v>747198.20500000007</v>
      </c>
    </row>
    <row r="333" spans="1:8" x14ac:dyDescent="0.3">
      <c r="A333" s="2">
        <v>45231</v>
      </c>
      <c r="B333" t="s">
        <v>8</v>
      </c>
      <c r="F333" t="s">
        <v>38</v>
      </c>
      <c r="G333">
        <f>C330-SUM(G330:G332)</f>
        <v>3.9999999999999758E-4</v>
      </c>
      <c r="H333">
        <f t="shared" si="11"/>
        <v>4598.1427999999723</v>
      </c>
    </row>
    <row r="334" spans="1:8" x14ac:dyDescent="0.3">
      <c r="A334" s="2">
        <v>45231</v>
      </c>
      <c r="B334" t="s">
        <v>12</v>
      </c>
      <c r="C334">
        <f>1-(SUM(C312:C333)+SUM(C337:C340))</f>
        <v>2.2199999999999998E-2</v>
      </c>
      <c r="D334">
        <v>11495357</v>
      </c>
      <c r="E334">
        <f t="shared" si="9"/>
        <v>255196.92539999998</v>
      </c>
      <c r="F334" t="s">
        <v>44</v>
      </c>
      <c r="G334">
        <v>8.9999999999999993E-3</v>
      </c>
      <c r="H334">
        <f t="shared" si="11"/>
        <v>103458.21299999999</v>
      </c>
    </row>
    <row r="335" spans="1:8" x14ac:dyDescent="0.3">
      <c r="A335" s="2">
        <v>45231</v>
      </c>
      <c r="B335" t="s">
        <v>12</v>
      </c>
      <c r="F335" t="s">
        <v>31</v>
      </c>
      <c r="G335">
        <v>0.01</v>
      </c>
      <c r="H335">
        <f t="shared" si="11"/>
        <v>114953.57</v>
      </c>
    </row>
    <row r="336" spans="1:8" x14ac:dyDescent="0.3">
      <c r="A336" s="2">
        <v>45231</v>
      </c>
      <c r="B336" t="s">
        <v>12</v>
      </c>
      <c r="F336" t="s">
        <v>32</v>
      </c>
      <c r="G336">
        <f>C334-SUM(G334:G335)</f>
        <v>3.199999999999998E-3</v>
      </c>
      <c r="H336">
        <f t="shared" si="11"/>
        <v>36785.142399999975</v>
      </c>
    </row>
    <row r="337" spans="1:8" x14ac:dyDescent="0.3">
      <c r="A337" s="2">
        <v>45231</v>
      </c>
      <c r="B337" t="s">
        <v>13</v>
      </c>
      <c r="C337">
        <f>0.023</f>
        <v>2.3E-2</v>
      </c>
      <c r="D337">
        <v>11495357</v>
      </c>
      <c r="E337">
        <f t="shared" si="9"/>
        <v>264393.21100000001</v>
      </c>
      <c r="F337" t="s">
        <v>51</v>
      </c>
      <c r="G337">
        <f>C337-SUM(G338:G339)</f>
        <v>6.2999999999999862E-4</v>
      </c>
      <c r="H337">
        <f t="shared" si="11"/>
        <v>7242.0749099999839</v>
      </c>
    </row>
    <row r="338" spans="1:8" x14ac:dyDescent="0.3">
      <c r="A338" s="2">
        <v>45231</v>
      </c>
      <c r="B338" t="s">
        <v>13</v>
      </c>
      <c r="F338" t="s">
        <v>34</v>
      </c>
      <c r="G338">
        <v>5.1000000000000004E-3</v>
      </c>
      <c r="H338">
        <f t="shared" si="11"/>
        <v>58626.320700000004</v>
      </c>
    </row>
    <row r="339" spans="1:8" x14ac:dyDescent="0.3">
      <c r="A339" s="2">
        <v>45231</v>
      </c>
      <c r="B339" t="s">
        <v>13</v>
      </c>
      <c r="F339" t="s">
        <v>36</v>
      </c>
      <c r="G339">
        <v>1.7270000000000001E-2</v>
      </c>
      <c r="H339">
        <f t="shared" si="11"/>
        <v>198524.81539</v>
      </c>
    </row>
    <row r="340" spans="1:8" x14ac:dyDescent="0.3">
      <c r="A340" s="2">
        <v>45231</v>
      </c>
      <c r="B340" t="s">
        <v>14</v>
      </c>
      <c r="C340">
        <f>0.021</f>
        <v>2.1000000000000001E-2</v>
      </c>
      <c r="D340">
        <v>11495357</v>
      </c>
      <c r="E340">
        <f t="shared" si="9"/>
        <v>241402.497</v>
      </c>
      <c r="F340" t="s">
        <v>29</v>
      </c>
      <c r="G340">
        <v>3.8E-3</v>
      </c>
      <c r="H340">
        <f t="shared" si="11"/>
        <v>43682.356599999999</v>
      </c>
    </row>
    <row r="341" spans="1:8" x14ac:dyDescent="0.3">
      <c r="A341" s="2">
        <v>45231</v>
      </c>
      <c r="B341" t="s">
        <v>14</v>
      </c>
      <c r="F341" t="s">
        <v>35</v>
      </c>
      <c r="G341">
        <v>1.7000000000000001E-2</v>
      </c>
      <c r="H341">
        <f t="shared" si="11"/>
        <v>195421.06900000002</v>
      </c>
    </row>
    <row r="342" spans="1:8" x14ac:dyDescent="0.3">
      <c r="A342" s="2">
        <v>45231</v>
      </c>
      <c r="B342" t="s">
        <v>14</v>
      </c>
      <c r="F342" t="s">
        <v>49</v>
      </c>
      <c r="G342">
        <f>C340-SUM(G340:G341)</f>
        <v>1.9999999999999879E-4</v>
      </c>
      <c r="H342">
        <f t="shared" si="11"/>
        <v>2299.0713999999862</v>
      </c>
    </row>
    <row r="343" spans="1:8" x14ac:dyDescent="0.3">
      <c r="A343" s="2">
        <v>45261</v>
      </c>
      <c r="B343" t="s">
        <v>7</v>
      </c>
      <c r="C343">
        <f>0.394</f>
        <v>0.39400000000000002</v>
      </c>
      <c r="D343">
        <v>11957845</v>
      </c>
      <c r="E343">
        <f t="shared" si="9"/>
        <v>4711390.9300000006</v>
      </c>
      <c r="F343" t="s">
        <v>22</v>
      </c>
      <c r="G343">
        <v>0.3765</v>
      </c>
      <c r="H343">
        <f>G343*$D$343</f>
        <v>4502128.6425000001</v>
      </c>
    </row>
    <row r="344" spans="1:8" x14ac:dyDescent="0.3">
      <c r="A344" s="2">
        <v>45261</v>
      </c>
      <c r="B344" t="s">
        <v>7</v>
      </c>
      <c r="F344" t="s">
        <v>46</v>
      </c>
      <c r="G344">
        <v>9.4999999999999998E-3</v>
      </c>
      <c r="H344">
        <f t="shared" ref="H344:H373" si="12">G344*$D$343</f>
        <v>113599.5275</v>
      </c>
    </row>
    <row r="345" spans="1:8" x14ac:dyDescent="0.3">
      <c r="A345" s="2">
        <v>45261</v>
      </c>
      <c r="B345" t="s">
        <v>7</v>
      </c>
      <c r="F345" t="s">
        <v>47</v>
      </c>
      <c r="G345">
        <v>4.0000000000000002E-4</v>
      </c>
      <c r="H345">
        <f t="shared" si="12"/>
        <v>4783.1379999999999</v>
      </c>
    </row>
    <row r="346" spans="1:8" x14ac:dyDescent="0.3">
      <c r="A346" s="2">
        <v>45261</v>
      </c>
      <c r="B346" t="s">
        <v>7</v>
      </c>
      <c r="F346" t="s">
        <v>48</v>
      </c>
      <c r="G346">
        <v>6.8999999999999999E-3</v>
      </c>
      <c r="H346">
        <f t="shared" si="12"/>
        <v>82509.130499999999</v>
      </c>
    </row>
    <row r="347" spans="1:8" x14ac:dyDescent="0.3">
      <c r="A347" s="2">
        <v>45261</v>
      </c>
      <c r="B347" t="s">
        <v>7</v>
      </c>
      <c r="F347" t="s">
        <v>23</v>
      </c>
      <c r="G347">
        <f>C343-SUM(G343:G346)</f>
        <v>6.9999999999997842E-4</v>
      </c>
      <c r="H347">
        <f t="shared" si="12"/>
        <v>8370.4914999997418</v>
      </c>
    </row>
    <row r="348" spans="1:8" x14ac:dyDescent="0.3">
      <c r="A348" s="2">
        <v>45261</v>
      </c>
      <c r="B348" t="s">
        <v>11</v>
      </c>
      <c r="C348">
        <f>0.194</f>
        <v>0.19400000000000001</v>
      </c>
      <c r="D348">
        <v>11957845</v>
      </c>
      <c r="E348">
        <f t="shared" si="9"/>
        <v>2319821.9300000002</v>
      </c>
      <c r="F348" t="s">
        <v>37</v>
      </c>
      <c r="G348">
        <v>0.17879</v>
      </c>
      <c r="H348">
        <f t="shared" si="12"/>
        <v>2137943.1075499998</v>
      </c>
    </row>
    <row r="349" spans="1:8" x14ac:dyDescent="0.3">
      <c r="A349" s="2">
        <v>45261</v>
      </c>
      <c r="B349" t="s">
        <v>11</v>
      </c>
      <c r="F349" t="s">
        <v>41</v>
      </c>
      <c r="G349">
        <v>9.6500000000000006E-3</v>
      </c>
      <c r="H349">
        <f t="shared" si="12"/>
        <v>115393.20425000001</v>
      </c>
    </row>
    <row r="350" spans="1:8" x14ac:dyDescent="0.3">
      <c r="A350" s="2">
        <v>45261</v>
      </c>
      <c r="B350" t="s">
        <v>11</v>
      </c>
      <c r="F350" t="s">
        <v>24</v>
      </c>
      <c r="G350">
        <f>C348-SUM(G348:G349)</f>
        <v>5.5600000000000094E-3</v>
      </c>
      <c r="H350">
        <f t="shared" si="12"/>
        <v>66485.618200000114</v>
      </c>
    </row>
    <row r="351" spans="1:8" x14ac:dyDescent="0.3">
      <c r="A351" s="2">
        <v>45261</v>
      </c>
      <c r="B351" t="s">
        <v>9</v>
      </c>
      <c r="C351">
        <f>0.2204</f>
        <v>0.22040000000000001</v>
      </c>
      <c r="D351">
        <v>11957845</v>
      </c>
      <c r="E351">
        <f t="shared" si="9"/>
        <v>2635509.0380000002</v>
      </c>
      <c r="F351" t="s">
        <v>26</v>
      </c>
      <c r="G351">
        <v>0.15</v>
      </c>
      <c r="H351">
        <f t="shared" si="12"/>
        <v>1793676.75</v>
      </c>
    </row>
    <row r="352" spans="1:8" x14ac:dyDescent="0.3">
      <c r="A352" s="2">
        <v>45261</v>
      </c>
      <c r="B352" t="s">
        <v>9</v>
      </c>
      <c r="F352" t="s">
        <v>25</v>
      </c>
      <c r="G352">
        <v>4.4999999999999997E-3</v>
      </c>
      <c r="H352">
        <f t="shared" si="12"/>
        <v>53810.302499999998</v>
      </c>
    </row>
    <row r="353" spans="1:8" x14ac:dyDescent="0.3">
      <c r="A353" s="2">
        <v>45261</v>
      </c>
      <c r="B353" t="s">
        <v>9</v>
      </c>
      <c r="F353" t="s">
        <v>39</v>
      </c>
      <c r="G353">
        <v>6.0999999999999999E-2</v>
      </c>
      <c r="H353">
        <f t="shared" si="12"/>
        <v>729428.54500000004</v>
      </c>
    </row>
    <row r="354" spans="1:8" x14ac:dyDescent="0.3">
      <c r="A354" s="2">
        <v>45261</v>
      </c>
      <c r="B354" t="s">
        <v>9</v>
      </c>
      <c r="F354" t="s">
        <v>27</v>
      </c>
      <c r="G354">
        <v>5.9999999999999995E-4</v>
      </c>
      <c r="H354">
        <f t="shared" si="12"/>
        <v>7174.7069999999994</v>
      </c>
    </row>
    <row r="355" spans="1:8" x14ac:dyDescent="0.3">
      <c r="A355" s="2">
        <v>45261</v>
      </c>
      <c r="B355" t="s">
        <v>9</v>
      </c>
      <c r="F355" t="s">
        <v>30</v>
      </c>
      <c r="G355">
        <v>5.0000000000000001E-4</v>
      </c>
      <c r="H355">
        <f t="shared" si="12"/>
        <v>5978.9224999999997</v>
      </c>
    </row>
    <row r="356" spans="1:8" x14ac:dyDescent="0.3">
      <c r="A356" s="2">
        <v>45261</v>
      </c>
      <c r="B356" t="s">
        <v>9</v>
      </c>
      <c r="F356" t="s">
        <v>33</v>
      </c>
      <c r="G356">
        <f>C351-SUM(G351:G355)</f>
        <v>3.8000000000000256E-3</v>
      </c>
      <c r="H356">
        <f t="shared" si="12"/>
        <v>45439.811000000307</v>
      </c>
    </row>
    <row r="357" spans="1:8" x14ac:dyDescent="0.3">
      <c r="A357" s="2">
        <v>45261</v>
      </c>
      <c r="B357" t="s">
        <v>10</v>
      </c>
      <c r="C357">
        <f>0.026</f>
        <v>2.5999999999999999E-2</v>
      </c>
      <c r="D357">
        <v>11957845</v>
      </c>
      <c r="E357">
        <f t="shared" si="9"/>
        <v>310903.96999999997</v>
      </c>
      <c r="F357" t="s">
        <v>28</v>
      </c>
      <c r="G357">
        <v>6.9999999999999999E-4</v>
      </c>
      <c r="H357">
        <f t="shared" si="12"/>
        <v>8370.4915000000001</v>
      </c>
    </row>
    <row r="358" spans="1:8" x14ac:dyDescent="0.3">
      <c r="A358" s="2">
        <v>45261</v>
      </c>
      <c r="B358" t="s">
        <v>10</v>
      </c>
      <c r="F358" t="s">
        <v>29</v>
      </c>
      <c r="G358">
        <v>2.4760000000000001E-2</v>
      </c>
      <c r="H358">
        <f t="shared" si="12"/>
        <v>296076.24220000004</v>
      </c>
    </row>
    <row r="359" spans="1:8" x14ac:dyDescent="0.3">
      <c r="A359" s="2">
        <v>45261</v>
      </c>
      <c r="B359" t="s">
        <v>10</v>
      </c>
      <c r="F359" t="s">
        <v>40</v>
      </c>
      <c r="G359">
        <v>2.9999999999999997E-4</v>
      </c>
      <c r="H359">
        <f t="shared" si="12"/>
        <v>3587.3534999999997</v>
      </c>
    </row>
    <row r="360" spans="1:8" x14ac:dyDescent="0.3">
      <c r="A360" s="2">
        <v>45261</v>
      </c>
      <c r="B360" t="s">
        <v>10</v>
      </c>
      <c r="F360" t="s">
        <v>50</v>
      </c>
      <c r="G360">
        <f>C357-SUM(G357:G359)</f>
        <v>2.3999999999999716E-4</v>
      </c>
      <c r="H360">
        <f t="shared" si="12"/>
        <v>2869.8827999999662</v>
      </c>
    </row>
    <row r="361" spans="1:8" x14ac:dyDescent="0.3">
      <c r="A361" s="2">
        <v>45261</v>
      </c>
      <c r="B361" t="s">
        <v>8</v>
      </c>
      <c r="C361">
        <f>0.11</f>
        <v>0.11</v>
      </c>
      <c r="D361">
        <v>11957845</v>
      </c>
      <c r="E361">
        <f t="shared" si="9"/>
        <v>1315362.95</v>
      </c>
      <c r="F361" t="s">
        <v>42</v>
      </c>
      <c r="G361">
        <v>5.9999999999999995E-4</v>
      </c>
      <c r="H361">
        <f t="shared" si="12"/>
        <v>7174.7069999999994</v>
      </c>
    </row>
    <row r="362" spans="1:8" x14ac:dyDescent="0.3">
      <c r="A362" s="2">
        <v>45261</v>
      </c>
      <c r="B362" t="s">
        <v>8</v>
      </c>
      <c r="F362" t="s">
        <v>43</v>
      </c>
      <c r="G362">
        <v>4.2999999999999997E-2</v>
      </c>
      <c r="H362">
        <f t="shared" si="12"/>
        <v>514187.33499999996</v>
      </c>
    </row>
    <row r="363" spans="1:8" x14ac:dyDescent="0.3">
      <c r="A363" s="2">
        <v>45261</v>
      </c>
      <c r="B363" t="s">
        <v>8</v>
      </c>
      <c r="F363" t="s">
        <v>45</v>
      </c>
      <c r="G363">
        <v>6.5000000000000002E-2</v>
      </c>
      <c r="H363">
        <f t="shared" si="12"/>
        <v>777259.92500000005</v>
      </c>
    </row>
    <row r="364" spans="1:8" x14ac:dyDescent="0.3">
      <c r="A364" s="2">
        <v>45261</v>
      </c>
      <c r="B364" t="s">
        <v>8</v>
      </c>
      <c r="F364" t="s">
        <v>38</v>
      </c>
      <c r="G364">
        <f>C361-SUM(G361:G363)</f>
        <v>1.3999999999999985E-3</v>
      </c>
      <c r="H364">
        <f t="shared" si="12"/>
        <v>16740.982999999982</v>
      </c>
    </row>
    <row r="365" spans="1:8" x14ac:dyDescent="0.3">
      <c r="A365" s="2">
        <v>45261</v>
      </c>
      <c r="B365" t="s">
        <v>12</v>
      </c>
      <c r="C365">
        <f>1-(SUM(C343:C361)+SUM(C368:C371))</f>
        <v>2.1599999999999842E-2</v>
      </c>
      <c r="D365">
        <v>11957845</v>
      </c>
      <c r="E365">
        <f t="shared" si="9"/>
        <v>258289.4519999981</v>
      </c>
      <c r="F365" t="s">
        <v>44</v>
      </c>
      <c r="G365">
        <v>1.158E-2</v>
      </c>
      <c r="H365">
        <f t="shared" si="12"/>
        <v>138471.84510000001</v>
      </c>
    </row>
    <row r="366" spans="1:8" x14ac:dyDescent="0.3">
      <c r="A366" s="2">
        <v>45261</v>
      </c>
      <c r="B366" t="s">
        <v>12</v>
      </c>
      <c r="F366" t="s">
        <v>31</v>
      </c>
      <c r="G366">
        <v>9.4599999999999997E-3</v>
      </c>
      <c r="H366">
        <f t="shared" si="12"/>
        <v>113121.21369999999</v>
      </c>
    </row>
    <row r="367" spans="1:8" x14ac:dyDescent="0.3">
      <c r="A367" s="2">
        <v>45261</v>
      </c>
      <c r="B367" t="s">
        <v>12</v>
      </c>
      <c r="F367" t="s">
        <v>32</v>
      </c>
      <c r="G367">
        <f>C365-SUM(G365:G366)</f>
        <v>5.5999999999984187E-4</v>
      </c>
      <c r="H367">
        <f t="shared" si="12"/>
        <v>6696.3931999981096</v>
      </c>
    </row>
    <row r="368" spans="1:8" x14ac:dyDescent="0.3">
      <c r="A368" s="2">
        <v>45261</v>
      </c>
      <c r="B368" t="s">
        <v>13</v>
      </c>
      <c r="C368">
        <f>0.015</f>
        <v>1.4999999999999999E-2</v>
      </c>
      <c r="D368">
        <v>11957845</v>
      </c>
      <c r="E368">
        <f t="shared" si="9"/>
        <v>179367.67499999999</v>
      </c>
      <c r="F368" t="s">
        <v>51</v>
      </c>
      <c r="G368">
        <f>C368-SUM(G369:G370)</f>
        <v>3.5899999999999994E-4</v>
      </c>
      <c r="H368">
        <f t="shared" si="12"/>
        <v>4292.8663549999992</v>
      </c>
    </row>
    <row r="369" spans="1:8" x14ac:dyDescent="0.3">
      <c r="A369" s="2">
        <v>45261</v>
      </c>
      <c r="B369" t="s">
        <v>13</v>
      </c>
      <c r="F369" t="s">
        <v>34</v>
      </c>
      <c r="G369">
        <v>2.9870000000000001E-3</v>
      </c>
      <c r="H369">
        <f t="shared" si="12"/>
        <v>35718.083015000004</v>
      </c>
    </row>
    <row r="370" spans="1:8" x14ac:dyDescent="0.3">
      <c r="A370" s="2">
        <v>45261</v>
      </c>
      <c r="B370" t="s">
        <v>13</v>
      </c>
      <c r="F370" t="s">
        <v>36</v>
      </c>
      <c r="G370">
        <v>1.1653999999999999E-2</v>
      </c>
      <c r="H370">
        <f t="shared" si="12"/>
        <v>139356.72563</v>
      </c>
    </row>
    <row r="371" spans="1:8" x14ac:dyDescent="0.3">
      <c r="A371" s="2">
        <v>45261</v>
      </c>
      <c r="B371" t="s">
        <v>14</v>
      </c>
      <c r="C371">
        <f>0.019</f>
        <v>1.9E-2</v>
      </c>
      <c r="D371">
        <v>11957845</v>
      </c>
      <c r="E371">
        <f t="shared" si="9"/>
        <v>227199.05499999999</v>
      </c>
      <c r="F371" t="s">
        <v>29</v>
      </c>
      <c r="G371">
        <v>5.6600000000000001E-3</v>
      </c>
      <c r="H371">
        <f t="shared" si="12"/>
        <v>67681.402700000006</v>
      </c>
    </row>
    <row r="372" spans="1:8" x14ac:dyDescent="0.3">
      <c r="A372" s="2">
        <v>45261</v>
      </c>
      <c r="B372" t="s">
        <v>14</v>
      </c>
      <c r="F372" t="s">
        <v>35</v>
      </c>
      <c r="G372">
        <v>1.2999999999999999E-2</v>
      </c>
      <c r="H372">
        <f t="shared" si="12"/>
        <v>155451.98499999999</v>
      </c>
    </row>
    <row r="373" spans="1:8" x14ac:dyDescent="0.3">
      <c r="A373" s="2">
        <v>45261</v>
      </c>
      <c r="B373" t="s">
        <v>14</v>
      </c>
      <c r="F373" t="s">
        <v>49</v>
      </c>
      <c r="G373">
        <f>C371-SUM(G371:G372)</f>
        <v>3.4000000000000002E-4</v>
      </c>
      <c r="H373">
        <f t="shared" si="12"/>
        <v>4065.6673000000001</v>
      </c>
    </row>
  </sheetData>
  <conditionalFormatting sqref="G2:G404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7DDE-D477-407B-B7FC-42C00C75D753}">
  <dimension ref="A1:B11"/>
  <sheetViews>
    <sheetView workbookViewId="0">
      <selection activeCell="B11" sqref="B11"/>
    </sheetView>
  </sheetViews>
  <sheetFormatPr defaultRowHeight="14.4" x14ac:dyDescent="0.3"/>
  <sheetData>
    <row r="1" spans="1:2" x14ac:dyDescent="0.3">
      <c r="A1" s="3" t="s">
        <v>20</v>
      </c>
      <c r="B1" t="s">
        <v>62</v>
      </c>
    </row>
    <row r="2" spans="1:2" x14ac:dyDescent="0.3">
      <c r="A2">
        <v>1001</v>
      </c>
      <c r="B2" t="s">
        <v>63</v>
      </c>
    </row>
    <row r="3" spans="1:2" x14ac:dyDescent="0.3">
      <c r="A3">
        <v>2001</v>
      </c>
      <c r="B3" t="s">
        <v>54</v>
      </c>
    </row>
    <row r="4" spans="1:2" x14ac:dyDescent="0.3">
      <c r="A4">
        <v>3001</v>
      </c>
      <c r="B4" t="s">
        <v>55</v>
      </c>
    </row>
    <row r="5" spans="1:2" x14ac:dyDescent="0.3">
      <c r="A5">
        <v>5001</v>
      </c>
      <c r="B5" t="s">
        <v>56</v>
      </c>
    </row>
    <row r="6" spans="1:2" x14ac:dyDescent="0.3">
      <c r="A6">
        <v>6701</v>
      </c>
      <c r="B6" t="s">
        <v>57</v>
      </c>
    </row>
    <row r="7" spans="1:2" x14ac:dyDescent="0.3">
      <c r="A7">
        <v>4562</v>
      </c>
      <c r="B7" t="s">
        <v>58</v>
      </c>
    </row>
    <row r="8" spans="1:2" x14ac:dyDescent="0.3">
      <c r="A8">
        <v>8734</v>
      </c>
      <c r="B8" t="s">
        <v>59</v>
      </c>
    </row>
    <row r="9" spans="1:2" x14ac:dyDescent="0.3">
      <c r="A9">
        <v>5623</v>
      </c>
      <c r="B9" t="s">
        <v>60</v>
      </c>
    </row>
    <row r="10" spans="1:2" x14ac:dyDescent="0.3">
      <c r="A10">
        <v>9745</v>
      </c>
      <c r="B10" t="s">
        <v>63</v>
      </c>
    </row>
    <row r="11" spans="1:2" x14ac:dyDescent="0.3">
      <c r="A11">
        <v>9845</v>
      </c>
      <c r="B11" t="s">
        <v>61</v>
      </c>
    </row>
  </sheetData>
  <conditionalFormatting sqref="A1:A1048576">
    <cfRule type="cellIs" dxfId="3" priority="1" operator="greaterThan">
      <formula>5423</formula>
    </cfRule>
  </conditionalFormatting>
  <conditionalFormatting sqref="B1:B1048576">
    <cfRule type="duplicateValues" dxfId="2" priority="2"/>
  </conditionalFormatting>
  <conditionalFormatting sqref="B12">
    <cfRule type="duplicateValues" dxfId="1" priority="3"/>
  </conditionalFormatting>
  <conditionalFormatting sqref="C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Product Rates</vt:lpstr>
      <vt:lpstr>Client Details</vt:lpstr>
      <vt:lpstr>Sheet2</vt:lpstr>
      <vt:lpstr>Department wise Expense</vt:lpstr>
      <vt:lpstr>Client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borase</dc:creator>
  <cp:lastModifiedBy>Prerna Ghongade</cp:lastModifiedBy>
  <dcterms:created xsi:type="dcterms:W3CDTF">2024-01-12T18:48:28Z</dcterms:created>
  <dcterms:modified xsi:type="dcterms:W3CDTF">2024-06-06T16:09:58Z</dcterms:modified>
</cp:coreProperties>
</file>