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4.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defaultThemeVersion="124226"/>
  <mc:AlternateContent xmlns:mc="http://schemas.openxmlformats.org/markup-compatibility/2006">
    <mc:Choice Requires="x15">
      <x15ac:absPath xmlns:x15ac="http://schemas.microsoft.com/office/spreadsheetml/2010/11/ac" url="C:\Users\DELL\Downloads\"/>
    </mc:Choice>
  </mc:AlternateContent>
  <xr:revisionPtr revIDLastSave="0" documentId="13_ncr:1_{CB7A18D8-44FF-44FB-8DA0-FD35C1099D73}" xr6:coauthVersionLast="47" xr6:coauthVersionMax="47" xr10:uidLastSave="{00000000-0000-0000-0000-000000000000}"/>
  <bookViews>
    <workbookView xWindow="-120" yWindow="-120" windowWidth="20730" windowHeight="11160" firstSheet="1" activeTab="3" xr2:uid="{00000000-000D-0000-FFFF-FFFF00000000}"/>
  </bookViews>
  <sheets>
    <sheet name="Sheet8" sheetId="8" r:id="rId1"/>
    <sheet name="Sheet9" sheetId="9" r:id="rId2"/>
    <sheet name="Sheet10" sheetId="10" r:id="rId3"/>
    <sheet name="Sheet12" sheetId="12" r:id="rId4"/>
    <sheet name="Sheet1" sheetId="1" r:id="rId5"/>
    <sheet name="Sheet3" sheetId="3" r:id="rId6"/>
    <sheet name="Sheet4" sheetId="4" r:id="rId7"/>
    <sheet name="Sheet5" sheetId="5" r:id="rId8"/>
    <sheet name="Sheet7" sheetId="7" r:id="rId9"/>
  </sheets>
  <definedNames>
    <definedName name="Slicer_Department">#N/A</definedName>
  </definedNames>
  <calcPr calcId="191029"/>
  <pivotCaches>
    <pivotCache cacheId="35" r:id="rId10"/>
    <pivotCache cacheId="40" r:id="rId11"/>
  </pivotCaches>
  <extLst>
    <ext xmlns:x14="http://schemas.microsoft.com/office/spreadsheetml/2009/9/main" uri="{BBE1A952-AA13-448e-AADC-164F8A28A991}">
      <x14:slicerCaches>
        <x14:slicerCache r:id="rId12"/>
      </x14:slicerCaches>
    </ext>
    <ext xmlns:x14="http://schemas.microsoft.com/office/spreadsheetml/2009/9/main" uri="{79F54976-1DA5-4618-B147-4CDE4B953A38}">
      <x14:workbookPr/>
    </ext>
  </extLst>
</workbook>
</file>

<file path=xl/calcChain.xml><?xml version="1.0" encoding="utf-8"?>
<calcChain xmlns="http://schemas.openxmlformats.org/spreadsheetml/2006/main">
  <c r="V2" i="1" l="1"/>
  <c r="U2" i="1"/>
  <c r="T2" i="1"/>
  <c r="S3" i="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2" i="1"/>
  <c r="R3" i="1"/>
  <c r="R4" i="1"/>
  <c r="R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2" i="1"/>
  <c r="N2" i="1"/>
  <c r="Q3" i="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2" i="1"/>
  <c r="P3"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2" i="1"/>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2"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alcChain>
</file>

<file path=xl/sharedStrings.xml><?xml version="1.0" encoding="utf-8"?>
<sst xmlns="http://schemas.openxmlformats.org/spreadsheetml/2006/main" count="539" uniqueCount="177">
  <si>
    <t>Emp ID</t>
  </si>
  <si>
    <t>First Name</t>
  </si>
  <si>
    <t>Last Name</t>
  </si>
  <si>
    <t>Gender</t>
  </si>
  <si>
    <t>Department</t>
  </si>
  <si>
    <t>Designation</t>
  </si>
  <si>
    <t>Region</t>
  </si>
  <si>
    <t>Date of Joining</t>
  </si>
  <si>
    <t>Monthly Sales</t>
  </si>
  <si>
    <t>Performance Rating</t>
  </si>
  <si>
    <t>Education</t>
  </si>
  <si>
    <t>Status</t>
  </si>
  <si>
    <t>Incentive</t>
  </si>
  <si>
    <t>EMP1000</t>
  </si>
  <si>
    <t>EMP1001</t>
  </si>
  <si>
    <t>EMP1002</t>
  </si>
  <si>
    <t>EMP1003</t>
  </si>
  <si>
    <t>EMP1004</t>
  </si>
  <si>
    <t>EMP1005</t>
  </si>
  <si>
    <t>EMP1006</t>
  </si>
  <si>
    <t>EMP1007</t>
  </si>
  <si>
    <t>EMP1008</t>
  </si>
  <si>
    <t>EMP1009</t>
  </si>
  <si>
    <t>EMP1010</t>
  </si>
  <si>
    <t>EMP1011</t>
  </si>
  <si>
    <t>EMP1012</t>
  </si>
  <si>
    <t>EMP1013</t>
  </si>
  <si>
    <t>EMP1014</t>
  </si>
  <si>
    <t>EMP1015</t>
  </si>
  <si>
    <t>EMP1016</t>
  </si>
  <si>
    <t>EMP1017</t>
  </si>
  <si>
    <t>EMP1018</t>
  </si>
  <si>
    <t>EMP1019</t>
  </si>
  <si>
    <t>EMP1020</t>
  </si>
  <si>
    <t>EMP1021</t>
  </si>
  <si>
    <t>EMP1022</t>
  </si>
  <si>
    <t>EMP1023</t>
  </si>
  <si>
    <t>EMP1024</t>
  </si>
  <si>
    <t>EMP1025</t>
  </si>
  <si>
    <t>EMP1026</t>
  </si>
  <si>
    <t>EMP1027</t>
  </si>
  <si>
    <t>EMP1028</t>
  </si>
  <si>
    <t>EMP1029</t>
  </si>
  <si>
    <t>EMP1030</t>
  </si>
  <si>
    <t>EMP1031</t>
  </si>
  <si>
    <t>EMP1032</t>
  </si>
  <si>
    <t>EMP1033</t>
  </si>
  <si>
    <t>EMP1034</t>
  </si>
  <si>
    <t>EMP1035</t>
  </si>
  <si>
    <t>EMP1036</t>
  </si>
  <si>
    <t>EMP1037</t>
  </si>
  <si>
    <t>EMP1038</t>
  </si>
  <si>
    <t>EMP1039</t>
  </si>
  <si>
    <t>EMP1040</t>
  </si>
  <si>
    <t>EMP1041</t>
  </si>
  <si>
    <t>EMP1042</t>
  </si>
  <si>
    <t>EMP1043</t>
  </si>
  <si>
    <t>EMP1044</t>
  </si>
  <si>
    <t>EMP1045</t>
  </si>
  <si>
    <t>EMP1046</t>
  </si>
  <si>
    <t>EMP1047</t>
  </si>
  <si>
    <t>EMP1048</t>
  </si>
  <si>
    <t>EMP1049</t>
  </si>
  <si>
    <t xml:space="preserve">Priya  </t>
  </si>
  <si>
    <t>Neha</t>
  </si>
  <si>
    <t>Sara</t>
  </si>
  <si>
    <t xml:space="preserve">Sara   </t>
  </si>
  <si>
    <t xml:space="preserve">Ali </t>
  </si>
  <si>
    <t xml:space="preserve">Ali   </t>
  </si>
  <si>
    <t xml:space="preserve">Ali  </t>
  </si>
  <si>
    <t xml:space="preserve">John  </t>
  </si>
  <si>
    <t xml:space="preserve">Amit   </t>
  </si>
  <si>
    <t>Rahul</t>
  </si>
  <si>
    <t>Priya</t>
  </si>
  <si>
    <t>John</t>
  </si>
  <si>
    <t xml:space="preserve">John   </t>
  </si>
  <si>
    <t xml:space="preserve">Sara </t>
  </si>
  <si>
    <t xml:space="preserve">John </t>
  </si>
  <si>
    <t xml:space="preserve">Rahul </t>
  </si>
  <si>
    <t xml:space="preserve">Priya </t>
  </si>
  <si>
    <t xml:space="preserve">Sara  </t>
  </si>
  <si>
    <t>Ali</t>
  </si>
  <si>
    <t xml:space="preserve">Rahul  </t>
  </si>
  <si>
    <t xml:space="preserve">Rahul   </t>
  </si>
  <si>
    <t xml:space="preserve">Priya   </t>
  </si>
  <si>
    <t xml:space="preserve">Neha </t>
  </si>
  <si>
    <t>Amit</t>
  </si>
  <si>
    <t>Khan</t>
  </si>
  <si>
    <t>Sharma</t>
  </si>
  <si>
    <t>Singh</t>
  </si>
  <si>
    <t>Patel</t>
  </si>
  <si>
    <t>Verma</t>
  </si>
  <si>
    <t>Male</t>
  </si>
  <si>
    <t>Female</t>
  </si>
  <si>
    <t>finance</t>
  </si>
  <si>
    <t>marketing</t>
  </si>
  <si>
    <t>sales</t>
  </si>
  <si>
    <t>it</t>
  </si>
  <si>
    <t>hr</t>
  </si>
  <si>
    <t>Manager</t>
  </si>
  <si>
    <t>Senior Executive</t>
  </si>
  <si>
    <t>Executive</t>
  </si>
  <si>
    <t>Analyst</t>
  </si>
  <si>
    <t>East</t>
  </si>
  <si>
    <t>North</t>
  </si>
  <si>
    <t>West</t>
  </si>
  <si>
    <t>South</t>
  </si>
  <si>
    <t>Post-Graduate</t>
  </si>
  <si>
    <t>Diploma</t>
  </si>
  <si>
    <t>Graduate</t>
  </si>
  <si>
    <t>Active</t>
  </si>
  <si>
    <t>Resigned</t>
  </si>
  <si>
    <t>Sum of Monthly Sales</t>
  </si>
  <si>
    <t>Sum of Incentive</t>
  </si>
  <si>
    <t>(blank)</t>
  </si>
  <si>
    <t>Count of Emp ID</t>
  </si>
  <si>
    <t>Row Labels</t>
  </si>
  <si>
    <t>Grand Total</t>
  </si>
  <si>
    <t>Sum of Performance Rating</t>
  </si>
  <si>
    <t>experience</t>
  </si>
  <si>
    <t>Efficiency ratio</t>
  </si>
  <si>
    <t>Incentive %</t>
  </si>
  <si>
    <t>Average of Performance Rating</t>
  </si>
  <si>
    <t>Count of Status</t>
  </si>
  <si>
    <t>join month</t>
  </si>
  <si>
    <t>join year</t>
  </si>
  <si>
    <t>Apr-2015</t>
  </si>
  <si>
    <t>Apr-2017</t>
  </si>
  <si>
    <t>Apr-2020</t>
  </si>
  <si>
    <t>Aug-2016</t>
  </si>
  <si>
    <t>Aug-2018</t>
  </si>
  <si>
    <t>Aug-2019</t>
  </si>
  <si>
    <t>Aug-2020</t>
  </si>
  <si>
    <t>Dec-2016</t>
  </si>
  <si>
    <t>Dec-2018</t>
  </si>
  <si>
    <t>Dec-2019</t>
  </si>
  <si>
    <t>Dec-2021</t>
  </si>
  <si>
    <t>Feb-2016</t>
  </si>
  <si>
    <t>Feb-2017</t>
  </si>
  <si>
    <t>Feb-2018</t>
  </si>
  <si>
    <t>Jan-2014</t>
  </si>
  <si>
    <t>Jan-2016</t>
  </si>
  <si>
    <t>Jan-2018</t>
  </si>
  <si>
    <t>Jan-2021</t>
  </si>
  <si>
    <t>Jul-2014</t>
  </si>
  <si>
    <t>Jul-2015</t>
  </si>
  <si>
    <t>Jul-2017</t>
  </si>
  <si>
    <t>Jul-2020</t>
  </si>
  <si>
    <t>Jul-2021</t>
  </si>
  <si>
    <t>Jun-2017</t>
  </si>
  <si>
    <t>Jun-2018</t>
  </si>
  <si>
    <t>Jun-2021</t>
  </si>
  <si>
    <t>Jun-2022</t>
  </si>
  <si>
    <t>Mar-2017</t>
  </si>
  <si>
    <t>Mar-2018</t>
  </si>
  <si>
    <t>Mar-2019</t>
  </si>
  <si>
    <t>Mar-2022</t>
  </si>
  <si>
    <t>May-2014</t>
  </si>
  <si>
    <t>May-2016</t>
  </si>
  <si>
    <t>May-2017</t>
  </si>
  <si>
    <t>May-2020</t>
  </si>
  <si>
    <t>Nov-2014</t>
  </si>
  <si>
    <t>Nov-2019</t>
  </si>
  <si>
    <t>Nov-2021</t>
  </si>
  <si>
    <t>Oct-2015</t>
  </si>
  <si>
    <t>Oct-2021</t>
  </si>
  <si>
    <t>Oct-2022</t>
  </si>
  <si>
    <t>Sep-2016</t>
  </si>
  <si>
    <t>Sep-2022</t>
  </si>
  <si>
    <t>average performance rating</t>
  </si>
  <si>
    <t>employee headcount</t>
  </si>
  <si>
    <t>total incentive paid</t>
  </si>
  <si>
    <t>Average Performance</t>
  </si>
  <si>
    <t>Employee Headcount</t>
  </si>
  <si>
    <t>Total Incentives Paid</t>
  </si>
  <si>
    <t>₹238,091.01</t>
  </si>
  <si>
    <t>Employee_Sales_Chart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</si>
</sst>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5" x14ac:knownFonts="1">
    <font>
      <sz val="11"/>
      <color theme="1"/>
      <name val="Calibri"/>
      <family val="2"/>
      <scheme val="minor"/>
    </font>
    <font>
      <b/>
      <sz val="11"/>
      <color theme="1"/>
      <name val="Calibri"/>
      <family val="2"/>
      <scheme val="minor"/>
    </font>
    <font>
      <b/>
      <sz val="12"/>
      <color rgb="FFFFFFFF"/>
      <name val="Calibri"/>
      <family val="2"/>
    </font>
    <font>
      <b/>
      <sz val="14"/>
      <name val="Calibri"/>
      <family val="2"/>
    </font>
    <font>
      <sz val="36"/>
      <color theme="5"/>
      <name val="Calibri"/>
      <family val="2"/>
      <scheme val="minor"/>
    </font>
  </fonts>
  <fills count="5">
    <fill>
      <patternFill patternType="none"/>
    </fill>
    <fill>
      <patternFill patternType="gray125"/>
    </fill>
    <fill>
      <patternFill patternType="solid">
        <fgColor rgb="FF4F81BD"/>
      </patternFill>
    </fill>
    <fill>
      <patternFill patternType="solid">
        <fgColor rgb="FFD9E1F2"/>
      </patternFill>
    </fill>
    <fill>
      <patternFill patternType="solid">
        <fgColor rgb="FFFFFF00"/>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top/>
      <bottom/>
      <diagonal/>
    </border>
  </borders>
  <cellStyleXfs count="1">
    <xf numFmtId="0" fontId="0" fillId="0" borderId="0"/>
  </cellStyleXfs>
  <cellXfs count="16">
    <xf numFmtId="0" fontId="0" fillId="0" borderId="0" xfId="0"/>
    <xf numFmtId="0" fontId="1" fillId="0" borderId="1" xfId="0" applyFont="1" applyBorder="1" applyAlignment="1">
      <alignment horizontal="center" vertical="top"/>
    </xf>
    <xf numFmtId="164" fontId="0" fillId="0" borderId="0" xfId="0" applyNumberFormat="1"/>
    <xf numFmtId="0" fontId="1" fillId="0" borderId="2" xfId="0" applyFont="1" applyFill="1" applyBorder="1" applyAlignment="1">
      <alignment horizontal="center" vertical="top"/>
    </xf>
    <xf numFmtId="0" fontId="1" fillId="0" borderId="0" xfId="0" applyFont="1" applyFill="1" applyBorder="1" applyAlignment="1">
      <alignment horizontal="center" vertical="top"/>
    </xf>
    <xf numFmtId="49" fontId="1" fillId="0" borderId="0" xfId="0" applyNumberFormat="1" applyFont="1" applyAlignment="1"/>
    <xf numFmtId="49" fontId="0" fillId="0" borderId="0" xfId="0" applyNumberFormat="1" applyAlignment="1"/>
    <xf numFmtId="0" fontId="0" fillId="0" borderId="0" xfId="0" pivotButton="1"/>
    <xf numFmtId="0" fontId="0" fillId="0" borderId="0" xfId="0" applyAlignment="1">
      <alignment horizontal="left"/>
    </xf>
    <xf numFmtId="0" fontId="0" fillId="0" borderId="0" xfId="0" applyNumberFormat="1"/>
    <xf numFmtId="0" fontId="1" fillId="0" borderId="0" xfId="0" applyFont="1" applyFill="1" applyBorder="1" applyAlignment="1">
      <alignment horizontal="center" vertical="center" wrapText="1"/>
    </xf>
    <xf numFmtId="0" fontId="0" fillId="0" borderId="0" xfId="0" applyBorder="1"/>
    <xf numFmtId="0" fontId="2" fillId="2" borderId="0" xfId="0" applyFont="1" applyFill="1" applyAlignment="1">
      <alignment horizontal="center"/>
    </xf>
    <xf numFmtId="0" fontId="0" fillId="0" borderId="0" xfId="0"/>
    <xf numFmtId="0" fontId="3" fillId="3" borderId="0" xfId="0" applyFont="1" applyFill="1" applyAlignment="1">
      <alignment horizontal="center"/>
    </xf>
    <xf numFmtId="0" fontId="4" fillId="4" borderId="0" xfId="0" applyFont="1" applyFill="1" applyBorder="1" applyAlignment="1">
      <alignment horizontal="center" vertic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[Employee_Sales_Raw.xlsx]Sheet9!PivotTable23</c:name>
    <c:fmtId val="0"/>
  </c:pivotSource>
  <c:chart>
    <c:title>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Sheet9!$B$3</c:f>
              <c:strCache>
                <c:ptCount val="1"/>
                <c:pt idx="0">
                  <c:v>Total</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strRef>
              <c:f>Sheet9!$A$4:$A$47</c:f>
              <c:strCache>
                <c:ptCount val="43"/>
                <c:pt idx="0">
                  <c:v>Apr-2015</c:v>
                </c:pt>
                <c:pt idx="1">
                  <c:v>Apr-2017</c:v>
                </c:pt>
                <c:pt idx="2">
                  <c:v>Apr-2020</c:v>
                </c:pt>
                <c:pt idx="3">
                  <c:v>Aug-2016</c:v>
                </c:pt>
                <c:pt idx="4">
                  <c:v>Aug-2018</c:v>
                </c:pt>
                <c:pt idx="5">
                  <c:v>Aug-2019</c:v>
                </c:pt>
                <c:pt idx="6">
                  <c:v>Aug-2020</c:v>
                </c:pt>
                <c:pt idx="7">
                  <c:v>Dec-2016</c:v>
                </c:pt>
                <c:pt idx="8">
                  <c:v>Dec-2018</c:v>
                </c:pt>
                <c:pt idx="9">
                  <c:v>Dec-2019</c:v>
                </c:pt>
                <c:pt idx="10">
                  <c:v>Dec-2021</c:v>
                </c:pt>
                <c:pt idx="11">
                  <c:v>Feb-2016</c:v>
                </c:pt>
                <c:pt idx="12">
                  <c:v>Feb-2017</c:v>
                </c:pt>
                <c:pt idx="13">
                  <c:v>Feb-2018</c:v>
                </c:pt>
                <c:pt idx="14">
                  <c:v>Jan-2014</c:v>
                </c:pt>
                <c:pt idx="15">
                  <c:v>Jan-2016</c:v>
                </c:pt>
                <c:pt idx="16">
                  <c:v>Jan-2018</c:v>
                </c:pt>
                <c:pt idx="17">
                  <c:v>Jan-2021</c:v>
                </c:pt>
                <c:pt idx="18">
                  <c:v>Jul-2014</c:v>
                </c:pt>
                <c:pt idx="19">
                  <c:v>Jul-2015</c:v>
                </c:pt>
                <c:pt idx="20">
                  <c:v>Jul-2017</c:v>
                </c:pt>
                <c:pt idx="21">
                  <c:v>Jul-2020</c:v>
                </c:pt>
                <c:pt idx="22">
                  <c:v>Jul-2021</c:v>
                </c:pt>
                <c:pt idx="23">
                  <c:v>Jun-2017</c:v>
                </c:pt>
                <c:pt idx="24">
                  <c:v>Jun-2018</c:v>
                </c:pt>
                <c:pt idx="25">
                  <c:v>Jun-2021</c:v>
                </c:pt>
                <c:pt idx="26">
                  <c:v>Jun-2022</c:v>
                </c:pt>
                <c:pt idx="27">
                  <c:v>Mar-2017</c:v>
                </c:pt>
                <c:pt idx="28">
                  <c:v>Mar-2018</c:v>
                </c:pt>
                <c:pt idx="29">
                  <c:v>Mar-2019</c:v>
                </c:pt>
                <c:pt idx="30">
                  <c:v>Mar-2022</c:v>
                </c:pt>
                <c:pt idx="31">
                  <c:v>May-2014</c:v>
                </c:pt>
                <c:pt idx="32">
                  <c:v>May-2016</c:v>
                </c:pt>
                <c:pt idx="33">
                  <c:v>May-2017</c:v>
                </c:pt>
                <c:pt idx="34">
                  <c:v>May-2020</c:v>
                </c:pt>
                <c:pt idx="35">
                  <c:v>Nov-2014</c:v>
                </c:pt>
                <c:pt idx="36">
                  <c:v>Nov-2019</c:v>
                </c:pt>
                <c:pt idx="37">
                  <c:v>Nov-2021</c:v>
                </c:pt>
                <c:pt idx="38">
                  <c:v>Oct-2015</c:v>
                </c:pt>
                <c:pt idx="39">
                  <c:v>Oct-2021</c:v>
                </c:pt>
                <c:pt idx="40">
                  <c:v>Oct-2022</c:v>
                </c:pt>
                <c:pt idx="41">
                  <c:v>Sep-2016</c:v>
                </c:pt>
                <c:pt idx="42">
                  <c:v>Sep-2022</c:v>
                </c:pt>
              </c:strCache>
            </c:strRef>
          </c:cat>
          <c:val>
            <c:numRef>
              <c:f>Sheet9!$B$4:$B$47</c:f>
              <c:numCache>
                <c:formatCode>General</c:formatCode>
                <c:ptCount val="43"/>
                <c:pt idx="0">
                  <c:v>279561.98</c:v>
                </c:pt>
                <c:pt idx="1">
                  <c:v>92650.36</c:v>
                </c:pt>
                <c:pt idx="2">
                  <c:v>33125.839999999997</c:v>
                </c:pt>
                <c:pt idx="3">
                  <c:v>93873.16</c:v>
                </c:pt>
                <c:pt idx="4">
                  <c:v>27329.41</c:v>
                </c:pt>
                <c:pt idx="5">
                  <c:v>97320.88</c:v>
                </c:pt>
                <c:pt idx="6">
                  <c:v>99830.64</c:v>
                </c:pt>
                <c:pt idx="7">
                  <c:v>228557.34000000003</c:v>
                </c:pt>
                <c:pt idx="8">
                  <c:v>42719.360000000001</c:v>
                </c:pt>
                <c:pt idx="9">
                  <c:v>83195.100000000006</c:v>
                </c:pt>
                <c:pt idx="10">
                  <c:v>85847.86</c:v>
                </c:pt>
                <c:pt idx="11">
                  <c:v>110818.55</c:v>
                </c:pt>
                <c:pt idx="12">
                  <c:v>29622.05</c:v>
                </c:pt>
                <c:pt idx="13">
                  <c:v>109662.01</c:v>
                </c:pt>
                <c:pt idx="14">
                  <c:v>35870.04</c:v>
                </c:pt>
                <c:pt idx="15">
                  <c:v>48559.11</c:v>
                </c:pt>
                <c:pt idx="16">
                  <c:v>78921.45</c:v>
                </c:pt>
                <c:pt idx="17">
                  <c:v>67341.539999999994</c:v>
                </c:pt>
                <c:pt idx="18">
                  <c:v>24897.64</c:v>
                </c:pt>
                <c:pt idx="19">
                  <c:v>75700.36</c:v>
                </c:pt>
                <c:pt idx="20">
                  <c:v>109707.7</c:v>
                </c:pt>
                <c:pt idx="21">
                  <c:v>20746.060000000001</c:v>
                </c:pt>
                <c:pt idx="22">
                  <c:v>97652.44</c:v>
                </c:pt>
                <c:pt idx="23">
                  <c:v>60934.12</c:v>
                </c:pt>
                <c:pt idx="24">
                  <c:v>116413.28</c:v>
                </c:pt>
                <c:pt idx="25">
                  <c:v>87449.73</c:v>
                </c:pt>
                <c:pt idx="26">
                  <c:v>97827.35</c:v>
                </c:pt>
                <c:pt idx="27">
                  <c:v>85837.39</c:v>
                </c:pt>
                <c:pt idx="28">
                  <c:v>81853.119999999995</c:v>
                </c:pt>
                <c:pt idx="29">
                  <c:v>74932.7</c:v>
                </c:pt>
                <c:pt idx="30">
                  <c:v>112159.93000000001</c:v>
                </c:pt>
                <c:pt idx="31">
                  <c:v>99444.86</c:v>
                </c:pt>
                <c:pt idx="32">
                  <c:v>59026.559999999998</c:v>
                </c:pt>
                <c:pt idx="33">
                  <c:v>100296.04</c:v>
                </c:pt>
                <c:pt idx="34">
                  <c:v>44879.56</c:v>
                </c:pt>
                <c:pt idx="35">
                  <c:v>55797.5</c:v>
                </c:pt>
                <c:pt idx="36">
                  <c:v>67456.77</c:v>
                </c:pt>
                <c:pt idx="37">
                  <c:v>92015.47</c:v>
                </c:pt>
                <c:pt idx="38">
                  <c:v>72450.97</c:v>
                </c:pt>
                <c:pt idx="39">
                  <c:v>76595.289999999994</c:v>
                </c:pt>
                <c:pt idx="40">
                  <c:v>47358.73</c:v>
                </c:pt>
                <c:pt idx="41">
                  <c:v>46112.88</c:v>
                </c:pt>
                <c:pt idx="42">
                  <c:v>74708.160000000003</c:v>
                </c:pt>
              </c:numCache>
            </c:numRef>
          </c:val>
          <c:smooth val="0"/>
          <c:extLst>
            <c:ext xmlns:c16="http://schemas.microsoft.com/office/drawing/2014/chart" uri="{C3380CC4-5D6E-409C-BE32-E72D297353CC}">
              <c16:uniqueId val="{00000000-D89D-4C6E-B227-4E02852A336D}"/>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520200320"/>
        <c:axId val="520201400"/>
      </c:lineChart>
      <c:catAx>
        <c:axId val="520200320"/>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520201400"/>
        <c:crosses val="autoZero"/>
        <c:auto val="1"/>
        <c:lblAlgn val="ctr"/>
        <c:lblOffset val="100"/>
        <c:noMultiLvlLbl val="0"/>
      </c:catAx>
      <c:valAx>
        <c:axId val="52020140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520200320"/>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[Employee_Sales_Raw.xlsx]Sheet3!PivotTable18</c:name>
    <c:fmtId val="6"/>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Sheet3!$A$4:$A$8</c:f>
              <c:strCache>
                <c:ptCount val="4"/>
                <c:pt idx="0">
                  <c:v>East</c:v>
                </c:pt>
                <c:pt idx="1">
                  <c:v>North</c:v>
                </c:pt>
                <c:pt idx="2">
                  <c:v>South</c:v>
                </c:pt>
                <c:pt idx="3">
                  <c:v>West</c:v>
                </c:pt>
              </c:strCache>
            </c:strRef>
          </c:cat>
          <c:val>
            <c:numRef>
              <c:f>Sheet3!$B$4:$B$8</c:f>
              <c:numCache>
                <c:formatCode>General</c:formatCode>
                <c:ptCount val="4"/>
                <c:pt idx="0">
                  <c:v>35870.04</c:v>
                </c:pt>
                <c:pt idx="1">
                  <c:v>302557.75999999995</c:v>
                </c:pt>
                <c:pt idx="2">
                  <c:v>85837.39</c:v>
                </c:pt>
                <c:pt idx="3">
                  <c:v>27329.41</c:v>
                </c:pt>
              </c:numCache>
            </c:numRef>
          </c:val>
          <c:extLst>
            <c:ext xmlns:c16="http://schemas.microsoft.com/office/drawing/2014/chart" uri="{C3380CC4-5D6E-409C-BE32-E72D297353CC}">
              <c16:uniqueId val="{00000000-F981-46C0-B609-92324770D101}"/>
            </c:ext>
          </c:extLst>
        </c:ser>
        <c:dLbls>
          <c:dLblPos val="inEnd"/>
          <c:showLegendKey val="0"/>
          <c:showVal val="1"/>
          <c:showCatName val="0"/>
          <c:showSerName val="0"/>
          <c:showPercent val="0"/>
          <c:showBubbleSize val="0"/>
        </c:dLbls>
        <c:gapWidth val="65"/>
        <c:axId val="419960816"/>
        <c:axId val="419961176"/>
      </c:barChart>
      <c:catAx>
        <c:axId val="419960816"/>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419961176"/>
        <c:crosses val="autoZero"/>
        <c:auto val="1"/>
        <c:lblAlgn val="ctr"/>
        <c:lblOffset val="100"/>
        <c:noMultiLvlLbl val="0"/>
      </c:catAx>
      <c:valAx>
        <c:axId val="419961176"/>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419960816"/>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[Employee_Sales_Raw.xlsx]Sheet7!PivotTable21</c:name>
    <c:fmtId val="3"/>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s>
    <c:plotArea>
      <c:layout/>
      <c:pieChart>
        <c:varyColors val="1"/>
        <c:ser>
          <c:idx val="0"/>
          <c:order val="0"/>
          <c:tx>
            <c:strRef>
              <c:f>Sheet7!$B$3</c:f>
              <c:strCache>
                <c:ptCount val="1"/>
                <c:pt idx="0">
                  <c:v>Total</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7F3D-4775-8ED0-57BEB24058FF}"/>
              </c:ext>
            </c:extLst>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7F3D-4775-8ED0-57BEB24058FF}"/>
              </c:ext>
            </c:extLst>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5-7F3D-4775-8ED0-57BEB24058FF}"/>
              </c:ext>
            </c:extLst>
          </c:dPt>
          <c:cat>
            <c:strRef>
              <c:f>Sheet7!$A$4:$A$7</c:f>
              <c:strCache>
                <c:ptCount val="3"/>
                <c:pt idx="0">
                  <c:v>Female</c:v>
                </c:pt>
                <c:pt idx="1">
                  <c:v>Male</c:v>
                </c:pt>
                <c:pt idx="2">
                  <c:v>(blank)</c:v>
                </c:pt>
              </c:strCache>
            </c:strRef>
          </c:cat>
          <c:val>
            <c:numRef>
              <c:f>Sheet7!$B$4:$B$7</c:f>
              <c:numCache>
                <c:formatCode>General</c:formatCode>
                <c:ptCount val="3"/>
                <c:pt idx="0">
                  <c:v>5</c:v>
                </c:pt>
                <c:pt idx="1">
                  <c:v>3</c:v>
                </c:pt>
                <c:pt idx="2">
                  <c:v>1</c:v>
                </c:pt>
              </c:numCache>
            </c:numRef>
          </c:val>
          <c:extLst>
            <c:ext xmlns:c16="http://schemas.microsoft.com/office/drawing/2014/chart" uri="{C3380CC4-5D6E-409C-BE32-E72D297353CC}">
              <c16:uniqueId val="{00000006-7F3D-4775-8ED0-57BEB24058FF}"/>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[Employee_Sales_Raw.xlsx]Sheet9!PivotTable23</c:name>
    <c:fmtId val="3"/>
  </c:pivotSource>
  <c:chart>
    <c:title>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Sheet9!$B$3</c:f>
              <c:strCache>
                <c:ptCount val="1"/>
                <c:pt idx="0">
                  <c:v>Total</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strRef>
              <c:f>Sheet9!$A$4:$A$47</c:f>
              <c:strCache>
                <c:ptCount val="43"/>
                <c:pt idx="0">
                  <c:v>Apr-2015</c:v>
                </c:pt>
                <c:pt idx="1">
                  <c:v>Apr-2017</c:v>
                </c:pt>
                <c:pt idx="2">
                  <c:v>Apr-2020</c:v>
                </c:pt>
                <c:pt idx="3">
                  <c:v>Aug-2016</c:v>
                </c:pt>
                <c:pt idx="4">
                  <c:v>Aug-2018</c:v>
                </c:pt>
                <c:pt idx="5">
                  <c:v>Aug-2019</c:v>
                </c:pt>
                <c:pt idx="6">
                  <c:v>Aug-2020</c:v>
                </c:pt>
                <c:pt idx="7">
                  <c:v>Dec-2016</c:v>
                </c:pt>
                <c:pt idx="8">
                  <c:v>Dec-2018</c:v>
                </c:pt>
                <c:pt idx="9">
                  <c:v>Dec-2019</c:v>
                </c:pt>
                <c:pt idx="10">
                  <c:v>Dec-2021</c:v>
                </c:pt>
                <c:pt idx="11">
                  <c:v>Feb-2016</c:v>
                </c:pt>
                <c:pt idx="12">
                  <c:v>Feb-2017</c:v>
                </c:pt>
                <c:pt idx="13">
                  <c:v>Feb-2018</c:v>
                </c:pt>
                <c:pt idx="14">
                  <c:v>Jan-2014</c:v>
                </c:pt>
                <c:pt idx="15">
                  <c:v>Jan-2016</c:v>
                </c:pt>
                <c:pt idx="16">
                  <c:v>Jan-2018</c:v>
                </c:pt>
                <c:pt idx="17">
                  <c:v>Jan-2021</c:v>
                </c:pt>
                <c:pt idx="18">
                  <c:v>Jul-2014</c:v>
                </c:pt>
                <c:pt idx="19">
                  <c:v>Jul-2015</c:v>
                </c:pt>
                <c:pt idx="20">
                  <c:v>Jul-2017</c:v>
                </c:pt>
                <c:pt idx="21">
                  <c:v>Jul-2020</c:v>
                </c:pt>
                <c:pt idx="22">
                  <c:v>Jul-2021</c:v>
                </c:pt>
                <c:pt idx="23">
                  <c:v>Jun-2017</c:v>
                </c:pt>
                <c:pt idx="24">
                  <c:v>Jun-2018</c:v>
                </c:pt>
                <c:pt idx="25">
                  <c:v>Jun-2021</c:v>
                </c:pt>
                <c:pt idx="26">
                  <c:v>Jun-2022</c:v>
                </c:pt>
                <c:pt idx="27">
                  <c:v>Mar-2017</c:v>
                </c:pt>
                <c:pt idx="28">
                  <c:v>Mar-2018</c:v>
                </c:pt>
                <c:pt idx="29">
                  <c:v>Mar-2019</c:v>
                </c:pt>
                <c:pt idx="30">
                  <c:v>Mar-2022</c:v>
                </c:pt>
                <c:pt idx="31">
                  <c:v>May-2014</c:v>
                </c:pt>
                <c:pt idx="32">
                  <c:v>May-2016</c:v>
                </c:pt>
                <c:pt idx="33">
                  <c:v>May-2017</c:v>
                </c:pt>
                <c:pt idx="34">
                  <c:v>May-2020</c:v>
                </c:pt>
                <c:pt idx="35">
                  <c:v>Nov-2014</c:v>
                </c:pt>
                <c:pt idx="36">
                  <c:v>Nov-2019</c:v>
                </c:pt>
                <c:pt idx="37">
                  <c:v>Nov-2021</c:v>
                </c:pt>
                <c:pt idx="38">
                  <c:v>Oct-2015</c:v>
                </c:pt>
                <c:pt idx="39">
                  <c:v>Oct-2021</c:v>
                </c:pt>
                <c:pt idx="40">
                  <c:v>Oct-2022</c:v>
                </c:pt>
                <c:pt idx="41">
                  <c:v>Sep-2016</c:v>
                </c:pt>
                <c:pt idx="42">
                  <c:v>Sep-2022</c:v>
                </c:pt>
              </c:strCache>
            </c:strRef>
          </c:cat>
          <c:val>
            <c:numRef>
              <c:f>Sheet9!$B$4:$B$47</c:f>
              <c:numCache>
                <c:formatCode>General</c:formatCode>
                <c:ptCount val="43"/>
                <c:pt idx="0">
                  <c:v>279561.98</c:v>
                </c:pt>
                <c:pt idx="1">
                  <c:v>92650.36</c:v>
                </c:pt>
                <c:pt idx="2">
                  <c:v>33125.839999999997</c:v>
                </c:pt>
                <c:pt idx="3">
                  <c:v>93873.16</c:v>
                </c:pt>
                <c:pt idx="4">
                  <c:v>27329.41</c:v>
                </c:pt>
                <c:pt idx="5">
                  <c:v>97320.88</c:v>
                </c:pt>
                <c:pt idx="6">
                  <c:v>99830.64</c:v>
                </c:pt>
                <c:pt idx="7">
                  <c:v>228557.34000000003</c:v>
                </c:pt>
                <c:pt idx="8">
                  <c:v>42719.360000000001</c:v>
                </c:pt>
                <c:pt idx="9">
                  <c:v>83195.100000000006</c:v>
                </c:pt>
                <c:pt idx="10">
                  <c:v>85847.86</c:v>
                </c:pt>
                <c:pt idx="11">
                  <c:v>110818.55</c:v>
                </c:pt>
                <c:pt idx="12">
                  <c:v>29622.05</c:v>
                </c:pt>
                <c:pt idx="13">
                  <c:v>109662.01</c:v>
                </c:pt>
                <c:pt idx="14">
                  <c:v>35870.04</c:v>
                </c:pt>
                <c:pt idx="15">
                  <c:v>48559.11</c:v>
                </c:pt>
                <c:pt idx="16">
                  <c:v>78921.45</c:v>
                </c:pt>
                <c:pt idx="17">
                  <c:v>67341.539999999994</c:v>
                </c:pt>
                <c:pt idx="18">
                  <c:v>24897.64</c:v>
                </c:pt>
                <c:pt idx="19">
                  <c:v>75700.36</c:v>
                </c:pt>
                <c:pt idx="20">
                  <c:v>109707.7</c:v>
                </c:pt>
                <c:pt idx="21">
                  <c:v>20746.060000000001</c:v>
                </c:pt>
                <c:pt idx="22">
                  <c:v>97652.44</c:v>
                </c:pt>
                <c:pt idx="23">
                  <c:v>60934.12</c:v>
                </c:pt>
                <c:pt idx="24">
                  <c:v>116413.28</c:v>
                </c:pt>
                <c:pt idx="25">
                  <c:v>87449.73</c:v>
                </c:pt>
                <c:pt idx="26">
                  <c:v>97827.35</c:v>
                </c:pt>
                <c:pt idx="27">
                  <c:v>85837.39</c:v>
                </c:pt>
                <c:pt idx="28">
                  <c:v>81853.119999999995</c:v>
                </c:pt>
                <c:pt idx="29">
                  <c:v>74932.7</c:v>
                </c:pt>
                <c:pt idx="30">
                  <c:v>112159.93000000001</c:v>
                </c:pt>
                <c:pt idx="31">
                  <c:v>99444.86</c:v>
                </c:pt>
                <c:pt idx="32">
                  <c:v>59026.559999999998</c:v>
                </c:pt>
                <c:pt idx="33">
                  <c:v>100296.04</c:v>
                </c:pt>
                <c:pt idx="34">
                  <c:v>44879.56</c:v>
                </c:pt>
                <c:pt idx="35">
                  <c:v>55797.5</c:v>
                </c:pt>
                <c:pt idx="36">
                  <c:v>67456.77</c:v>
                </c:pt>
                <c:pt idx="37">
                  <c:v>92015.47</c:v>
                </c:pt>
                <c:pt idx="38">
                  <c:v>72450.97</c:v>
                </c:pt>
                <c:pt idx="39">
                  <c:v>76595.289999999994</c:v>
                </c:pt>
                <c:pt idx="40">
                  <c:v>47358.73</c:v>
                </c:pt>
                <c:pt idx="41">
                  <c:v>46112.88</c:v>
                </c:pt>
                <c:pt idx="42">
                  <c:v>74708.160000000003</c:v>
                </c:pt>
              </c:numCache>
            </c:numRef>
          </c:val>
          <c:smooth val="0"/>
          <c:extLst>
            <c:ext xmlns:c16="http://schemas.microsoft.com/office/drawing/2014/chart" uri="{C3380CC4-5D6E-409C-BE32-E72D297353CC}">
              <c16:uniqueId val="{00000000-4A4B-4657-81D7-A15B420BD158}"/>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520200320"/>
        <c:axId val="520201400"/>
      </c:lineChart>
      <c:catAx>
        <c:axId val="520200320"/>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520201400"/>
        <c:crosses val="autoZero"/>
        <c:auto val="1"/>
        <c:lblAlgn val="ctr"/>
        <c:lblOffset val="100"/>
        <c:noMultiLvlLbl val="0"/>
      </c:catAx>
      <c:valAx>
        <c:axId val="52020140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520200320"/>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layout>
        <c:manualLayout>
          <c:xMode val="edge"/>
          <c:yMode val="edge"/>
          <c:x val="0.78052267517193263"/>
          <c:y val="7.5789681219425031E-2"/>
          <c:w val="0.16884441343566231"/>
          <c:h val="0.1103293778418542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[Employee_Sales_Raw.xlsx]Sheet3!PivotTable18</c:name>
    <c:fmtId val="0"/>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Sheet3!$A$4:$A$8</c:f>
              <c:strCache>
                <c:ptCount val="4"/>
                <c:pt idx="0">
                  <c:v>East</c:v>
                </c:pt>
                <c:pt idx="1">
                  <c:v>North</c:v>
                </c:pt>
                <c:pt idx="2">
                  <c:v>South</c:v>
                </c:pt>
                <c:pt idx="3">
                  <c:v>West</c:v>
                </c:pt>
              </c:strCache>
            </c:strRef>
          </c:cat>
          <c:val>
            <c:numRef>
              <c:f>Sheet3!$B$4:$B$8</c:f>
              <c:numCache>
                <c:formatCode>General</c:formatCode>
                <c:ptCount val="4"/>
                <c:pt idx="0">
                  <c:v>35870.04</c:v>
                </c:pt>
                <c:pt idx="1">
                  <c:v>302557.75999999995</c:v>
                </c:pt>
                <c:pt idx="2">
                  <c:v>85837.39</c:v>
                </c:pt>
                <c:pt idx="3">
                  <c:v>27329.41</c:v>
                </c:pt>
              </c:numCache>
            </c:numRef>
          </c:val>
          <c:extLst>
            <c:ext xmlns:c16="http://schemas.microsoft.com/office/drawing/2014/chart" uri="{C3380CC4-5D6E-409C-BE32-E72D297353CC}">
              <c16:uniqueId val="{00000000-07E8-480A-B091-F9F2C6EBA45F}"/>
            </c:ext>
          </c:extLst>
        </c:ser>
        <c:dLbls>
          <c:dLblPos val="inEnd"/>
          <c:showLegendKey val="0"/>
          <c:showVal val="1"/>
          <c:showCatName val="0"/>
          <c:showSerName val="0"/>
          <c:showPercent val="0"/>
          <c:showBubbleSize val="0"/>
        </c:dLbls>
        <c:gapWidth val="65"/>
        <c:axId val="419960816"/>
        <c:axId val="419961176"/>
      </c:barChart>
      <c:catAx>
        <c:axId val="419960816"/>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419961176"/>
        <c:crosses val="autoZero"/>
        <c:auto val="1"/>
        <c:lblAlgn val="ctr"/>
        <c:lblOffset val="100"/>
        <c:noMultiLvlLbl val="0"/>
      </c:catAx>
      <c:valAx>
        <c:axId val="419961176"/>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419960816"/>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[Employee_Sales_Raw.xlsx]Sheet7!PivotTable21</c:name>
    <c:fmtId val="0"/>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Sheet7!$B$3</c:f>
              <c:strCache>
                <c:ptCount val="1"/>
                <c:pt idx="0">
                  <c:v>Total</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cat>
            <c:strRef>
              <c:f>Sheet7!$A$4:$A$7</c:f>
              <c:strCache>
                <c:ptCount val="3"/>
                <c:pt idx="0">
                  <c:v>Female</c:v>
                </c:pt>
                <c:pt idx="1">
                  <c:v>Male</c:v>
                </c:pt>
                <c:pt idx="2">
                  <c:v>(blank)</c:v>
                </c:pt>
              </c:strCache>
            </c:strRef>
          </c:cat>
          <c:val>
            <c:numRef>
              <c:f>Sheet7!$B$4:$B$7</c:f>
              <c:numCache>
                <c:formatCode>General</c:formatCode>
                <c:ptCount val="3"/>
                <c:pt idx="0">
                  <c:v>5</c:v>
                </c:pt>
                <c:pt idx="1">
                  <c:v>3</c:v>
                </c:pt>
                <c:pt idx="2">
                  <c:v>1</c:v>
                </c:pt>
              </c:numCache>
            </c:numRef>
          </c:val>
          <c:extLst>
            <c:ext xmlns:c16="http://schemas.microsoft.com/office/drawing/2014/chart" uri="{C3380CC4-5D6E-409C-BE32-E72D297353CC}">
              <c16:uniqueId val="{00000000-AA23-4C19-9006-33879EC34C3A}"/>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2</xdr:col>
      <xdr:colOff>571500</xdr:colOff>
      <xdr:row>4</xdr:row>
      <xdr:rowOff>14287</xdr:rowOff>
    </xdr:from>
    <xdr:to>
      <xdr:col>10</xdr:col>
      <xdr:colOff>266700</xdr:colOff>
      <xdr:row>18</xdr:row>
      <xdr:rowOff>90487</xdr:rowOff>
    </xdr:to>
    <xdr:graphicFrame macro="">
      <xdr:nvGraphicFramePr>
        <xdr:cNvPr id="2" name="Chart 1">
          <a:extLst>
            <a:ext uri="{FF2B5EF4-FFF2-40B4-BE49-F238E27FC236}">
              <a16:creationId xmlns:a16="http://schemas.microsoft.com/office/drawing/2014/main" id="{0E06AFF1-72F1-BBFE-B27A-3D81B9D547E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9525</xdr:colOff>
      <xdr:row>6</xdr:row>
      <xdr:rowOff>76200</xdr:rowOff>
    </xdr:from>
    <xdr:to>
      <xdr:col>5</xdr:col>
      <xdr:colOff>514350</xdr:colOff>
      <xdr:row>17</xdr:row>
      <xdr:rowOff>57150</xdr:rowOff>
    </xdr:to>
    <xdr:graphicFrame macro="">
      <xdr:nvGraphicFramePr>
        <xdr:cNvPr id="2" name="Chart 1">
          <a:extLst>
            <a:ext uri="{FF2B5EF4-FFF2-40B4-BE49-F238E27FC236}">
              <a16:creationId xmlns:a16="http://schemas.microsoft.com/office/drawing/2014/main" id="{96E46343-B74D-4810-B44C-010B9A681F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571500</xdr:colOff>
      <xdr:row>6</xdr:row>
      <xdr:rowOff>76200</xdr:rowOff>
    </xdr:from>
    <xdr:to>
      <xdr:col>11</xdr:col>
      <xdr:colOff>257175</xdr:colOff>
      <xdr:row>17</xdr:row>
      <xdr:rowOff>61913</xdr:rowOff>
    </xdr:to>
    <xdr:graphicFrame macro="">
      <xdr:nvGraphicFramePr>
        <xdr:cNvPr id="3" name="Chart 2">
          <a:extLst>
            <a:ext uri="{FF2B5EF4-FFF2-40B4-BE49-F238E27FC236}">
              <a16:creationId xmlns:a16="http://schemas.microsoft.com/office/drawing/2014/main" id="{8E01F3B8-BC83-4CEC-94E4-FC1588997E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276225</xdr:colOff>
      <xdr:row>6</xdr:row>
      <xdr:rowOff>76199</xdr:rowOff>
    </xdr:from>
    <xdr:to>
      <xdr:col>17</xdr:col>
      <xdr:colOff>381000</xdr:colOff>
      <xdr:row>17</xdr:row>
      <xdr:rowOff>9524</xdr:rowOff>
    </xdr:to>
    <xdr:graphicFrame macro="">
      <xdr:nvGraphicFramePr>
        <xdr:cNvPr id="4" name="Chart 3">
          <a:extLst>
            <a:ext uri="{FF2B5EF4-FFF2-40B4-BE49-F238E27FC236}">
              <a16:creationId xmlns:a16="http://schemas.microsoft.com/office/drawing/2014/main" id="{6D3EB493-02DE-4762-926C-E3AD58D078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11</xdr:col>
      <xdr:colOff>38100</xdr:colOff>
      <xdr:row>1</xdr:row>
      <xdr:rowOff>161926</xdr:rowOff>
    </xdr:from>
    <xdr:to>
      <xdr:col>14</xdr:col>
      <xdr:colOff>38100</xdr:colOff>
      <xdr:row>6</xdr:row>
      <xdr:rowOff>47625</xdr:rowOff>
    </xdr:to>
    <mc:AlternateContent xmlns:mc="http://schemas.openxmlformats.org/markup-compatibility/2006">
      <mc:Choice xmlns:a14="http://schemas.microsoft.com/office/drawing/2010/main" Requires="a14">
        <xdr:graphicFrame macro="">
          <xdr:nvGraphicFramePr>
            <xdr:cNvPr id="5" name="Department 1">
              <a:extLst>
                <a:ext uri="{FF2B5EF4-FFF2-40B4-BE49-F238E27FC236}">
                  <a16:creationId xmlns:a16="http://schemas.microsoft.com/office/drawing/2014/main" id="{CFE98CF1-AD43-46BC-A251-37509445758E}"/>
                </a:ext>
              </a:extLst>
            </xdr:cNvPr>
            <xdr:cNvGraphicFramePr/>
          </xdr:nvGraphicFramePr>
          <xdr:xfrm>
            <a:off x="0" y="0"/>
            <a:ext cx="0" cy="0"/>
          </xdr:xfrm>
          <a:graphic>
            <a:graphicData uri="http://schemas.microsoft.com/office/drawing/2010/slicer">
              <sle:slicer xmlns:sle="http://schemas.microsoft.com/office/drawing/2010/slicer" name="Department 1"/>
            </a:graphicData>
          </a:graphic>
        </xdr:graphicFrame>
      </mc:Choice>
      <mc:Fallback>
        <xdr:sp macro="" textlink="">
          <xdr:nvSpPr>
            <xdr:cNvPr id="0" name=""/>
            <xdr:cNvSpPr>
              <a:spLocks noTextEdit="1"/>
            </xdr:cNvSpPr>
          </xdr:nvSpPr>
          <xdr:spPr>
            <a:xfrm>
              <a:off x="6743700" y="352426"/>
              <a:ext cx="1828800" cy="8953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xdr:col>
      <xdr:colOff>57150</xdr:colOff>
      <xdr:row>2</xdr:row>
      <xdr:rowOff>4762</xdr:rowOff>
    </xdr:from>
    <xdr:to>
      <xdr:col>9</xdr:col>
      <xdr:colOff>495300</xdr:colOff>
      <xdr:row>16</xdr:row>
      <xdr:rowOff>80962</xdr:rowOff>
    </xdr:to>
    <xdr:graphicFrame macro="">
      <xdr:nvGraphicFramePr>
        <xdr:cNvPr id="2" name="Chart 1">
          <a:extLst>
            <a:ext uri="{FF2B5EF4-FFF2-40B4-BE49-F238E27FC236}">
              <a16:creationId xmlns:a16="http://schemas.microsoft.com/office/drawing/2014/main" id="{6001ED23-36D1-2E85-7448-893726D9FE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314325</xdr:colOff>
      <xdr:row>4</xdr:row>
      <xdr:rowOff>85725</xdr:rowOff>
    </xdr:from>
    <xdr:to>
      <xdr:col>10</xdr:col>
      <xdr:colOff>342900</xdr:colOff>
      <xdr:row>17</xdr:row>
      <xdr:rowOff>133350</xdr:rowOff>
    </xdr:to>
    <mc:AlternateContent xmlns:mc="http://schemas.openxmlformats.org/markup-compatibility/2006">
      <mc:Choice xmlns:a14="http://schemas.microsoft.com/office/drawing/2010/main" Requires="a14">
        <xdr:graphicFrame macro="">
          <xdr:nvGraphicFramePr>
            <xdr:cNvPr id="3" name="Department">
              <a:extLst>
                <a:ext uri="{FF2B5EF4-FFF2-40B4-BE49-F238E27FC236}">
                  <a16:creationId xmlns:a16="http://schemas.microsoft.com/office/drawing/2014/main" id="{B84729C4-4AB7-55F8-B544-DE25C5239765}"/>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dr:sp macro="" textlink="">
          <xdr:nvSpPr>
            <xdr:cNvPr id="0" name=""/>
            <xdr:cNvSpPr>
              <a:spLocks noTextEdit="1"/>
            </xdr:cNvSpPr>
          </xdr:nvSpPr>
          <xdr:spPr>
            <a:xfrm>
              <a:off x="5486400" y="8477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2</xdr:col>
      <xdr:colOff>152400</xdr:colOff>
      <xdr:row>2</xdr:row>
      <xdr:rowOff>14287</xdr:rowOff>
    </xdr:from>
    <xdr:to>
      <xdr:col>7</xdr:col>
      <xdr:colOff>447675</xdr:colOff>
      <xdr:row>13</xdr:row>
      <xdr:rowOff>0</xdr:rowOff>
    </xdr:to>
    <xdr:graphicFrame macro="">
      <xdr:nvGraphicFramePr>
        <xdr:cNvPr id="2" name="Chart 1">
          <a:extLst>
            <a:ext uri="{FF2B5EF4-FFF2-40B4-BE49-F238E27FC236}">
              <a16:creationId xmlns:a16="http://schemas.microsoft.com/office/drawing/2014/main" id="{0FAE686B-A225-777B-9B2C-CFE18510B0C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831.62884409722" createdVersion="8" refreshedVersion="8" minRefreshableVersion="3" recordCount="50" xr:uid="{19C913E3-CBD8-445E-A418-BF5EF0069C1B}">
  <cacheSource type="worksheet">
    <worksheetSource ref="A1:Q51" sheet="Sheet1"/>
  </cacheSource>
  <cacheFields count="17">
    <cacheField name="Emp ID" numFmtId="0">
      <sharedItems/>
    </cacheField>
    <cacheField name="First Name" numFmtId="0">
      <sharedItems/>
    </cacheField>
    <cacheField name="Last Name" numFmtId="0">
      <sharedItems/>
    </cacheField>
    <cacheField name="Gender" numFmtId="0">
      <sharedItems containsBlank="1" count="3">
        <s v="Male"/>
        <m/>
        <s v="Female"/>
      </sharedItems>
    </cacheField>
    <cacheField name="Department" numFmtId="0">
      <sharedItems containsBlank="1" count="6">
        <s v="finance"/>
        <s v="marketing"/>
        <m/>
        <s v="sales"/>
        <s v="it"/>
        <s v="hr"/>
      </sharedItems>
    </cacheField>
    <cacheField name="Designation" numFmtId="0">
      <sharedItems count="4">
        <s v="Manager"/>
        <s v="Senior Executive"/>
        <s v="Executive"/>
        <s v="Analyst"/>
      </sharedItems>
    </cacheField>
    <cacheField name="Region" numFmtId="0">
      <sharedItems count="4">
        <s v="East"/>
        <s v="North"/>
        <s v="West"/>
        <s v="South"/>
      </sharedItems>
    </cacheField>
    <cacheField name="Date of Joining" numFmtId="164">
      <sharedItems containsSemiMixedTypes="0" containsNonDate="0" containsDate="1" containsString="0" minDate="2014-01-22T00:00:00" maxDate="2022-10-09T00:00:00"/>
    </cacheField>
    <cacheField name="Monthly Sales" numFmtId="0">
      <sharedItems containsSemiMixedTypes="0" containsString="0" containsNumber="1" minValue="20746.060000000001" maxValue="118374.82" count="50">
        <n v="34557.47"/>
        <n v="59026.559999999998"/>
        <n v="109707.7"/>
        <n v="29622.05"/>
        <n v="110182.52"/>
        <n v="97827.35"/>
        <n v="116413.28"/>
        <n v="83195.100000000006"/>
        <n v="85758.98"/>
        <n v="100296.04"/>
        <n v="55797.5"/>
        <n v="78921.45"/>
        <n v="67456.77"/>
        <n v="40150.69"/>
        <n v="47673.58"/>
        <n v="99444.86"/>
        <n v="27329.41"/>
        <n v="110818.55"/>
        <n v="20746.060000000001"/>
        <n v="109662.01"/>
        <n v="76595.289999999994"/>
        <n v="99830.64"/>
        <n v="92650.36"/>
        <n v="93873.16"/>
        <n v="44879.56"/>
        <n v="85837.39"/>
        <n v="106584.58"/>
        <n v="35870.04"/>
        <n v="33125.839999999997"/>
        <n v="48559.11"/>
        <n v="38174.28"/>
        <n v="87218.42"/>
        <n v="118374.82"/>
        <n v="67341.539999999994"/>
        <n v="65406.43"/>
        <n v="97652.44"/>
        <n v="46112.88"/>
        <n v="42719.360000000001"/>
        <n v="24897.64"/>
        <n v="82778.13"/>
        <n v="87449.73"/>
        <n v="29381.8"/>
        <n v="75700.36"/>
        <n v="74932.7"/>
        <n v="60934.12"/>
        <n v="92015.47"/>
        <n v="81853.119999999995"/>
        <n v="47358.73"/>
        <n v="72450.97"/>
        <n v="31914.45"/>
      </sharedItems>
    </cacheField>
    <cacheField name="Performance Rating" numFmtId="0">
      <sharedItems containsSemiMixedTypes="0" containsString="0" containsNumber="1" containsInteger="1" minValue="1" maxValue="5" count="5">
        <n v="2"/>
        <n v="1"/>
        <n v="4"/>
        <n v="5"/>
        <n v="3"/>
      </sharedItems>
    </cacheField>
    <cacheField name="Education" numFmtId="0">
      <sharedItems containsBlank="1"/>
    </cacheField>
    <cacheField name="Status" numFmtId="0">
      <sharedItems/>
    </cacheField>
    <cacheField name="Incentive" numFmtId="0">
      <sharedItems containsString="0" containsBlank="1" containsNumber="1" minValue="1325.78" maxValue="9956.6"/>
    </cacheField>
    <cacheField name="Department2" numFmtId="49">
      <sharedItems containsMixedTypes="1" containsNumber="1" containsInteger="1" minValue="0" maxValue="0" count="6">
        <s v="finance"/>
        <s v="marketing"/>
        <n v="0"/>
        <s v="sales"/>
        <s v="it"/>
        <s v="hr"/>
      </sharedItems>
    </cacheField>
    <cacheField name="experience" numFmtId="0">
      <sharedItems containsSemiMixedTypes="0" containsString="0" containsNumber="1" minValue="2.7" maxValue="11.4"/>
    </cacheField>
    <cacheField name="Efficiency ratio" numFmtId="0">
      <sharedItems containsMixedTypes="1" containsNumber="1" minValue="3.5076063951988519" maxValue="83.107695092700155"/>
    </cacheField>
    <cacheField name="Incentive %" numFmtId="0">
      <sharedItems containsSemiMixedTypes="0" containsString="0" containsNumber="1" minValue="0" maxValue="28.509470200783699"/>
    </cacheField>
  </cacheFields>
  <extLst>
    <ext xmlns:x14="http://schemas.microsoft.com/office/spreadsheetml/2009/9/main" uri="{725AE2AE-9491-48be-B2B4-4EB974FC3084}">
      <x14:pivotCacheDefinition pivotCacheId="1393509982"/>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831.683457291663" createdVersion="8" refreshedVersion="8" minRefreshableVersion="3" recordCount="50" xr:uid="{DC7B0072-EAC9-486C-BD31-B2D1FE83011B}">
  <cacheSource type="worksheet">
    <worksheetSource ref="A1:S51" sheet="Sheet1"/>
  </cacheSource>
  <cacheFields count="19">
    <cacheField name="Emp ID" numFmtId="0">
      <sharedItems/>
    </cacheField>
    <cacheField name="First Name" numFmtId="0">
      <sharedItems/>
    </cacheField>
    <cacheField name="Last Name" numFmtId="0">
      <sharedItems/>
    </cacheField>
    <cacheField name="Gender" numFmtId="0">
      <sharedItems containsBlank="1"/>
    </cacheField>
    <cacheField name="Department" numFmtId="0">
      <sharedItems containsBlank="1"/>
    </cacheField>
    <cacheField name="Designation" numFmtId="0">
      <sharedItems/>
    </cacheField>
    <cacheField name="Region" numFmtId="0">
      <sharedItems/>
    </cacheField>
    <cacheField name="Date of Joining" numFmtId="164">
      <sharedItems containsSemiMixedTypes="0" containsNonDate="0" containsDate="1" containsString="0" minDate="2014-01-22T00:00:00" maxDate="2022-10-09T00:00:00"/>
    </cacheField>
    <cacheField name="Monthly Sales" numFmtId="0">
      <sharedItems containsSemiMixedTypes="0" containsString="0" containsNumber="1" minValue="20746.060000000001" maxValue="118374.82"/>
    </cacheField>
    <cacheField name="Performance Rating" numFmtId="0">
      <sharedItems containsSemiMixedTypes="0" containsString="0" containsNumber="1" containsInteger="1" minValue="1" maxValue="5"/>
    </cacheField>
    <cacheField name="Education" numFmtId="0">
      <sharedItems containsBlank="1"/>
    </cacheField>
    <cacheField name="Status" numFmtId="0">
      <sharedItems/>
    </cacheField>
    <cacheField name="Incentive" numFmtId="0">
      <sharedItems containsString="0" containsBlank="1" containsNumber="1" minValue="1325.78" maxValue="9956.6"/>
    </cacheField>
    <cacheField name="Department2" numFmtId="49">
      <sharedItems containsMixedTypes="1" containsNumber="1" containsInteger="1" minValue="0" maxValue="0"/>
    </cacheField>
    <cacheField name="experience" numFmtId="0">
      <sharedItems containsSemiMixedTypes="0" containsString="0" containsNumber="1" minValue="2.7" maxValue="11.4"/>
    </cacheField>
    <cacheField name="Efficiency ratio" numFmtId="0">
      <sharedItems containsMixedTypes="1" containsNumber="1" minValue="3.5076063951988519" maxValue="83.107695092700155"/>
    </cacheField>
    <cacheField name="Incentive %" numFmtId="0">
      <sharedItems containsSemiMixedTypes="0" containsString="0" containsNumber="1" minValue="0" maxValue="28.509470200783699"/>
    </cacheField>
    <cacheField name="join month" numFmtId="0">
      <sharedItems count="43">
        <s v="Sep-2022"/>
        <s v="May-2016"/>
        <s v="Jul-2017"/>
        <s v="Feb-2017"/>
        <s v="Dec-2016"/>
        <s v="Jun-2022"/>
        <s v="Jun-2018"/>
        <s v="Dec-2019"/>
        <s v="Apr-2015"/>
        <s v="May-2017"/>
        <s v="Nov-2014"/>
        <s v="Jan-2018"/>
        <s v="Nov-2019"/>
        <s v="Dec-2021"/>
        <s v="May-2014"/>
        <s v="Aug-2018"/>
        <s v="Feb-2016"/>
        <s v="Jul-2020"/>
        <s v="Feb-2018"/>
        <s v="Oct-2021"/>
        <s v="Aug-2020"/>
        <s v="Apr-2017"/>
        <s v="Aug-2016"/>
        <s v="May-2020"/>
        <s v="Mar-2017"/>
        <s v="Jan-2014"/>
        <s v="Apr-2020"/>
        <s v="Jan-2016"/>
        <s v="Jan-2021"/>
        <s v="Aug-2019"/>
        <s v="Jul-2021"/>
        <s v="Sep-2016"/>
        <s v="Dec-2018"/>
        <s v="Jul-2014"/>
        <s v="Mar-2022"/>
        <s v="Jun-2021"/>
        <s v="Jul-2015"/>
        <s v="Mar-2019"/>
        <s v="Jun-2017"/>
        <s v="Nov-2021"/>
        <s v="Mar-2018"/>
        <s v="Oct-2022"/>
        <s v="Oct-2015"/>
      </sharedItems>
    </cacheField>
    <cacheField name="join year" numFmtId="0">
      <sharedItems containsSemiMixedTypes="0" containsString="0" containsNumber="1" containsInteger="1" minValue="2014" maxValue="2022"/>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s v="EMP1000"/>
    <s v="Priya  "/>
    <s v="Khan"/>
    <x v="0"/>
    <x v="0"/>
    <x v="0"/>
    <x v="0"/>
    <d v="2022-09-10T00:00:00"/>
    <x v="0"/>
    <x v="0"/>
    <s v="Post-Graduate"/>
    <s v="Active"/>
    <n v="8398.1"/>
    <x v="0"/>
    <n v="2.8"/>
    <n v="4.1149152784558414"/>
    <n v="24.301836911093318"/>
  </r>
  <r>
    <s v="EMP1001"/>
    <s v="Neha"/>
    <s v="Sharma"/>
    <x v="0"/>
    <x v="1"/>
    <x v="1"/>
    <x v="1"/>
    <d v="2016-05-10T00:00:00"/>
    <x v="1"/>
    <x v="0"/>
    <s v="Diploma"/>
    <s v="Active"/>
    <m/>
    <x v="1"/>
    <n v="9.1"/>
    <s v="N/A"/>
    <n v="0"/>
  </r>
  <r>
    <s v="EMP1002"/>
    <s v="Sara"/>
    <s v="Singh"/>
    <x v="0"/>
    <x v="2"/>
    <x v="2"/>
    <x v="2"/>
    <d v="2017-07-18T00:00:00"/>
    <x v="2"/>
    <x v="1"/>
    <s v="Post-Graduate"/>
    <s v="Resigned"/>
    <n v="1464.41"/>
    <x v="2"/>
    <n v="7.9"/>
    <n v="74.915972985707555"/>
    <n v="1.3348288224071785"/>
  </r>
  <r>
    <s v="EMP1003"/>
    <s v="Sara   "/>
    <s v="Sharma"/>
    <x v="1"/>
    <x v="3"/>
    <x v="3"/>
    <x v="2"/>
    <d v="2017-02-04T00:00:00"/>
    <x v="3"/>
    <x v="1"/>
    <s v="Graduate"/>
    <s v="Resigned"/>
    <n v="3079.38"/>
    <x v="3"/>
    <n v="8.4"/>
    <n v="9.6194850911547132"/>
    <n v="10.395566815936103"/>
  </r>
  <r>
    <s v="EMP1004"/>
    <s v="Ali "/>
    <s v="Singh"/>
    <x v="0"/>
    <x v="3"/>
    <x v="3"/>
    <x v="1"/>
    <d v="2016-12-31T00:00:00"/>
    <x v="4"/>
    <x v="2"/>
    <s v="Post-Graduate"/>
    <s v="Active"/>
    <n v="1325.78"/>
    <x v="3"/>
    <n v="8.5"/>
    <n v="83.107695092700155"/>
    <n v="1.2032580122509451"/>
  </r>
  <r>
    <s v="EMP1005"/>
    <s v="Ali   "/>
    <s v="Khan"/>
    <x v="2"/>
    <x v="0"/>
    <x v="3"/>
    <x v="3"/>
    <d v="2022-06-20T00:00:00"/>
    <x v="5"/>
    <x v="0"/>
    <s v="Diploma"/>
    <s v="Resigned"/>
    <n v="7174.8"/>
    <x v="0"/>
    <n v="3"/>
    <n v="13.634853933210682"/>
    <n v="7.3341453080350227"/>
  </r>
  <r>
    <s v="EMP1006"/>
    <s v="Neha"/>
    <s v="Singh"/>
    <x v="2"/>
    <x v="0"/>
    <x v="3"/>
    <x v="0"/>
    <d v="2018-06-27T00:00:00"/>
    <x v="6"/>
    <x v="0"/>
    <s v="Post-Graduate"/>
    <s v="Active"/>
    <n v="9205.7199999999993"/>
    <x v="0"/>
    <n v="7"/>
    <n v="12.645755030567951"/>
    <n v="7.9077919632536773"/>
  </r>
  <r>
    <s v="EMP1007"/>
    <s v="Ali  "/>
    <s v="Singh"/>
    <x v="2"/>
    <x v="0"/>
    <x v="2"/>
    <x v="1"/>
    <d v="2019-12-10T00:00:00"/>
    <x v="7"/>
    <x v="1"/>
    <s v="Graduate"/>
    <s v="Active"/>
    <n v="7631.48"/>
    <x v="0"/>
    <n v="5.5"/>
    <n v="10.901568241022712"/>
    <n v="9.1729921593940009"/>
  </r>
  <r>
    <s v="EMP1008"/>
    <s v="John  "/>
    <s v="Patel"/>
    <x v="0"/>
    <x v="4"/>
    <x v="0"/>
    <x v="0"/>
    <d v="2015-04-12T00:00:00"/>
    <x v="8"/>
    <x v="3"/>
    <s v="Diploma"/>
    <s v="Resigned"/>
    <m/>
    <x v="4"/>
    <n v="10.199999999999999"/>
    <s v="N/A"/>
    <n v="0"/>
  </r>
  <r>
    <s v="EMP1009"/>
    <s v="Amit   "/>
    <s v="Verma"/>
    <x v="2"/>
    <x v="3"/>
    <x v="2"/>
    <x v="3"/>
    <d v="2017-05-23T00:00:00"/>
    <x v="9"/>
    <x v="4"/>
    <s v="Post-Graduate"/>
    <s v="Active"/>
    <n v="4688.26"/>
    <x v="3"/>
    <n v="8.1"/>
    <n v="21.393020011688769"/>
    <n v="4.6744218415801866"/>
  </r>
  <r>
    <s v="EMP1010"/>
    <s v="Sara   "/>
    <s v="Verma"/>
    <x v="2"/>
    <x v="3"/>
    <x v="1"/>
    <x v="3"/>
    <d v="2014-11-27T00:00:00"/>
    <x v="10"/>
    <x v="3"/>
    <s v="Graduate"/>
    <s v="Resigned"/>
    <m/>
    <x v="3"/>
    <n v="10.6"/>
    <s v="N/A"/>
    <n v="0"/>
  </r>
  <r>
    <s v="EMP1011"/>
    <s v="Rahul"/>
    <s v="Khan"/>
    <x v="2"/>
    <x v="5"/>
    <x v="0"/>
    <x v="0"/>
    <d v="2018-01-22T00:00:00"/>
    <x v="11"/>
    <x v="1"/>
    <s v="Post-Graduate"/>
    <s v="Resigned"/>
    <n v="8803.59"/>
    <x v="5"/>
    <n v="7.4"/>
    <n v="8.9646894051176851"/>
    <n v="11.15487614583868"/>
  </r>
  <r>
    <s v="EMP1012"/>
    <s v="Priya"/>
    <s v="Verma"/>
    <x v="2"/>
    <x v="5"/>
    <x v="2"/>
    <x v="1"/>
    <d v="2019-11-06T00:00:00"/>
    <x v="12"/>
    <x v="2"/>
    <s v="Graduate"/>
    <s v="Resigned"/>
    <n v="7323.55"/>
    <x v="5"/>
    <n v="5.6"/>
    <n v="9.2109386841081164"/>
    <n v="10.856656789229605"/>
  </r>
  <r>
    <s v="EMP1013"/>
    <s v="John"/>
    <s v="Khan"/>
    <x v="0"/>
    <x v="0"/>
    <x v="2"/>
    <x v="1"/>
    <d v="2022-09-07T00:00:00"/>
    <x v="13"/>
    <x v="4"/>
    <m/>
    <s v="Active"/>
    <n v="5262.42"/>
    <x v="0"/>
    <n v="2.8"/>
    <n v="7.6297007840499242"/>
    <n v="13.106673882814965"/>
  </r>
  <r>
    <s v="EMP1014"/>
    <s v="John   "/>
    <s v="Verma"/>
    <x v="2"/>
    <x v="5"/>
    <x v="0"/>
    <x v="0"/>
    <d v="2021-12-29T00:00:00"/>
    <x v="14"/>
    <x v="2"/>
    <s v="Graduate"/>
    <s v="Active"/>
    <n v="6412.3"/>
    <x v="5"/>
    <n v="3.5"/>
    <n v="7.4347082949955556"/>
    <n v="13.450426840191149"/>
  </r>
  <r>
    <s v="EMP1015"/>
    <s v="Sara "/>
    <s v="Patel"/>
    <x v="0"/>
    <x v="5"/>
    <x v="1"/>
    <x v="2"/>
    <d v="2014-05-11T00:00:00"/>
    <x v="15"/>
    <x v="0"/>
    <s v="Diploma"/>
    <s v="Active"/>
    <n v="4625.07"/>
    <x v="5"/>
    <n v="11.1"/>
    <n v="21.501265926785976"/>
    <n v="4.6508889448886546"/>
  </r>
  <r>
    <s v="EMP1016"/>
    <s v="John"/>
    <s v="Verma"/>
    <x v="2"/>
    <x v="1"/>
    <x v="0"/>
    <x v="2"/>
    <d v="2018-08-13T00:00:00"/>
    <x v="16"/>
    <x v="3"/>
    <s v="Diploma"/>
    <s v="Active"/>
    <n v="7791.47"/>
    <x v="1"/>
    <n v="6.9"/>
    <n v="3.5076063951988519"/>
    <n v="28.509470200783699"/>
  </r>
  <r>
    <s v="EMP1017"/>
    <s v="John "/>
    <s v="Sharma"/>
    <x v="0"/>
    <x v="0"/>
    <x v="1"/>
    <x v="3"/>
    <d v="2016-02-09T00:00:00"/>
    <x v="17"/>
    <x v="4"/>
    <m/>
    <s v="Active"/>
    <n v="6972.18"/>
    <x v="0"/>
    <n v="9.4"/>
    <n v="15.894390276785739"/>
    <n v="6.2915279075569934"/>
  </r>
  <r>
    <s v="EMP1018"/>
    <s v="Rahul "/>
    <s v="Verma"/>
    <x v="0"/>
    <x v="1"/>
    <x v="2"/>
    <x v="1"/>
    <d v="2020-07-19T00:00:00"/>
    <x v="18"/>
    <x v="3"/>
    <s v="Diploma"/>
    <s v="Active"/>
    <n v="2855.96"/>
    <x v="1"/>
    <n v="4.9000000000000004"/>
    <n v="7.2641283491365432"/>
    <n v="13.766276584565937"/>
  </r>
  <r>
    <s v="EMP1019"/>
    <s v="Priya "/>
    <s v="Verma"/>
    <x v="0"/>
    <x v="5"/>
    <x v="3"/>
    <x v="2"/>
    <d v="2018-02-24T00:00:00"/>
    <x v="19"/>
    <x v="0"/>
    <s v="Graduate"/>
    <s v="Active"/>
    <n v="3207.12"/>
    <x v="5"/>
    <n v="7.3"/>
    <n v="34.193298036867965"/>
    <n v="2.9245497141626347"/>
  </r>
  <r>
    <s v="EMP1020"/>
    <s v="Ali "/>
    <s v="Verma"/>
    <x v="0"/>
    <x v="4"/>
    <x v="2"/>
    <x v="2"/>
    <d v="2021-10-24T00:00:00"/>
    <x v="20"/>
    <x v="0"/>
    <s v="Diploma"/>
    <s v="Active"/>
    <n v="5098.38"/>
    <x v="4"/>
    <n v="3.7"/>
    <n v="15.023456470486702"/>
    <n v="6.6562578456194901"/>
  </r>
  <r>
    <s v="EMP1021"/>
    <s v="Ali "/>
    <s v="Patel"/>
    <x v="2"/>
    <x v="5"/>
    <x v="3"/>
    <x v="2"/>
    <d v="2020-08-30T00:00:00"/>
    <x v="21"/>
    <x v="1"/>
    <s v="Diploma"/>
    <s v="Resigned"/>
    <n v="3669.97"/>
    <x v="5"/>
    <n v="4.8"/>
    <n v="27.20203162423671"/>
    <n v="3.6761960055550076"/>
  </r>
  <r>
    <s v="EMP1022"/>
    <s v="Priya"/>
    <s v="Verma"/>
    <x v="0"/>
    <x v="2"/>
    <x v="1"/>
    <x v="2"/>
    <d v="2017-04-30T00:00:00"/>
    <x v="22"/>
    <x v="4"/>
    <s v="Post-Graduate"/>
    <s v="Active"/>
    <n v="6609.13"/>
    <x v="2"/>
    <n v="8.1"/>
    <n v="14.018541018258077"/>
    <n v="7.1334099511324078"/>
  </r>
  <r>
    <s v="EMP1023"/>
    <s v="Sara  "/>
    <s v="Patel"/>
    <x v="0"/>
    <x v="5"/>
    <x v="3"/>
    <x v="3"/>
    <d v="2016-08-13T00:00:00"/>
    <x v="23"/>
    <x v="3"/>
    <m/>
    <s v="Active"/>
    <n v="4921.42"/>
    <x v="5"/>
    <n v="8.9"/>
    <n v="19.074405354552141"/>
    <n v="5.2426273921108013"/>
  </r>
  <r>
    <s v="EMP1024"/>
    <s v="Priya"/>
    <s v="Verma"/>
    <x v="2"/>
    <x v="4"/>
    <x v="1"/>
    <x v="3"/>
    <d v="2020-05-13T00:00:00"/>
    <x v="24"/>
    <x v="1"/>
    <s v="Post-Graduate"/>
    <s v="Active"/>
    <n v="7667.08"/>
    <x v="4"/>
    <n v="5.0999999999999996"/>
    <n v="5.853540070013616"/>
    <n v="17.083679073502502"/>
  </r>
  <r>
    <s v="EMP1025"/>
    <s v="Ali"/>
    <s v="Verma"/>
    <x v="2"/>
    <x v="1"/>
    <x v="2"/>
    <x v="3"/>
    <d v="2017-03-30T00:00:00"/>
    <x v="25"/>
    <x v="4"/>
    <s v="Graduate"/>
    <s v="Resigned"/>
    <m/>
    <x v="1"/>
    <n v="8.1999999999999993"/>
    <s v="N/A"/>
    <n v="0"/>
  </r>
  <r>
    <s v="EMP1026"/>
    <s v="Rahul  "/>
    <s v="Sharma"/>
    <x v="1"/>
    <x v="3"/>
    <x v="3"/>
    <x v="1"/>
    <d v="2015-04-05T00:00:00"/>
    <x v="26"/>
    <x v="0"/>
    <s v="Diploma"/>
    <s v="Resigned"/>
    <n v="5815.95"/>
    <x v="3"/>
    <n v="10.199999999999999"/>
    <n v="18.326254524196393"/>
    <n v="5.4566523600318169"/>
  </r>
  <r>
    <s v="EMP1027"/>
    <s v="Rahul   "/>
    <s v="Sharma"/>
    <x v="0"/>
    <x v="1"/>
    <x v="1"/>
    <x v="0"/>
    <d v="2014-01-22T00:00:00"/>
    <x v="27"/>
    <x v="2"/>
    <s v="Graduate"/>
    <s v="Resigned"/>
    <n v="2479.31"/>
    <x v="1"/>
    <n v="11.4"/>
    <n v="14.467751108171226"/>
    <n v="6.9119242688327072"/>
  </r>
  <r>
    <s v="EMP1028"/>
    <s v="Sara   "/>
    <s v="Patel"/>
    <x v="0"/>
    <x v="4"/>
    <x v="1"/>
    <x v="1"/>
    <d v="2020-04-19T00:00:00"/>
    <x v="28"/>
    <x v="3"/>
    <s v="Graduate"/>
    <s v="Resigned"/>
    <n v="2460.0700000000002"/>
    <x v="4"/>
    <n v="5.2"/>
    <n v="13.465405455942308"/>
    <n v="7.4264380918340489"/>
  </r>
  <r>
    <s v="EMP1029"/>
    <s v="Sara "/>
    <s v="Singh"/>
    <x v="1"/>
    <x v="3"/>
    <x v="0"/>
    <x v="1"/>
    <d v="2016-01-18T00:00:00"/>
    <x v="29"/>
    <x v="0"/>
    <s v="Graduate"/>
    <s v="Resigned"/>
    <n v="9956.6"/>
    <x v="3"/>
    <n v="9.4"/>
    <n v="4.8770775164212683"/>
    <n v="20.504082550112638"/>
  </r>
  <r>
    <s v="EMP1030"/>
    <s v="Amit   "/>
    <s v="Singh"/>
    <x v="2"/>
    <x v="2"/>
    <x v="1"/>
    <x v="1"/>
    <d v="2021-12-14T00:00:00"/>
    <x v="30"/>
    <x v="3"/>
    <s v="Graduate"/>
    <s v="Resigned"/>
    <n v="3208.54"/>
    <x v="2"/>
    <n v="3.5"/>
    <n v="11.897710485142776"/>
    <n v="8.4049784305034692"/>
  </r>
  <r>
    <s v="EMP1031"/>
    <s v="Rahul"/>
    <s v="Verma"/>
    <x v="1"/>
    <x v="4"/>
    <x v="3"/>
    <x v="3"/>
    <d v="2015-04-20T00:00:00"/>
    <x v="31"/>
    <x v="2"/>
    <s v="Post-Graduate"/>
    <s v="Active"/>
    <n v="5158.18"/>
    <x v="4"/>
    <n v="10.199999999999999"/>
    <n v="16.908758515600461"/>
    <n v="5.9140947520030744"/>
  </r>
  <r>
    <s v="EMP1032"/>
    <s v="Sara"/>
    <s v="Khan"/>
    <x v="0"/>
    <x v="3"/>
    <x v="2"/>
    <x v="0"/>
    <d v="2016-12-18T00:00:00"/>
    <x v="32"/>
    <x v="1"/>
    <s v="Diploma"/>
    <s v="Active"/>
    <n v="7133.33"/>
    <x v="3"/>
    <n v="8.5"/>
    <n v="16.594608689069481"/>
    <n v="6.0260535137455751"/>
  </r>
  <r>
    <s v="EMP1033"/>
    <s v="John   "/>
    <s v="Patel"/>
    <x v="2"/>
    <x v="4"/>
    <x v="0"/>
    <x v="0"/>
    <d v="2021-01-02T00:00:00"/>
    <x v="33"/>
    <x v="4"/>
    <s v="Graduate"/>
    <s v="Resigned"/>
    <n v="5625.84"/>
    <x v="4"/>
    <n v="4.5"/>
    <n v="11.970041807090139"/>
    <n v="8.354189702225403"/>
  </r>
  <r>
    <s v="EMP1034"/>
    <s v="Priya "/>
    <s v="Khan"/>
    <x v="0"/>
    <x v="0"/>
    <x v="1"/>
    <x v="0"/>
    <d v="2019-08-10T00:00:00"/>
    <x v="34"/>
    <x v="1"/>
    <s v="Post-Graduate"/>
    <s v="Active"/>
    <n v="8731.7099999999991"/>
    <x v="0"/>
    <n v="5.9"/>
    <n v="7.4906782291212153"/>
    <n v="13.349925993514702"/>
  </r>
  <r>
    <s v="EMP1035"/>
    <s v="Ali"/>
    <s v="Patel"/>
    <x v="2"/>
    <x v="5"/>
    <x v="0"/>
    <x v="1"/>
    <d v="2021-07-10T00:00:00"/>
    <x v="35"/>
    <x v="1"/>
    <s v="Post-Graduate"/>
    <s v="Resigned"/>
    <n v="1923.09"/>
    <x v="5"/>
    <n v="4"/>
    <n v="50.778923503320179"/>
    <n v="1.9693209918769055"/>
  </r>
  <r>
    <s v="EMP1036"/>
    <s v="John  "/>
    <s v="Khan"/>
    <x v="2"/>
    <x v="2"/>
    <x v="2"/>
    <x v="1"/>
    <d v="2016-09-02T00:00:00"/>
    <x v="36"/>
    <x v="2"/>
    <s v="Diploma"/>
    <s v="Active"/>
    <n v="4568.7700000000004"/>
    <x v="2"/>
    <n v="8.8000000000000007"/>
    <n v="10.093062246512735"/>
    <n v="9.907795826242042"/>
  </r>
  <r>
    <s v="EMP1037"/>
    <s v="Ali "/>
    <s v="Khan"/>
    <x v="1"/>
    <x v="1"/>
    <x v="2"/>
    <x v="1"/>
    <d v="2018-12-12T00:00:00"/>
    <x v="37"/>
    <x v="1"/>
    <s v="Post-Graduate"/>
    <s v="Active"/>
    <n v="7925.5"/>
    <x v="1"/>
    <n v="6.5"/>
    <n v="5.3901154501293291"/>
    <n v="18.552478314281863"/>
  </r>
  <r>
    <s v="EMP1038"/>
    <s v="Sara   "/>
    <s v="Khan"/>
    <x v="0"/>
    <x v="4"/>
    <x v="0"/>
    <x v="3"/>
    <d v="2014-07-09T00:00:00"/>
    <x v="38"/>
    <x v="1"/>
    <s v="Diploma"/>
    <s v="Active"/>
    <n v="2853.12"/>
    <x v="4"/>
    <n v="11"/>
    <n v="8.7264608568864972"/>
    <n v="11.459399364759069"/>
  </r>
  <r>
    <s v="EMP1039"/>
    <s v="John   "/>
    <s v="Sharma"/>
    <x v="0"/>
    <x v="5"/>
    <x v="1"/>
    <x v="1"/>
    <d v="2022-03-25T00:00:00"/>
    <x v="39"/>
    <x v="0"/>
    <m/>
    <s v="Resigned"/>
    <n v="9002.35"/>
    <x v="5"/>
    <n v="3.2"/>
    <n v="9.1951690391953207"/>
    <n v="10.875275872987226"/>
  </r>
  <r>
    <s v="EMP1040"/>
    <s v="John  "/>
    <s v="Sharma"/>
    <x v="0"/>
    <x v="2"/>
    <x v="2"/>
    <x v="3"/>
    <d v="2021-06-27T00:00:00"/>
    <x v="40"/>
    <x v="0"/>
    <s v="Diploma"/>
    <s v="Resigned"/>
    <n v="7732.47"/>
    <x v="2"/>
    <n v="4"/>
    <n v="11.309417301328036"/>
    <n v="8.8421885350589431"/>
  </r>
  <r>
    <s v="EMP1041"/>
    <s v="Rahul"/>
    <s v="Patel"/>
    <x v="2"/>
    <x v="5"/>
    <x v="2"/>
    <x v="1"/>
    <d v="2022-03-25T00:00:00"/>
    <x v="41"/>
    <x v="4"/>
    <s v="Diploma"/>
    <s v="Active"/>
    <m/>
    <x v="5"/>
    <n v="3.2"/>
    <s v="N/A"/>
    <n v="0"/>
  </r>
  <r>
    <s v="EMP1042"/>
    <s v="Amit   "/>
    <s v="Sharma"/>
    <x v="2"/>
    <x v="1"/>
    <x v="1"/>
    <x v="1"/>
    <d v="2015-07-17T00:00:00"/>
    <x v="42"/>
    <x v="2"/>
    <m/>
    <s v="Resigned"/>
    <n v="3020.63"/>
    <x v="1"/>
    <n v="9.9"/>
    <n v="25.06111638962733"/>
    <n v="3.9902452247254834"/>
  </r>
  <r>
    <s v="EMP1043"/>
    <s v="Ali"/>
    <s v="Verma"/>
    <x v="0"/>
    <x v="4"/>
    <x v="1"/>
    <x v="1"/>
    <d v="2019-03-15T00:00:00"/>
    <x v="43"/>
    <x v="3"/>
    <s v="Graduate"/>
    <s v="Resigned"/>
    <n v="5175.8999999999996"/>
    <x v="4"/>
    <n v="6.3"/>
    <n v="14.47723101296393"/>
    <n v="6.9073982386861816"/>
  </r>
  <r>
    <s v="EMP1044"/>
    <s v="Priya   "/>
    <s v="Sharma"/>
    <x v="2"/>
    <x v="0"/>
    <x v="2"/>
    <x v="0"/>
    <d v="2017-06-21T00:00:00"/>
    <x v="44"/>
    <x v="3"/>
    <s v="Diploma"/>
    <s v="Resigned"/>
    <n v="2817.72"/>
    <x v="0"/>
    <n v="8"/>
    <n v="21.625328279601948"/>
    <n v="4.6242072585933789"/>
  </r>
  <r>
    <s v="EMP1045"/>
    <s v="Neha "/>
    <s v="Khan"/>
    <x v="0"/>
    <x v="3"/>
    <x v="0"/>
    <x v="0"/>
    <d v="2021-11-19T00:00:00"/>
    <x v="45"/>
    <x v="1"/>
    <s v="Graduate"/>
    <s v="Active"/>
    <n v="1498.58"/>
    <x v="3"/>
    <n v="3.6"/>
    <n v="61.401773679082872"/>
    <n v="1.6286174487833402"/>
  </r>
  <r>
    <s v="EMP1046"/>
    <s v="Amit"/>
    <s v="Verma"/>
    <x v="0"/>
    <x v="0"/>
    <x v="2"/>
    <x v="2"/>
    <d v="2018-03-09T00:00:00"/>
    <x v="46"/>
    <x v="3"/>
    <s v="Post-Graduate"/>
    <s v="Resigned"/>
    <n v="6888.76"/>
    <x v="0"/>
    <n v="7.3"/>
    <n v="11.882126826889019"/>
    <n v="8.4160017357921131"/>
  </r>
  <r>
    <s v="EMP1047"/>
    <s v="Sara   "/>
    <s v="Verma"/>
    <x v="2"/>
    <x v="0"/>
    <x v="1"/>
    <x v="3"/>
    <d v="2022-10-08T00:00:00"/>
    <x v="47"/>
    <x v="2"/>
    <s v="Graduate"/>
    <s v="Resigned"/>
    <n v="5475.39"/>
    <x v="0"/>
    <n v="2.7"/>
    <n v="8.6493802267966302"/>
    <n v="11.561522025611751"/>
  </r>
  <r>
    <s v="EMP1048"/>
    <s v="Ali "/>
    <s v="Patel"/>
    <x v="2"/>
    <x v="1"/>
    <x v="2"/>
    <x v="1"/>
    <d v="2015-10-09T00:00:00"/>
    <x v="48"/>
    <x v="3"/>
    <s v="Graduate"/>
    <s v="Active"/>
    <n v="7917.39"/>
    <x v="1"/>
    <n v="9.6999999999999993"/>
    <n v="9.1508653735637626"/>
    <n v="10.927928225115551"/>
  </r>
  <r>
    <s v="EMP1049"/>
    <s v="John "/>
    <s v="Khan"/>
    <x v="2"/>
    <x v="1"/>
    <x v="3"/>
    <x v="1"/>
    <d v="2019-08-31T00:00:00"/>
    <x v="49"/>
    <x v="2"/>
    <s v="Diploma"/>
    <s v="Resigned"/>
    <n v="8063.35"/>
    <x v="1"/>
    <n v="5.8"/>
    <n v="3.957964121611985"/>
    <n v="25.265514523985217"/>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s v="EMP1000"/>
    <s v="Priya  "/>
    <s v="Khan"/>
    <s v="Male"/>
    <s v="finance"/>
    <s v="Manager"/>
    <s v="East"/>
    <d v="2022-09-10T00:00:00"/>
    <n v="34557.47"/>
    <n v="2"/>
    <s v="Post-Graduate"/>
    <s v="Active"/>
    <n v="8398.1"/>
    <s v="finance"/>
    <n v="2.8"/>
    <n v="4.1149152784558414"/>
    <n v="24.301836911093318"/>
    <x v="0"/>
    <n v="2022"/>
  </r>
  <r>
    <s v="EMP1001"/>
    <s v="Neha"/>
    <s v="Sharma"/>
    <s v="Male"/>
    <s v="marketing"/>
    <s v="Senior Executive"/>
    <s v="North"/>
    <d v="2016-05-10T00:00:00"/>
    <n v="59026.559999999998"/>
    <n v="2"/>
    <s v="Diploma"/>
    <s v="Active"/>
    <m/>
    <s v="marketing"/>
    <n v="9.1"/>
    <s v="N/A"/>
    <n v="0"/>
    <x v="1"/>
    <n v="2016"/>
  </r>
  <r>
    <s v="EMP1002"/>
    <s v="Sara"/>
    <s v="Singh"/>
    <s v="Male"/>
    <m/>
    <s v="Executive"/>
    <s v="West"/>
    <d v="2017-07-18T00:00:00"/>
    <n v="109707.7"/>
    <n v="1"/>
    <s v="Post-Graduate"/>
    <s v="Resigned"/>
    <n v="1464.41"/>
    <n v="0"/>
    <n v="7.9"/>
    <n v="74.915972985707555"/>
    <n v="1.3348288224071785"/>
    <x v="2"/>
    <n v="2017"/>
  </r>
  <r>
    <s v="EMP1003"/>
    <s v="Sara   "/>
    <s v="Sharma"/>
    <m/>
    <s v="sales"/>
    <s v="Analyst"/>
    <s v="West"/>
    <d v="2017-02-04T00:00:00"/>
    <n v="29622.05"/>
    <n v="1"/>
    <s v="Graduate"/>
    <s v="Resigned"/>
    <n v="3079.38"/>
    <s v="sales"/>
    <n v="8.4"/>
    <n v="9.6194850911547132"/>
    <n v="10.395566815936103"/>
    <x v="3"/>
    <n v="2017"/>
  </r>
  <r>
    <s v="EMP1004"/>
    <s v="Ali "/>
    <s v="Singh"/>
    <s v="Male"/>
    <s v="sales"/>
    <s v="Analyst"/>
    <s v="North"/>
    <d v="2016-12-31T00:00:00"/>
    <n v="110182.52"/>
    <n v="4"/>
    <s v="Post-Graduate"/>
    <s v="Active"/>
    <n v="1325.78"/>
    <s v="sales"/>
    <n v="8.5"/>
    <n v="83.107695092700155"/>
    <n v="1.2032580122509451"/>
    <x v="4"/>
    <n v="2016"/>
  </r>
  <r>
    <s v="EMP1005"/>
    <s v="Ali   "/>
    <s v="Khan"/>
    <s v="Female"/>
    <s v="finance"/>
    <s v="Analyst"/>
    <s v="South"/>
    <d v="2022-06-20T00:00:00"/>
    <n v="97827.35"/>
    <n v="2"/>
    <s v="Diploma"/>
    <s v="Resigned"/>
    <n v="7174.8"/>
    <s v="finance"/>
    <n v="3"/>
    <n v="13.634853933210682"/>
    <n v="7.3341453080350227"/>
    <x v="5"/>
    <n v="2022"/>
  </r>
  <r>
    <s v="EMP1006"/>
    <s v="Neha"/>
    <s v="Singh"/>
    <s v="Female"/>
    <s v="finance"/>
    <s v="Analyst"/>
    <s v="East"/>
    <d v="2018-06-27T00:00:00"/>
    <n v="116413.28"/>
    <n v="2"/>
    <s v="Post-Graduate"/>
    <s v="Active"/>
    <n v="9205.7199999999993"/>
    <s v="finance"/>
    <n v="7"/>
    <n v="12.645755030567951"/>
    <n v="7.9077919632536773"/>
    <x v="6"/>
    <n v="2018"/>
  </r>
  <r>
    <s v="EMP1007"/>
    <s v="Ali  "/>
    <s v="Singh"/>
    <s v="Female"/>
    <s v="finance"/>
    <s v="Executive"/>
    <s v="North"/>
    <d v="2019-12-10T00:00:00"/>
    <n v="83195.100000000006"/>
    <n v="1"/>
    <s v="Graduate"/>
    <s v="Active"/>
    <n v="7631.48"/>
    <s v="finance"/>
    <n v="5.5"/>
    <n v="10.901568241022712"/>
    <n v="9.1729921593940009"/>
    <x v="7"/>
    <n v="2019"/>
  </r>
  <r>
    <s v="EMP1008"/>
    <s v="John  "/>
    <s v="Patel"/>
    <s v="Male"/>
    <s v="it"/>
    <s v="Manager"/>
    <s v="East"/>
    <d v="2015-04-12T00:00:00"/>
    <n v="85758.98"/>
    <n v="5"/>
    <s v="Diploma"/>
    <s v="Resigned"/>
    <m/>
    <s v="it"/>
    <n v="10.199999999999999"/>
    <s v="N/A"/>
    <n v="0"/>
    <x v="8"/>
    <n v="2015"/>
  </r>
  <r>
    <s v="EMP1009"/>
    <s v="Amit   "/>
    <s v="Verma"/>
    <s v="Female"/>
    <s v="sales"/>
    <s v="Executive"/>
    <s v="South"/>
    <d v="2017-05-23T00:00:00"/>
    <n v="100296.04"/>
    <n v="3"/>
    <s v="Post-Graduate"/>
    <s v="Active"/>
    <n v="4688.26"/>
    <s v="sales"/>
    <n v="8.1"/>
    <n v="21.393020011688769"/>
    <n v="4.6744218415801866"/>
    <x v="9"/>
    <n v="2017"/>
  </r>
  <r>
    <s v="EMP1010"/>
    <s v="Sara   "/>
    <s v="Verma"/>
    <s v="Female"/>
    <s v="sales"/>
    <s v="Senior Executive"/>
    <s v="South"/>
    <d v="2014-11-27T00:00:00"/>
    <n v="55797.5"/>
    <n v="5"/>
    <s v="Graduate"/>
    <s v="Resigned"/>
    <m/>
    <s v="sales"/>
    <n v="10.6"/>
    <s v="N/A"/>
    <n v="0"/>
    <x v="10"/>
    <n v="2014"/>
  </r>
  <r>
    <s v="EMP1011"/>
    <s v="Rahul"/>
    <s v="Khan"/>
    <s v="Female"/>
    <s v="hr"/>
    <s v="Manager"/>
    <s v="East"/>
    <d v="2018-01-22T00:00:00"/>
    <n v="78921.45"/>
    <n v="1"/>
    <s v="Post-Graduate"/>
    <s v="Resigned"/>
    <n v="8803.59"/>
    <s v="hr"/>
    <n v="7.4"/>
    <n v="8.9646894051176851"/>
    <n v="11.15487614583868"/>
    <x v="11"/>
    <n v="2018"/>
  </r>
  <r>
    <s v="EMP1012"/>
    <s v="Priya"/>
    <s v="Verma"/>
    <s v="Female"/>
    <s v="hr"/>
    <s v="Executive"/>
    <s v="North"/>
    <d v="2019-11-06T00:00:00"/>
    <n v="67456.77"/>
    <n v="4"/>
    <s v="Graduate"/>
    <s v="Resigned"/>
    <n v="7323.55"/>
    <s v="hr"/>
    <n v="5.6"/>
    <n v="9.2109386841081164"/>
    <n v="10.856656789229605"/>
    <x v="12"/>
    <n v="2019"/>
  </r>
  <r>
    <s v="EMP1013"/>
    <s v="John"/>
    <s v="Khan"/>
    <s v="Male"/>
    <s v="finance"/>
    <s v="Executive"/>
    <s v="North"/>
    <d v="2022-09-07T00:00:00"/>
    <n v="40150.69"/>
    <n v="3"/>
    <m/>
    <s v="Active"/>
    <n v="5262.42"/>
    <s v="finance"/>
    <n v="2.8"/>
    <n v="7.6297007840499242"/>
    <n v="13.106673882814965"/>
    <x v="0"/>
    <n v="2022"/>
  </r>
  <r>
    <s v="EMP1014"/>
    <s v="John   "/>
    <s v="Verma"/>
    <s v="Female"/>
    <s v="hr"/>
    <s v="Manager"/>
    <s v="East"/>
    <d v="2021-12-29T00:00:00"/>
    <n v="47673.58"/>
    <n v="4"/>
    <s v="Graduate"/>
    <s v="Active"/>
    <n v="6412.3"/>
    <s v="hr"/>
    <n v="3.5"/>
    <n v="7.4347082949955556"/>
    <n v="13.450426840191149"/>
    <x v="13"/>
    <n v="2021"/>
  </r>
  <r>
    <s v="EMP1015"/>
    <s v="Sara "/>
    <s v="Patel"/>
    <s v="Male"/>
    <s v="hr"/>
    <s v="Senior Executive"/>
    <s v="West"/>
    <d v="2014-05-11T00:00:00"/>
    <n v="99444.86"/>
    <n v="2"/>
    <s v="Diploma"/>
    <s v="Active"/>
    <n v="4625.07"/>
    <s v="hr"/>
    <n v="11.1"/>
    <n v="21.501265926785976"/>
    <n v="4.6508889448886546"/>
    <x v="14"/>
    <n v="2014"/>
  </r>
  <r>
    <s v="EMP1016"/>
    <s v="John"/>
    <s v="Verma"/>
    <s v="Female"/>
    <s v="marketing"/>
    <s v="Manager"/>
    <s v="West"/>
    <d v="2018-08-13T00:00:00"/>
    <n v="27329.41"/>
    <n v="5"/>
    <s v="Diploma"/>
    <s v="Active"/>
    <n v="7791.47"/>
    <s v="marketing"/>
    <n v="6.9"/>
    <n v="3.5076063951988519"/>
    <n v="28.509470200783699"/>
    <x v="15"/>
    <n v="2018"/>
  </r>
  <r>
    <s v="EMP1017"/>
    <s v="John "/>
    <s v="Sharma"/>
    <s v="Male"/>
    <s v="finance"/>
    <s v="Senior Executive"/>
    <s v="South"/>
    <d v="2016-02-09T00:00:00"/>
    <n v="110818.55"/>
    <n v="3"/>
    <m/>
    <s v="Active"/>
    <n v="6972.18"/>
    <s v="finance"/>
    <n v="9.4"/>
    <n v="15.894390276785739"/>
    <n v="6.2915279075569934"/>
    <x v="16"/>
    <n v="2016"/>
  </r>
  <r>
    <s v="EMP1018"/>
    <s v="Rahul "/>
    <s v="Verma"/>
    <s v="Male"/>
    <s v="marketing"/>
    <s v="Executive"/>
    <s v="North"/>
    <d v="2020-07-19T00:00:00"/>
    <n v="20746.060000000001"/>
    <n v="5"/>
    <s v="Diploma"/>
    <s v="Active"/>
    <n v="2855.96"/>
    <s v="marketing"/>
    <n v="4.9000000000000004"/>
    <n v="7.2641283491365432"/>
    <n v="13.766276584565937"/>
    <x v="17"/>
    <n v="2020"/>
  </r>
  <r>
    <s v="EMP1019"/>
    <s v="Priya "/>
    <s v="Verma"/>
    <s v="Male"/>
    <s v="hr"/>
    <s v="Analyst"/>
    <s v="West"/>
    <d v="2018-02-24T00:00:00"/>
    <n v="109662.01"/>
    <n v="2"/>
    <s v="Graduate"/>
    <s v="Active"/>
    <n v="3207.12"/>
    <s v="hr"/>
    <n v="7.3"/>
    <n v="34.193298036867965"/>
    <n v="2.9245497141626347"/>
    <x v="18"/>
    <n v="2018"/>
  </r>
  <r>
    <s v="EMP1020"/>
    <s v="Ali "/>
    <s v="Verma"/>
    <s v="Male"/>
    <s v="it"/>
    <s v="Executive"/>
    <s v="West"/>
    <d v="2021-10-24T00:00:00"/>
    <n v="76595.289999999994"/>
    <n v="2"/>
    <s v="Diploma"/>
    <s v="Active"/>
    <n v="5098.38"/>
    <s v="it"/>
    <n v="3.7"/>
    <n v="15.023456470486702"/>
    <n v="6.6562578456194901"/>
    <x v="19"/>
    <n v="2021"/>
  </r>
  <r>
    <s v="EMP1021"/>
    <s v="Ali "/>
    <s v="Patel"/>
    <s v="Female"/>
    <s v="hr"/>
    <s v="Analyst"/>
    <s v="West"/>
    <d v="2020-08-30T00:00:00"/>
    <n v="99830.64"/>
    <n v="1"/>
    <s v="Diploma"/>
    <s v="Resigned"/>
    <n v="3669.97"/>
    <s v="hr"/>
    <n v="4.8"/>
    <n v="27.20203162423671"/>
    <n v="3.6761960055550076"/>
    <x v="20"/>
    <n v="2020"/>
  </r>
  <r>
    <s v="EMP1022"/>
    <s v="Priya"/>
    <s v="Verma"/>
    <s v="Male"/>
    <m/>
    <s v="Senior Executive"/>
    <s v="West"/>
    <d v="2017-04-30T00:00:00"/>
    <n v="92650.36"/>
    <n v="3"/>
    <s v="Post-Graduate"/>
    <s v="Active"/>
    <n v="6609.13"/>
    <n v="0"/>
    <n v="8.1"/>
    <n v="14.018541018258077"/>
    <n v="7.1334099511324078"/>
    <x v="21"/>
    <n v="2017"/>
  </r>
  <r>
    <s v="EMP1023"/>
    <s v="Sara  "/>
    <s v="Patel"/>
    <s v="Male"/>
    <s v="hr"/>
    <s v="Analyst"/>
    <s v="South"/>
    <d v="2016-08-13T00:00:00"/>
    <n v="93873.16"/>
    <n v="5"/>
    <m/>
    <s v="Active"/>
    <n v="4921.42"/>
    <s v="hr"/>
    <n v="8.9"/>
    <n v="19.074405354552141"/>
    <n v="5.2426273921108013"/>
    <x v="22"/>
    <n v="2016"/>
  </r>
  <r>
    <s v="EMP1024"/>
    <s v="Priya"/>
    <s v="Verma"/>
    <s v="Female"/>
    <s v="it"/>
    <s v="Senior Executive"/>
    <s v="South"/>
    <d v="2020-05-13T00:00:00"/>
    <n v="44879.56"/>
    <n v="1"/>
    <s v="Post-Graduate"/>
    <s v="Active"/>
    <n v="7667.08"/>
    <s v="it"/>
    <n v="5.0999999999999996"/>
    <n v="5.853540070013616"/>
    <n v="17.083679073502502"/>
    <x v="23"/>
    <n v="2020"/>
  </r>
  <r>
    <s v="EMP1025"/>
    <s v="Ali"/>
    <s v="Verma"/>
    <s v="Female"/>
    <s v="marketing"/>
    <s v="Executive"/>
    <s v="South"/>
    <d v="2017-03-30T00:00:00"/>
    <n v="85837.39"/>
    <n v="3"/>
    <s v="Graduate"/>
    <s v="Resigned"/>
    <m/>
    <s v="marketing"/>
    <n v="8.1999999999999993"/>
    <s v="N/A"/>
    <n v="0"/>
    <x v="24"/>
    <n v="2017"/>
  </r>
  <r>
    <s v="EMP1026"/>
    <s v="Rahul  "/>
    <s v="Sharma"/>
    <m/>
    <s v="sales"/>
    <s v="Analyst"/>
    <s v="North"/>
    <d v="2015-04-05T00:00:00"/>
    <n v="106584.58"/>
    <n v="2"/>
    <s v="Diploma"/>
    <s v="Resigned"/>
    <n v="5815.95"/>
    <s v="sales"/>
    <n v="10.199999999999999"/>
    <n v="18.326254524196393"/>
    <n v="5.4566523600318169"/>
    <x v="8"/>
    <n v="2015"/>
  </r>
  <r>
    <s v="EMP1027"/>
    <s v="Rahul   "/>
    <s v="Sharma"/>
    <s v="Male"/>
    <s v="marketing"/>
    <s v="Senior Executive"/>
    <s v="East"/>
    <d v="2014-01-22T00:00:00"/>
    <n v="35870.04"/>
    <n v="4"/>
    <s v="Graduate"/>
    <s v="Resigned"/>
    <n v="2479.31"/>
    <s v="marketing"/>
    <n v="11.4"/>
    <n v="14.467751108171226"/>
    <n v="6.9119242688327072"/>
    <x v="25"/>
    <n v="2014"/>
  </r>
  <r>
    <s v="EMP1028"/>
    <s v="Sara   "/>
    <s v="Patel"/>
    <s v="Male"/>
    <s v="it"/>
    <s v="Senior Executive"/>
    <s v="North"/>
    <d v="2020-04-19T00:00:00"/>
    <n v="33125.839999999997"/>
    <n v="5"/>
    <s v="Graduate"/>
    <s v="Resigned"/>
    <n v="2460.0700000000002"/>
    <s v="it"/>
    <n v="5.2"/>
    <n v="13.465405455942308"/>
    <n v="7.4264380918340489"/>
    <x v="26"/>
    <n v="2020"/>
  </r>
  <r>
    <s v="EMP1029"/>
    <s v="Sara "/>
    <s v="Singh"/>
    <m/>
    <s v="sales"/>
    <s v="Manager"/>
    <s v="North"/>
    <d v="2016-01-18T00:00:00"/>
    <n v="48559.11"/>
    <n v="2"/>
    <s v="Graduate"/>
    <s v="Resigned"/>
    <n v="9956.6"/>
    <s v="sales"/>
    <n v="9.4"/>
    <n v="4.8770775164212683"/>
    <n v="20.504082550112638"/>
    <x v="27"/>
    <n v="2016"/>
  </r>
  <r>
    <s v="EMP1030"/>
    <s v="Amit   "/>
    <s v="Singh"/>
    <s v="Female"/>
    <m/>
    <s v="Senior Executive"/>
    <s v="North"/>
    <d v="2021-12-14T00:00:00"/>
    <n v="38174.28"/>
    <n v="5"/>
    <s v="Graduate"/>
    <s v="Resigned"/>
    <n v="3208.54"/>
    <n v="0"/>
    <n v="3.5"/>
    <n v="11.897710485142776"/>
    <n v="8.4049784305034692"/>
    <x v="13"/>
    <n v="2021"/>
  </r>
  <r>
    <s v="EMP1031"/>
    <s v="Rahul"/>
    <s v="Verma"/>
    <m/>
    <s v="it"/>
    <s v="Analyst"/>
    <s v="South"/>
    <d v="2015-04-20T00:00:00"/>
    <n v="87218.42"/>
    <n v="4"/>
    <s v="Post-Graduate"/>
    <s v="Active"/>
    <n v="5158.18"/>
    <s v="it"/>
    <n v="10.199999999999999"/>
    <n v="16.908758515600461"/>
    <n v="5.9140947520030744"/>
    <x v="8"/>
    <n v="2015"/>
  </r>
  <r>
    <s v="EMP1032"/>
    <s v="Sara"/>
    <s v="Khan"/>
    <s v="Male"/>
    <s v="sales"/>
    <s v="Executive"/>
    <s v="East"/>
    <d v="2016-12-18T00:00:00"/>
    <n v="118374.82"/>
    <n v="1"/>
    <s v="Diploma"/>
    <s v="Active"/>
    <n v="7133.33"/>
    <s v="sales"/>
    <n v="8.5"/>
    <n v="16.594608689069481"/>
    <n v="6.0260535137455751"/>
    <x v="4"/>
    <n v="2016"/>
  </r>
  <r>
    <s v="EMP1033"/>
    <s v="John   "/>
    <s v="Patel"/>
    <s v="Female"/>
    <s v="it"/>
    <s v="Manager"/>
    <s v="East"/>
    <d v="2021-01-02T00:00:00"/>
    <n v="67341.539999999994"/>
    <n v="3"/>
    <s v="Graduate"/>
    <s v="Resigned"/>
    <n v="5625.84"/>
    <s v="it"/>
    <n v="4.5"/>
    <n v="11.970041807090139"/>
    <n v="8.354189702225403"/>
    <x v="28"/>
    <n v="2021"/>
  </r>
  <r>
    <s v="EMP1034"/>
    <s v="Priya "/>
    <s v="Khan"/>
    <s v="Male"/>
    <s v="finance"/>
    <s v="Senior Executive"/>
    <s v="East"/>
    <d v="2019-08-10T00:00:00"/>
    <n v="65406.43"/>
    <n v="1"/>
    <s v="Post-Graduate"/>
    <s v="Active"/>
    <n v="8731.7099999999991"/>
    <s v="finance"/>
    <n v="5.9"/>
    <n v="7.4906782291212153"/>
    <n v="13.349925993514702"/>
    <x v="29"/>
    <n v="2019"/>
  </r>
  <r>
    <s v="EMP1035"/>
    <s v="Ali"/>
    <s v="Patel"/>
    <s v="Female"/>
    <s v="hr"/>
    <s v="Manager"/>
    <s v="North"/>
    <d v="2021-07-10T00:00:00"/>
    <n v="97652.44"/>
    <n v="1"/>
    <s v="Post-Graduate"/>
    <s v="Resigned"/>
    <n v="1923.09"/>
    <s v="hr"/>
    <n v="4"/>
    <n v="50.778923503320179"/>
    <n v="1.9693209918769055"/>
    <x v="30"/>
    <n v="2021"/>
  </r>
  <r>
    <s v="EMP1036"/>
    <s v="John  "/>
    <s v="Khan"/>
    <s v="Female"/>
    <m/>
    <s v="Executive"/>
    <s v="North"/>
    <d v="2016-09-02T00:00:00"/>
    <n v="46112.88"/>
    <n v="4"/>
    <s v="Diploma"/>
    <s v="Active"/>
    <n v="4568.7700000000004"/>
    <n v="0"/>
    <n v="8.8000000000000007"/>
    <n v="10.093062246512735"/>
    <n v="9.907795826242042"/>
    <x v="31"/>
    <n v="2016"/>
  </r>
  <r>
    <s v="EMP1037"/>
    <s v="Ali "/>
    <s v="Khan"/>
    <m/>
    <s v="marketing"/>
    <s v="Executive"/>
    <s v="North"/>
    <d v="2018-12-12T00:00:00"/>
    <n v="42719.360000000001"/>
    <n v="1"/>
    <s v="Post-Graduate"/>
    <s v="Active"/>
    <n v="7925.5"/>
    <s v="marketing"/>
    <n v="6.5"/>
    <n v="5.3901154501293291"/>
    <n v="18.552478314281863"/>
    <x v="32"/>
    <n v="2018"/>
  </r>
  <r>
    <s v="EMP1038"/>
    <s v="Sara   "/>
    <s v="Khan"/>
    <s v="Male"/>
    <s v="it"/>
    <s v="Manager"/>
    <s v="South"/>
    <d v="2014-07-09T00:00:00"/>
    <n v="24897.64"/>
    <n v="1"/>
    <s v="Diploma"/>
    <s v="Active"/>
    <n v="2853.12"/>
    <s v="it"/>
    <n v="11"/>
    <n v="8.7264608568864972"/>
    <n v="11.459399364759069"/>
    <x v="33"/>
    <n v="2014"/>
  </r>
  <r>
    <s v="EMP1039"/>
    <s v="John   "/>
    <s v="Sharma"/>
    <s v="Male"/>
    <s v="hr"/>
    <s v="Senior Executive"/>
    <s v="North"/>
    <d v="2022-03-25T00:00:00"/>
    <n v="82778.13"/>
    <n v="2"/>
    <m/>
    <s v="Resigned"/>
    <n v="9002.35"/>
    <s v="hr"/>
    <n v="3.2"/>
    <n v="9.1951690391953207"/>
    <n v="10.875275872987226"/>
    <x v="34"/>
    <n v="2022"/>
  </r>
  <r>
    <s v="EMP1040"/>
    <s v="John  "/>
    <s v="Sharma"/>
    <s v="Male"/>
    <m/>
    <s v="Executive"/>
    <s v="South"/>
    <d v="2021-06-27T00:00:00"/>
    <n v="87449.73"/>
    <n v="2"/>
    <s v="Diploma"/>
    <s v="Resigned"/>
    <n v="7732.47"/>
    <n v="0"/>
    <n v="4"/>
    <n v="11.309417301328036"/>
    <n v="8.8421885350589431"/>
    <x v="35"/>
    <n v="2021"/>
  </r>
  <r>
    <s v="EMP1041"/>
    <s v="Rahul"/>
    <s v="Patel"/>
    <s v="Female"/>
    <s v="hr"/>
    <s v="Executive"/>
    <s v="North"/>
    <d v="2022-03-25T00:00:00"/>
    <n v="29381.8"/>
    <n v="3"/>
    <s v="Diploma"/>
    <s v="Active"/>
    <m/>
    <s v="hr"/>
    <n v="3.2"/>
    <s v="N/A"/>
    <n v="0"/>
    <x v="34"/>
    <n v="2022"/>
  </r>
  <r>
    <s v="EMP1042"/>
    <s v="Amit   "/>
    <s v="Sharma"/>
    <s v="Female"/>
    <s v="marketing"/>
    <s v="Senior Executive"/>
    <s v="North"/>
    <d v="2015-07-17T00:00:00"/>
    <n v="75700.36"/>
    <n v="4"/>
    <m/>
    <s v="Resigned"/>
    <n v="3020.63"/>
    <s v="marketing"/>
    <n v="9.9"/>
    <n v="25.06111638962733"/>
    <n v="3.9902452247254834"/>
    <x v="36"/>
    <n v="2015"/>
  </r>
  <r>
    <s v="EMP1043"/>
    <s v="Ali"/>
    <s v="Verma"/>
    <s v="Male"/>
    <s v="it"/>
    <s v="Senior Executive"/>
    <s v="North"/>
    <d v="2019-03-15T00:00:00"/>
    <n v="74932.7"/>
    <n v="5"/>
    <s v="Graduate"/>
    <s v="Resigned"/>
    <n v="5175.8999999999996"/>
    <s v="it"/>
    <n v="6.3"/>
    <n v="14.47723101296393"/>
    <n v="6.9073982386861816"/>
    <x v="37"/>
    <n v="2019"/>
  </r>
  <r>
    <s v="EMP1044"/>
    <s v="Priya   "/>
    <s v="Sharma"/>
    <s v="Female"/>
    <s v="finance"/>
    <s v="Executive"/>
    <s v="East"/>
    <d v="2017-06-21T00:00:00"/>
    <n v="60934.12"/>
    <n v="5"/>
    <s v="Diploma"/>
    <s v="Resigned"/>
    <n v="2817.72"/>
    <s v="finance"/>
    <n v="8"/>
    <n v="21.625328279601948"/>
    <n v="4.6242072585933789"/>
    <x v="38"/>
    <n v="2017"/>
  </r>
  <r>
    <s v="EMP1045"/>
    <s v="Neha "/>
    <s v="Khan"/>
    <s v="Male"/>
    <s v="sales"/>
    <s v="Manager"/>
    <s v="East"/>
    <d v="2021-11-19T00:00:00"/>
    <n v="92015.47"/>
    <n v="1"/>
    <s v="Graduate"/>
    <s v="Active"/>
    <n v="1498.58"/>
    <s v="sales"/>
    <n v="3.6"/>
    <n v="61.401773679082872"/>
    <n v="1.6286174487833402"/>
    <x v="39"/>
    <n v="2021"/>
  </r>
  <r>
    <s v="EMP1046"/>
    <s v="Amit"/>
    <s v="Verma"/>
    <s v="Male"/>
    <s v="finance"/>
    <s v="Executive"/>
    <s v="West"/>
    <d v="2018-03-09T00:00:00"/>
    <n v="81853.119999999995"/>
    <n v="5"/>
    <s v="Post-Graduate"/>
    <s v="Resigned"/>
    <n v="6888.76"/>
    <s v="finance"/>
    <n v="7.3"/>
    <n v="11.882126826889019"/>
    <n v="8.4160017357921131"/>
    <x v="40"/>
    <n v="2018"/>
  </r>
  <r>
    <s v="EMP1047"/>
    <s v="Sara   "/>
    <s v="Verma"/>
    <s v="Female"/>
    <s v="finance"/>
    <s v="Senior Executive"/>
    <s v="South"/>
    <d v="2022-10-08T00:00:00"/>
    <n v="47358.73"/>
    <n v="4"/>
    <s v="Graduate"/>
    <s v="Resigned"/>
    <n v="5475.39"/>
    <s v="finance"/>
    <n v="2.7"/>
    <n v="8.6493802267966302"/>
    <n v="11.561522025611751"/>
    <x v="41"/>
    <n v="2022"/>
  </r>
  <r>
    <s v="EMP1048"/>
    <s v="Ali "/>
    <s v="Patel"/>
    <s v="Female"/>
    <s v="marketing"/>
    <s v="Executive"/>
    <s v="North"/>
    <d v="2015-10-09T00:00:00"/>
    <n v="72450.97"/>
    <n v="5"/>
    <s v="Graduate"/>
    <s v="Active"/>
    <n v="7917.39"/>
    <s v="marketing"/>
    <n v="9.6999999999999993"/>
    <n v="9.1508653735637626"/>
    <n v="10.927928225115551"/>
    <x v="42"/>
    <n v="2015"/>
  </r>
  <r>
    <s v="EMP1049"/>
    <s v="John "/>
    <s v="Khan"/>
    <s v="Female"/>
    <s v="marketing"/>
    <s v="Analyst"/>
    <s v="North"/>
    <d v="2019-08-31T00:00:00"/>
    <n v="31914.45"/>
    <n v="4"/>
    <s v="Diploma"/>
    <s v="Resigned"/>
    <n v="8063.35"/>
    <s v="marketing"/>
    <n v="5.8"/>
    <n v="3.957964121611985"/>
    <n v="25.265514523985217"/>
    <x v="29"/>
    <n v="201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E93F8B9-F0EE-43D5-83EC-2FF07FAD37BD}" name="PivotTable22" cacheId="3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5" firstHeaderRow="1" firstDataRow="1" firstDataCol="1"/>
  <pivotFields count="17">
    <pivotField showAll="0"/>
    <pivotField showAll="0"/>
    <pivotField showAll="0"/>
    <pivotField showAll="0"/>
    <pivotField showAll="0">
      <items count="7">
        <item h="1" x="0"/>
        <item h="1" x="5"/>
        <item h="1" x="4"/>
        <item x="1"/>
        <item h="1" x="3"/>
        <item h="1" x="2"/>
        <item t="default"/>
      </items>
    </pivotField>
    <pivotField showAll="0"/>
    <pivotField showAll="0"/>
    <pivotField numFmtId="164" showAll="0"/>
    <pivotField showAll="0"/>
    <pivotField showAll="0"/>
    <pivotField showAll="0"/>
    <pivotField showAll="0"/>
    <pivotField dataField="1" showAll="0"/>
    <pivotField axis="axisRow" showAll="0">
      <items count="7">
        <item h="1" x="2"/>
        <item x="0"/>
        <item x="5"/>
        <item x="4"/>
        <item x="1"/>
        <item x="3"/>
        <item t="default"/>
      </items>
    </pivotField>
    <pivotField showAll="0"/>
    <pivotField showAll="0"/>
    <pivotField showAll="0"/>
  </pivotFields>
  <rowFields count="1">
    <field x="13"/>
  </rowFields>
  <rowItems count="2">
    <i>
      <x v="4"/>
    </i>
    <i t="grand">
      <x/>
    </i>
  </rowItems>
  <colItems count="1">
    <i/>
  </colItems>
  <dataFields count="1">
    <dataField name="Sum of Incentive" fld="1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34E2F67-825C-498B-A061-14ADE26392FA}" name="PivotTable23" cacheId="4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47" firstHeaderRow="1" firstDataRow="1" firstDataCol="1"/>
  <pivotFields count="19">
    <pivotField showAll="0"/>
    <pivotField showAll="0"/>
    <pivotField showAll="0"/>
    <pivotField showAll="0"/>
    <pivotField showAll="0"/>
    <pivotField showAll="0"/>
    <pivotField showAll="0"/>
    <pivotField numFmtId="164" showAll="0"/>
    <pivotField dataField="1" showAll="0"/>
    <pivotField showAll="0"/>
    <pivotField showAll="0"/>
    <pivotField showAll="0"/>
    <pivotField showAll="0"/>
    <pivotField showAll="0"/>
    <pivotField showAll="0"/>
    <pivotField showAll="0"/>
    <pivotField showAll="0"/>
    <pivotField axis="axisRow" showAll="0">
      <items count="44">
        <item x="8"/>
        <item x="21"/>
        <item x="26"/>
        <item x="22"/>
        <item x="15"/>
        <item x="29"/>
        <item x="20"/>
        <item x="4"/>
        <item x="32"/>
        <item x="7"/>
        <item x="13"/>
        <item x="16"/>
        <item x="3"/>
        <item x="18"/>
        <item x="25"/>
        <item x="27"/>
        <item x="11"/>
        <item x="28"/>
        <item x="33"/>
        <item x="36"/>
        <item x="2"/>
        <item x="17"/>
        <item x="30"/>
        <item x="38"/>
        <item x="6"/>
        <item x="35"/>
        <item x="5"/>
        <item x="24"/>
        <item x="40"/>
        <item x="37"/>
        <item x="34"/>
        <item x="14"/>
        <item x="1"/>
        <item x="9"/>
        <item x="23"/>
        <item x="10"/>
        <item x="12"/>
        <item x="39"/>
        <item x="42"/>
        <item x="19"/>
        <item x="41"/>
        <item x="31"/>
        <item x="0"/>
        <item t="default"/>
      </items>
    </pivotField>
    <pivotField showAll="0"/>
  </pivotFields>
  <rowFields count="1">
    <field x="17"/>
  </rowFields>
  <rowItems count="4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t="grand">
      <x/>
    </i>
  </rowItems>
  <colItems count="1">
    <i/>
  </colItems>
  <dataFields count="1">
    <dataField name="Sum of Monthly Sales" fld="8"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7D61956-1EC4-4D39-803E-B65315A3A408}" name="PivotTable24" cacheId="4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4" firstHeaderRow="0" firstDataRow="1" firstDataCol="0"/>
  <pivotFields count="19">
    <pivotField dataField="1" showAll="0"/>
    <pivotField showAll="0"/>
    <pivotField showAll="0"/>
    <pivotField showAll="0"/>
    <pivotField showAll="0"/>
    <pivotField showAll="0"/>
    <pivotField showAll="0"/>
    <pivotField numFmtId="164" showAll="0"/>
    <pivotField showAll="0"/>
    <pivotField dataField="1" showAll="0"/>
    <pivotField showAll="0"/>
    <pivotField showAll="0"/>
    <pivotField dataField="1" showAll="0"/>
    <pivotField showAll="0"/>
    <pivotField showAll="0"/>
    <pivotField showAll="0"/>
    <pivotField showAll="0"/>
    <pivotField showAll="0"/>
    <pivotField showAll="0"/>
  </pivotFields>
  <rowItems count="1">
    <i/>
  </rowItems>
  <colFields count="1">
    <field x="-2"/>
  </colFields>
  <colItems count="3">
    <i>
      <x/>
    </i>
    <i i="1">
      <x v="1"/>
    </i>
    <i i="2">
      <x v="2"/>
    </i>
  </colItems>
  <dataFields count="3">
    <dataField name="Sum of Performance Rating" fld="9" baseField="0" baseItem="0"/>
    <dataField name="Sum of Incentive" fld="12" baseField="0" baseItem="0"/>
    <dataField name="Count of Emp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13D1555-DB6A-4494-BC65-E474CFC1FD38}" name="PivotTable18" cacheId="3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B8" firstHeaderRow="1" firstDataRow="1" firstDataCol="1"/>
  <pivotFields count="17">
    <pivotField showAll="0"/>
    <pivotField showAll="0"/>
    <pivotField showAll="0"/>
    <pivotField showAll="0"/>
    <pivotField showAll="0">
      <items count="7">
        <item h="1" x="0"/>
        <item h="1" x="5"/>
        <item h="1" x="4"/>
        <item x="1"/>
        <item h="1" x="3"/>
        <item h="1" x="2"/>
        <item t="default"/>
      </items>
    </pivotField>
    <pivotField showAll="0"/>
    <pivotField axis="axisRow" showAll="0">
      <items count="5">
        <item x="0"/>
        <item x="1"/>
        <item x="3"/>
        <item x="2"/>
        <item t="default"/>
      </items>
    </pivotField>
    <pivotField numFmtId="164" showAll="0"/>
    <pivotField dataField="1" showAll="0" sumSubtotal="1">
      <items count="51">
        <item x="18"/>
        <item x="38"/>
        <item x="16"/>
        <item x="41"/>
        <item x="3"/>
        <item x="49"/>
        <item x="28"/>
        <item x="0"/>
        <item x="27"/>
        <item x="30"/>
        <item x="13"/>
        <item x="37"/>
        <item x="24"/>
        <item x="36"/>
        <item x="47"/>
        <item x="14"/>
        <item x="29"/>
        <item x="10"/>
        <item x="1"/>
        <item x="44"/>
        <item x="34"/>
        <item x="33"/>
        <item x="12"/>
        <item x="48"/>
        <item x="43"/>
        <item x="42"/>
        <item x="20"/>
        <item x="11"/>
        <item x="46"/>
        <item x="39"/>
        <item x="7"/>
        <item x="8"/>
        <item x="25"/>
        <item x="31"/>
        <item x="40"/>
        <item x="45"/>
        <item x="22"/>
        <item x="23"/>
        <item x="35"/>
        <item x="5"/>
        <item x="15"/>
        <item x="21"/>
        <item x="9"/>
        <item x="26"/>
        <item x="19"/>
        <item x="2"/>
        <item x="4"/>
        <item x="17"/>
        <item x="6"/>
        <item x="32"/>
        <item t="sum"/>
      </items>
    </pivotField>
    <pivotField showAll="0"/>
    <pivotField showAll="0"/>
    <pivotField showAll="0"/>
    <pivotField showAll="0"/>
    <pivotField showAll="0"/>
    <pivotField showAll="0"/>
    <pivotField showAll="0"/>
    <pivotField showAll="0"/>
  </pivotFields>
  <rowFields count="1">
    <field x="6"/>
  </rowFields>
  <rowItems count="5">
    <i>
      <x/>
    </i>
    <i>
      <x v="1"/>
    </i>
    <i>
      <x v="2"/>
    </i>
    <i>
      <x v="3"/>
    </i>
    <i t="grand">
      <x/>
    </i>
  </rowItems>
  <colItems count="1">
    <i/>
  </colItems>
  <dataFields count="1">
    <dataField name="Sum of Monthly Sales" fld="8" baseField="0" baseItem="0"/>
  </dataFields>
  <chartFormats count="2">
    <chartFormat chart="0"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43DA78C-3F36-4C49-A5A1-7A73FDC337CC}" name="PivotTable19" cacheId="3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B3" firstHeaderRow="1" firstDataRow="1" firstDataCol="1"/>
  <pivotFields count="17">
    <pivotField showAll="0"/>
    <pivotField showAll="0"/>
    <pivotField showAll="0"/>
    <pivotField showAll="0"/>
    <pivotField axis="axisRow" showAll="0">
      <items count="7">
        <item h="1" x="0"/>
        <item h="1" x="5"/>
        <item h="1" x="4"/>
        <item x="1"/>
        <item h="1" x="3"/>
        <item h="1" x="2"/>
        <item t="default"/>
      </items>
    </pivotField>
    <pivotField showAll="0"/>
    <pivotField showAll="0"/>
    <pivotField numFmtId="164" showAll="0"/>
    <pivotField dataField="1" showAll="0"/>
    <pivotField showAll="0"/>
    <pivotField showAll="0"/>
    <pivotField showAll="0"/>
    <pivotField showAll="0"/>
    <pivotField showAll="0"/>
    <pivotField showAll="0"/>
    <pivotField showAll="0"/>
    <pivotField showAll="0"/>
  </pivotFields>
  <rowFields count="1">
    <field x="4"/>
  </rowFields>
  <rowItems count="2">
    <i>
      <x v="3"/>
    </i>
    <i t="grand">
      <x/>
    </i>
  </rowItems>
  <colItems count="1">
    <i/>
  </colItems>
  <dataFields count="1">
    <dataField name="Sum of Monthly Sales" fld="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B7E03E3-4FBA-426F-B84C-417D7C5EBBD8}" name="PivotTable20" cacheId="3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B6" firstHeaderRow="1" firstDataRow="1" firstDataCol="1"/>
  <pivotFields count="17">
    <pivotField showAll="0"/>
    <pivotField showAll="0"/>
    <pivotField showAll="0"/>
    <pivotField showAll="0"/>
    <pivotField showAll="0">
      <items count="7">
        <item h="1" x="0"/>
        <item h="1" x="5"/>
        <item h="1" x="4"/>
        <item x="1"/>
        <item h="1" x="3"/>
        <item h="1" x="2"/>
        <item t="default"/>
      </items>
    </pivotField>
    <pivotField axis="axisRow" showAll="0">
      <items count="5">
        <item x="3"/>
        <item x="2"/>
        <item x="0"/>
        <item x="1"/>
        <item t="default"/>
      </items>
    </pivotField>
    <pivotField showAll="0"/>
    <pivotField numFmtId="164" showAll="0"/>
    <pivotField showAll="0"/>
    <pivotField dataField="1" showAll="0">
      <items count="6">
        <item x="1"/>
        <item x="0"/>
        <item x="4"/>
        <item x="2"/>
        <item x="3"/>
        <item t="default"/>
      </items>
    </pivotField>
    <pivotField showAll="0"/>
    <pivotField showAll="0"/>
    <pivotField showAll="0"/>
    <pivotField showAll="0"/>
    <pivotField showAll="0"/>
    <pivotField showAll="0"/>
    <pivotField showAll="0"/>
  </pivotFields>
  <rowFields count="1">
    <field x="5"/>
  </rowFields>
  <rowItems count="5">
    <i>
      <x/>
    </i>
    <i>
      <x v="1"/>
    </i>
    <i>
      <x v="2"/>
    </i>
    <i>
      <x v="3"/>
    </i>
    <i t="grand">
      <x/>
    </i>
  </rowItems>
  <colItems count="1">
    <i/>
  </colItems>
  <dataFields count="1">
    <dataField name="Average of Performance Rating" fld="9"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F6B0ED7-DC74-44A1-B82A-C2A825540241}" name="PivotTable21" cacheId="3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7" firstHeaderRow="1" firstDataRow="1" firstDataCol="1"/>
  <pivotFields count="17">
    <pivotField showAll="0"/>
    <pivotField showAll="0"/>
    <pivotField showAll="0"/>
    <pivotField axis="axisRow" showAll="0">
      <items count="4">
        <item x="2"/>
        <item x="0"/>
        <item x="1"/>
        <item t="default"/>
      </items>
    </pivotField>
    <pivotField showAll="0">
      <items count="7">
        <item h="1" x="0"/>
        <item h="1" x="5"/>
        <item h="1" x="4"/>
        <item x="1"/>
        <item h="1" x="3"/>
        <item h="1" x="2"/>
        <item t="default"/>
      </items>
    </pivotField>
    <pivotField showAll="0"/>
    <pivotField showAll="0"/>
    <pivotField numFmtId="164" showAll="0"/>
    <pivotField showAll="0"/>
    <pivotField showAll="0"/>
    <pivotField showAll="0"/>
    <pivotField dataField="1" showAll="0"/>
    <pivotField showAll="0"/>
    <pivotField showAll="0"/>
    <pivotField showAll="0"/>
    <pivotField showAll="0"/>
    <pivotField showAll="0"/>
  </pivotFields>
  <rowFields count="1">
    <field x="3"/>
  </rowFields>
  <rowItems count="4">
    <i>
      <x/>
    </i>
    <i>
      <x v="1"/>
    </i>
    <i>
      <x v="2"/>
    </i>
    <i t="grand">
      <x/>
    </i>
  </rowItems>
  <colItems count="1">
    <i/>
  </colItems>
  <dataFields count="1">
    <dataField name="Count of Status" fld="11" subtotal="count" baseField="0" baseItem="0"/>
  </dataFields>
  <chartFormats count="5">
    <chartFormat chart="0" format="0"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0"/>
          </reference>
        </references>
      </pivotArea>
    </chartFormat>
    <chartFormat chart="3" format="6">
      <pivotArea type="data" outline="0" fieldPosition="0">
        <references count="2">
          <reference field="4294967294" count="1" selected="0">
            <x v="0"/>
          </reference>
          <reference field="3" count="1" selected="0">
            <x v="0"/>
          </reference>
        </references>
      </pivotArea>
    </chartFormat>
    <chartFormat chart="3" format="7">
      <pivotArea type="data" outline="0" fieldPosition="0">
        <references count="2">
          <reference field="4294967294" count="1" selected="0">
            <x v="0"/>
          </reference>
          <reference field="3" count="1" selected="0">
            <x v="1"/>
          </reference>
        </references>
      </pivotArea>
    </chartFormat>
    <chartFormat chart="3" format="8">
      <pivotArea type="data" outline="0" fieldPosition="0">
        <references count="2">
          <reference field="4294967294" count="1" selected="0">
            <x v="0"/>
          </reference>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837C8529-1D7D-46FE-A76A-F987A8C67277}" sourceName="Department">
  <pivotTables>
    <pivotTable tabId="3" name="PivotTable18"/>
    <pivotTable tabId="4" name="PivotTable19"/>
    <pivotTable tabId="5" name="PivotTable20"/>
    <pivotTable tabId="7" name="PivotTable21"/>
    <pivotTable tabId="8" name="PivotTable22"/>
  </pivotTables>
  <data>
    <tabular pivotCacheId="1393509982">
      <items count="6">
        <i x="0"/>
        <i x="5"/>
        <i x="4"/>
        <i x="1" s="1"/>
        <i x="3"/>
        <i x="2"/>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1" xr10:uid="{86E0538C-6E65-4ED1-9E26-7ACA08D95722}" cache="Slicer_Department" caption="Department"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xr10:uid="{B6E1B5EE-00A6-4DBC-9724-CEC281FFF4A8}" cache="Slicer_Department" caption="Department" rowHeight="241300"/>
</slicer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F5E85A-1AC3-488C-9C4C-1E6D21C3DE0F}">
  <dimension ref="A3:B5"/>
  <sheetViews>
    <sheetView workbookViewId="0">
      <selection activeCell="B9" sqref="B9"/>
    </sheetView>
  </sheetViews>
  <sheetFormatPr defaultRowHeight="15" x14ac:dyDescent="0.25"/>
  <cols>
    <col min="1" max="1" width="13.140625" bestFit="1" customWidth="1"/>
    <col min="2" max="2" width="16" bestFit="1" customWidth="1"/>
  </cols>
  <sheetData>
    <row r="3" spans="1:2" x14ac:dyDescent="0.25">
      <c r="A3" s="7" t="s">
        <v>116</v>
      </c>
      <c r="B3" t="s">
        <v>113</v>
      </c>
    </row>
    <row r="4" spans="1:2" x14ac:dyDescent="0.25">
      <c r="A4" s="8" t="s">
        <v>95</v>
      </c>
      <c r="B4" s="9">
        <v>40053.61</v>
      </c>
    </row>
    <row r="5" spans="1:2" x14ac:dyDescent="0.25">
      <c r="A5" s="8" t="s">
        <v>117</v>
      </c>
      <c r="B5" s="9">
        <v>40053.61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8224BD-2FFF-48B1-B30E-D3985C37A286}">
  <dimension ref="A3:B47"/>
  <sheetViews>
    <sheetView topLeftCell="A4" workbookViewId="0">
      <selection activeCell="L16" sqref="L16"/>
    </sheetView>
  </sheetViews>
  <sheetFormatPr defaultRowHeight="15" x14ac:dyDescent="0.25"/>
  <cols>
    <col min="1" max="1" width="13.140625" bestFit="1" customWidth="1"/>
    <col min="2" max="2" width="20.42578125" bestFit="1" customWidth="1"/>
  </cols>
  <sheetData>
    <row r="3" spans="1:2" x14ac:dyDescent="0.25">
      <c r="A3" s="7" t="s">
        <v>116</v>
      </c>
      <c r="B3" t="s">
        <v>112</v>
      </c>
    </row>
    <row r="4" spans="1:2" x14ac:dyDescent="0.25">
      <c r="A4" s="8" t="s">
        <v>126</v>
      </c>
      <c r="B4" s="9">
        <v>279561.98</v>
      </c>
    </row>
    <row r="5" spans="1:2" x14ac:dyDescent="0.25">
      <c r="A5" s="8" t="s">
        <v>127</v>
      </c>
      <c r="B5" s="9">
        <v>92650.36</v>
      </c>
    </row>
    <row r="6" spans="1:2" x14ac:dyDescent="0.25">
      <c r="A6" s="8" t="s">
        <v>128</v>
      </c>
      <c r="B6" s="9">
        <v>33125.839999999997</v>
      </c>
    </row>
    <row r="7" spans="1:2" x14ac:dyDescent="0.25">
      <c r="A7" s="8" t="s">
        <v>129</v>
      </c>
      <c r="B7" s="9">
        <v>93873.16</v>
      </c>
    </row>
    <row r="8" spans="1:2" x14ac:dyDescent="0.25">
      <c r="A8" s="8" t="s">
        <v>130</v>
      </c>
      <c r="B8" s="9">
        <v>27329.41</v>
      </c>
    </row>
    <row r="9" spans="1:2" x14ac:dyDescent="0.25">
      <c r="A9" s="8" t="s">
        <v>131</v>
      </c>
      <c r="B9" s="9">
        <v>97320.88</v>
      </c>
    </row>
    <row r="10" spans="1:2" x14ac:dyDescent="0.25">
      <c r="A10" s="8" t="s">
        <v>132</v>
      </c>
      <c r="B10" s="9">
        <v>99830.64</v>
      </c>
    </row>
    <row r="11" spans="1:2" x14ac:dyDescent="0.25">
      <c r="A11" s="8" t="s">
        <v>133</v>
      </c>
      <c r="B11" s="9">
        <v>228557.34000000003</v>
      </c>
    </row>
    <row r="12" spans="1:2" x14ac:dyDescent="0.25">
      <c r="A12" s="8" t="s">
        <v>134</v>
      </c>
      <c r="B12" s="9">
        <v>42719.360000000001</v>
      </c>
    </row>
    <row r="13" spans="1:2" x14ac:dyDescent="0.25">
      <c r="A13" s="8" t="s">
        <v>135</v>
      </c>
      <c r="B13" s="9">
        <v>83195.100000000006</v>
      </c>
    </row>
    <row r="14" spans="1:2" x14ac:dyDescent="0.25">
      <c r="A14" s="8" t="s">
        <v>136</v>
      </c>
      <c r="B14" s="9">
        <v>85847.86</v>
      </c>
    </row>
    <row r="15" spans="1:2" x14ac:dyDescent="0.25">
      <c r="A15" s="8" t="s">
        <v>137</v>
      </c>
      <c r="B15" s="9">
        <v>110818.55</v>
      </c>
    </row>
    <row r="16" spans="1:2" x14ac:dyDescent="0.25">
      <c r="A16" s="8" t="s">
        <v>138</v>
      </c>
      <c r="B16" s="9">
        <v>29622.05</v>
      </c>
    </row>
    <row r="17" spans="1:2" x14ac:dyDescent="0.25">
      <c r="A17" s="8" t="s">
        <v>139</v>
      </c>
      <c r="B17" s="9">
        <v>109662.01</v>
      </c>
    </row>
    <row r="18" spans="1:2" x14ac:dyDescent="0.25">
      <c r="A18" s="8" t="s">
        <v>140</v>
      </c>
      <c r="B18" s="9">
        <v>35870.04</v>
      </c>
    </row>
    <row r="19" spans="1:2" x14ac:dyDescent="0.25">
      <c r="A19" s="8" t="s">
        <v>141</v>
      </c>
      <c r="B19" s="9">
        <v>48559.11</v>
      </c>
    </row>
    <row r="20" spans="1:2" x14ac:dyDescent="0.25">
      <c r="A20" s="8" t="s">
        <v>142</v>
      </c>
      <c r="B20" s="9">
        <v>78921.45</v>
      </c>
    </row>
    <row r="21" spans="1:2" x14ac:dyDescent="0.25">
      <c r="A21" s="8" t="s">
        <v>143</v>
      </c>
      <c r="B21" s="9">
        <v>67341.539999999994</v>
      </c>
    </row>
    <row r="22" spans="1:2" x14ac:dyDescent="0.25">
      <c r="A22" s="8" t="s">
        <v>144</v>
      </c>
      <c r="B22" s="9">
        <v>24897.64</v>
      </c>
    </row>
    <row r="23" spans="1:2" x14ac:dyDescent="0.25">
      <c r="A23" s="8" t="s">
        <v>145</v>
      </c>
      <c r="B23" s="9">
        <v>75700.36</v>
      </c>
    </row>
    <row r="24" spans="1:2" x14ac:dyDescent="0.25">
      <c r="A24" s="8" t="s">
        <v>146</v>
      </c>
      <c r="B24" s="9">
        <v>109707.7</v>
      </c>
    </row>
    <row r="25" spans="1:2" x14ac:dyDescent="0.25">
      <c r="A25" s="8" t="s">
        <v>147</v>
      </c>
      <c r="B25" s="9">
        <v>20746.060000000001</v>
      </c>
    </row>
    <row r="26" spans="1:2" x14ac:dyDescent="0.25">
      <c r="A26" s="8" t="s">
        <v>148</v>
      </c>
      <c r="B26" s="9">
        <v>97652.44</v>
      </c>
    </row>
    <row r="27" spans="1:2" x14ac:dyDescent="0.25">
      <c r="A27" s="8" t="s">
        <v>149</v>
      </c>
      <c r="B27" s="9">
        <v>60934.12</v>
      </c>
    </row>
    <row r="28" spans="1:2" x14ac:dyDescent="0.25">
      <c r="A28" s="8" t="s">
        <v>150</v>
      </c>
      <c r="B28" s="9">
        <v>116413.28</v>
      </c>
    </row>
    <row r="29" spans="1:2" x14ac:dyDescent="0.25">
      <c r="A29" s="8" t="s">
        <v>151</v>
      </c>
      <c r="B29" s="9">
        <v>87449.73</v>
      </c>
    </row>
    <row r="30" spans="1:2" x14ac:dyDescent="0.25">
      <c r="A30" s="8" t="s">
        <v>152</v>
      </c>
      <c r="B30" s="9">
        <v>97827.35</v>
      </c>
    </row>
    <row r="31" spans="1:2" x14ac:dyDescent="0.25">
      <c r="A31" s="8" t="s">
        <v>153</v>
      </c>
      <c r="B31" s="9">
        <v>85837.39</v>
      </c>
    </row>
    <row r="32" spans="1:2" x14ac:dyDescent="0.25">
      <c r="A32" s="8" t="s">
        <v>154</v>
      </c>
      <c r="B32" s="9">
        <v>81853.119999999995</v>
      </c>
    </row>
    <row r="33" spans="1:2" x14ac:dyDescent="0.25">
      <c r="A33" s="8" t="s">
        <v>155</v>
      </c>
      <c r="B33" s="9">
        <v>74932.7</v>
      </c>
    </row>
    <row r="34" spans="1:2" x14ac:dyDescent="0.25">
      <c r="A34" s="8" t="s">
        <v>156</v>
      </c>
      <c r="B34" s="9">
        <v>112159.93000000001</v>
      </c>
    </row>
    <row r="35" spans="1:2" x14ac:dyDescent="0.25">
      <c r="A35" s="8" t="s">
        <v>157</v>
      </c>
      <c r="B35" s="9">
        <v>99444.86</v>
      </c>
    </row>
    <row r="36" spans="1:2" x14ac:dyDescent="0.25">
      <c r="A36" s="8" t="s">
        <v>158</v>
      </c>
      <c r="B36" s="9">
        <v>59026.559999999998</v>
      </c>
    </row>
    <row r="37" spans="1:2" x14ac:dyDescent="0.25">
      <c r="A37" s="8" t="s">
        <v>159</v>
      </c>
      <c r="B37" s="9">
        <v>100296.04</v>
      </c>
    </row>
    <row r="38" spans="1:2" x14ac:dyDescent="0.25">
      <c r="A38" s="8" t="s">
        <v>160</v>
      </c>
      <c r="B38" s="9">
        <v>44879.56</v>
      </c>
    </row>
    <row r="39" spans="1:2" x14ac:dyDescent="0.25">
      <c r="A39" s="8" t="s">
        <v>161</v>
      </c>
      <c r="B39" s="9">
        <v>55797.5</v>
      </c>
    </row>
    <row r="40" spans="1:2" x14ac:dyDescent="0.25">
      <c r="A40" s="8" t="s">
        <v>162</v>
      </c>
      <c r="B40" s="9">
        <v>67456.77</v>
      </c>
    </row>
    <row r="41" spans="1:2" x14ac:dyDescent="0.25">
      <c r="A41" s="8" t="s">
        <v>163</v>
      </c>
      <c r="B41" s="9">
        <v>92015.47</v>
      </c>
    </row>
    <row r="42" spans="1:2" x14ac:dyDescent="0.25">
      <c r="A42" s="8" t="s">
        <v>164</v>
      </c>
      <c r="B42" s="9">
        <v>72450.97</v>
      </c>
    </row>
    <row r="43" spans="1:2" x14ac:dyDescent="0.25">
      <c r="A43" s="8" t="s">
        <v>165</v>
      </c>
      <c r="B43" s="9">
        <v>76595.289999999994</v>
      </c>
    </row>
    <row r="44" spans="1:2" x14ac:dyDescent="0.25">
      <c r="A44" s="8" t="s">
        <v>166</v>
      </c>
      <c r="B44" s="9">
        <v>47358.73</v>
      </c>
    </row>
    <row r="45" spans="1:2" x14ac:dyDescent="0.25">
      <c r="A45" s="8" t="s">
        <v>167</v>
      </c>
      <c r="B45" s="9">
        <v>46112.88</v>
      </c>
    </row>
    <row r="46" spans="1:2" x14ac:dyDescent="0.25">
      <c r="A46" s="8" t="s">
        <v>168</v>
      </c>
      <c r="B46" s="9">
        <v>74708.160000000003</v>
      </c>
    </row>
    <row r="47" spans="1:2" x14ac:dyDescent="0.25">
      <c r="A47" s="8" t="s">
        <v>117</v>
      </c>
      <c r="B47" s="9">
        <v>3527061.2900000014</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E0626A-DA49-4B33-B84D-247FF894F329}">
  <dimension ref="A3:C4"/>
  <sheetViews>
    <sheetView workbookViewId="0">
      <selection activeCell="A3" sqref="A3"/>
    </sheetView>
  </sheetViews>
  <sheetFormatPr defaultRowHeight="15" x14ac:dyDescent="0.25"/>
  <cols>
    <col min="1" max="1" width="25.5703125" bestFit="1" customWidth="1"/>
    <col min="2" max="2" width="16" bestFit="1" customWidth="1"/>
    <col min="3" max="3" width="15.28515625" bestFit="1" customWidth="1"/>
  </cols>
  <sheetData>
    <row r="3" spans="1:3" x14ac:dyDescent="0.25">
      <c r="A3" t="s">
        <v>118</v>
      </c>
      <c r="B3" t="s">
        <v>113</v>
      </c>
      <c r="C3" t="s">
        <v>115</v>
      </c>
    </row>
    <row r="4" spans="1:3" x14ac:dyDescent="0.25">
      <c r="A4" s="9">
        <v>146</v>
      </c>
      <c r="B4" s="9">
        <v>249620.12000000002</v>
      </c>
      <c r="C4" s="9">
        <v>50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A5D366-0AE7-4D7C-853B-C139129F401B}">
  <dimension ref="A1:K5"/>
  <sheetViews>
    <sheetView showGridLines="0" tabSelected="1" zoomScaleNormal="100" workbookViewId="0">
      <selection activeCell="P4" sqref="P4"/>
    </sheetView>
  </sheetViews>
  <sheetFormatPr defaultRowHeight="15" x14ac:dyDescent="0.25"/>
  <cols>
    <col min="1" max="16384" width="9.140625" style="11"/>
  </cols>
  <sheetData>
    <row r="1" spans="1:11" x14ac:dyDescent="0.25">
      <c r="A1" s="15" t="s">
        <v>176</v>
      </c>
      <c r="B1" s="15"/>
      <c r="C1" s="15"/>
      <c r="D1" s="15"/>
      <c r="E1" s="15"/>
      <c r="F1" s="15"/>
      <c r="G1" s="15"/>
      <c r="H1" s="15"/>
      <c r="I1" s="15"/>
      <c r="J1" s="15"/>
    </row>
    <row r="2" spans="1:11" x14ac:dyDescent="0.25">
      <c r="A2" s="15"/>
      <c r="B2" s="15"/>
      <c r="C2" s="15"/>
      <c r="D2" s="15"/>
      <c r="E2" s="15"/>
      <c r="F2" s="15"/>
      <c r="G2" s="15"/>
      <c r="H2" s="15"/>
      <c r="I2" s="15"/>
      <c r="J2" s="15"/>
    </row>
    <row r="3" spans="1:11" x14ac:dyDescent="0.25">
      <c r="A3" s="15"/>
      <c r="B3" s="15"/>
      <c r="C3" s="15"/>
      <c r="D3" s="15"/>
      <c r="E3" s="15"/>
      <c r="F3" s="15"/>
      <c r="G3" s="15"/>
      <c r="H3" s="15"/>
      <c r="I3" s="15"/>
      <c r="J3" s="15"/>
    </row>
    <row r="4" spans="1:11" ht="15.75" x14ac:dyDescent="0.25">
      <c r="A4" s="12" t="s">
        <v>172</v>
      </c>
      <c r="B4" s="13"/>
      <c r="C4" s="13"/>
      <c r="E4" s="12" t="s">
        <v>173</v>
      </c>
      <c r="F4" s="13"/>
      <c r="G4" s="13"/>
      <c r="I4" s="12" t="s">
        <v>174</v>
      </c>
      <c r="J4" s="13"/>
      <c r="K4" s="13"/>
    </row>
    <row r="5" spans="1:11" ht="18.75" x14ac:dyDescent="0.3">
      <c r="A5" s="14">
        <v>3.02</v>
      </c>
      <c r="B5" s="13"/>
      <c r="C5" s="13"/>
      <c r="E5" s="14">
        <v>50</v>
      </c>
      <c r="F5" s="13"/>
      <c r="G5" s="13"/>
      <c r="I5" s="14" t="s">
        <v>175</v>
      </c>
      <c r="J5" s="13"/>
      <c r="K5" s="13"/>
    </row>
  </sheetData>
  <mergeCells count="7">
    <mergeCell ref="A1:J3"/>
    <mergeCell ref="A4:C4"/>
    <mergeCell ref="A5:C5"/>
    <mergeCell ref="E4:G4"/>
    <mergeCell ref="E5:G5"/>
    <mergeCell ref="I4:K4"/>
    <mergeCell ref="I5:K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51"/>
  <sheetViews>
    <sheetView workbookViewId="0">
      <selection activeCell="O6" sqref="A1:V51"/>
    </sheetView>
  </sheetViews>
  <sheetFormatPr defaultRowHeight="15" x14ac:dyDescent="0.25"/>
  <cols>
    <col min="1" max="1" width="8.85546875" bestFit="1" customWidth="1"/>
    <col min="2" max="2" width="10.5703125" bestFit="1" customWidth="1"/>
    <col min="3" max="3" width="10.140625" bestFit="1" customWidth="1"/>
    <col min="4" max="4" width="7.7109375" bestFit="1" customWidth="1"/>
    <col min="5" max="5" width="11.7109375" hidden="1" customWidth="1"/>
    <col min="6" max="6" width="15.85546875" bestFit="1" customWidth="1"/>
    <col min="7" max="7" width="7.140625" bestFit="1" customWidth="1"/>
    <col min="8" max="8" width="18.28515625" bestFit="1" customWidth="1"/>
    <col min="9" max="9" width="13.7109375" bestFit="1" customWidth="1"/>
    <col min="10" max="10" width="18.7109375" bestFit="1" customWidth="1"/>
    <col min="11" max="11" width="13.85546875" bestFit="1" customWidth="1"/>
    <col min="13" max="13" width="9.28515625" bestFit="1" customWidth="1"/>
    <col min="14" max="14" width="11.7109375" style="6" bestFit="1" customWidth="1"/>
    <col min="15" max="15" width="11" bestFit="1" customWidth="1"/>
    <col min="16" max="16" width="14.28515625" bestFit="1" customWidth="1"/>
    <col min="17" max="17" width="12" bestFit="1" customWidth="1"/>
    <col min="18" max="18" width="10.7109375" bestFit="1" customWidth="1"/>
    <col min="20" max="20" width="26" bestFit="1" customWidth="1"/>
    <col min="21" max="21" width="20.140625" bestFit="1" customWidth="1"/>
    <col min="22" max="22" width="18.42578125" bestFit="1" customWidth="1"/>
  </cols>
  <sheetData>
    <row r="1" spans="1:22" x14ac:dyDescent="0.25">
      <c r="A1" s="1" t="s">
        <v>0</v>
      </c>
      <c r="B1" s="1" t="s">
        <v>1</v>
      </c>
      <c r="C1" s="1" t="s">
        <v>2</v>
      </c>
      <c r="D1" s="1" t="s">
        <v>3</v>
      </c>
      <c r="E1" s="1" t="s">
        <v>4</v>
      </c>
      <c r="F1" s="1" t="s">
        <v>5</v>
      </c>
      <c r="G1" s="1" t="s">
        <v>6</v>
      </c>
      <c r="H1" s="1" t="s">
        <v>7</v>
      </c>
      <c r="I1" s="1" t="s">
        <v>8</v>
      </c>
      <c r="J1" s="1" t="s">
        <v>9</v>
      </c>
      <c r="K1" s="1" t="s">
        <v>10</v>
      </c>
      <c r="L1" s="1" t="s">
        <v>11</v>
      </c>
      <c r="M1" s="1" t="s">
        <v>12</v>
      </c>
      <c r="N1" s="5" t="s">
        <v>4</v>
      </c>
      <c r="O1" s="3" t="s">
        <v>119</v>
      </c>
      <c r="P1" s="4" t="s">
        <v>120</v>
      </c>
      <c r="Q1" s="4" t="s">
        <v>121</v>
      </c>
      <c r="R1" s="4" t="s">
        <v>124</v>
      </c>
      <c r="S1" s="4" t="s">
        <v>125</v>
      </c>
      <c r="T1" s="10" t="s">
        <v>169</v>
      </c>
      <c r="U1" s="4" t="s">
        <v>170</v>
      </c>
      <c r="V1" s="4" t="s">
        <v>171</v>
      </c>
    </row>
    <row r="2" spans="1:22" x14ac:dyDescent="0.25">
      <c r="A2" t="s">
        <v>13</v>
      </c>
      <c r="B2" t="s">
        <v>63</v>
      </c>
      <c r="C2" t="s">
        <v>87</v>
      </c>
      <c r="D2" t="s">
        <v>92</v>
      </c>
      <c r="E2" t="s">
        <v>94</v>
      </c>
      <c r="F2" t="s">
        <v>99</v>
      </c>
      <c r="G2" t="s">
        <v>103</v>
      </c>
      <c r="H2" s="2">
        <v>44814</v>
      </c>
      <c r="I2">
        <v>34557.47</v>
      </c>
      <c r="J2">
        <v>2</v>
      </c>
      <c r="K2" t="s">
        <v>107</v>
      </c>
      <c r="L2" t="s">
        <v>110</v>
      </c>
      <c r="M2">
        <v>8398.1</v>
      </c>
      <c r="N2" s="6" t="str">
        <f>IF(ISBLANK(A2), "Unknown", E2)</f>
        <v>finance</v>
      </c>
      <c r="O2">
        <f ca="1">ROUND(YEARFRAC(H2, TODAY()), 1)</f>
        <v>2.8</v>
      </c>
      <c r="P2">
        <f>IFERROR(I2 / M2, "N/A")</f>
        <v>4.1149152784558414</v>
      </c>
      <c r="Q2">
        <f>IFERROR(M2 / I2, "N/A")*100</f>
        <v>24.301836911093318</v>
      </c>
      <c r="R2" t="str">
        <f>TEXT(H2, "mmm-yyyy")</f>
        <v>Sep-2022</v>
      </c>
      <c r="S2">
        <f>YEAR(H2)</f>
        <v>2022</v>
      </c>
      <c r="T2">
        <f>AVERAGE(J2:J51)</f>
        <v>2.92</v>
      </c>
      <c r="U2">
        <f>COUNTA(A2:A51)</f>
        <v>50</v>
      </c>
      <c r="V2">
        <f>SUM(M2:M51)</f>
        <v>249620.12000000002</v>
      </c>
    </row>
    <row r="3" spans="1:22" x14ac:dyDescent="0.25">
      <c r="A3" t="s">
        <v>14</v>
      </c>
      <c r="B3" t="s">
        <v>64</v>
      </c>
      <c r="C3" t="s">
        <v>88</v>
      </c>
      <c r="D3" t="s">
        <v>92</v>
      </c>
      <c r="E3" t="s">
        <v>95</v>
      </c>
      <c r="F3" t="s">
        <v>100</v>
      </c>
      <c r="G3" t="s">
        <v>104</v>
      </c>
      <c r="H3" s="2">
        <v>42500</v>
      </c>
      <c r="I3">
        <v>59026.559999999998</v>
      </c>
      <c r="J3">
        <v>2</v>
      </c>
      <c r="K3" t="s">
        <v>108</v>
      </c>
      <c r="L3" t="s">
        <v>110</v>
      </c>
      <c r="N3" s="6" t="str">
        <f>IF(ISBLANK(A3), "Unknown", E3)</f>
        <v>marketing</v>
      </c>
      <c r="O3">
        <f ca="1">ROUND(YEARFRAC(H3, TODAY()), 1)</f>
        <v>9.1</v>
      </c>
      <c r="P3" t="str">
        <f>IFERROR(I3 / M3, "N/A")</f>
        <v>N/A</v>
      </c>
      <c r="Q3">
        <f>IFERROR(M3 / I3, "N/A")*100</f>
        <v>0</v>
      </c>
      <c r="R3" t="str">
        <f t="shared" ref="R3:R51" si="0">TEXT(H3, "mmm-yyyy")</f>
        <v>May-2016</v>
      </c>
      <c r="S3">
        <f t="shared" ref="S3:S51" si="1">YEAR(H3)</f>
        <v>2016</v>
      </c>
    </row>
    <row r="4" spans="1:22" x14ac:dyDescent="0.25">
      <c r="A4" t="s">
        <v>15</v>
      </c>
      <c r="B4" t="s">
        <v>65</v>
      </c>
      <c r="C4" t="s">
        <v>89</v>
      </c>
      <c r="D4" t="s">
        <v>92</v>
      </c>
      <c r="F4" t="s">
        <v>101</v>
      </c>
      <c r="G4" t="s">
        <v>105</v>
      </c>
      <c r="H4" s="2">
        <v>42934</v>
      </c>
      <c r="I4">
        <v>109707.7</v>
      </c>
      <c r="J4">
        <v>1</v>
      </c>
      <c r="K4" t="s">
        <v>107</v>
      </c>
      <c r="L4" t="s">
        <v>111</v>
      </c>
      <c r="M4">
        <v>1464.41</v>
      </c>
      <c r="N4" s="6">
        <f>IF(ISBLANK(A4), "Unknown", E4)</f>
        <v>0</v>
      </c>
      <c r="O4">
        <f ca="1">ROUND(YEARFRAC(H4, TODAY()), 1)</f>
        <v>7.9</v>
      </c>
      <c r="P4">
        <f>IFERROR(I4 / M4, "N/A")</f>
        <v>74.915972985707555</v>
      </c>
      <c r="Q4">
        <f>IFERROR(M4 / I4, "N/A")*100</f>
        <v>1.3348288224071785</v>
      </c>
      <c r="R4" t="str">
        <f t="shared" si="0"/>
        <v>Jul-2017</v>
      </c>
      <c r="S4">
        <f t="shared" si="1"/>
        <v>2017</v>
      </c>
    </row>
    <row r="5" spans="1:22" x14ac:dyDescent="0.25">
      <c r="A5" t="s">
        <v>16</v>
      </c>
      <c r="B5" t="s">
        <v>66</v>
      </c>
      <c r="C5" t="s">
        <v>88</v>
      </c>
      <c r="E5" t="s">
        <v>96</v>
      </c>
      <c r="F5" t="s">
        <v>102</v>
      </c>
      <c r="G5" t="s">
        <v>105</v>
      </c>
      <c r="H5" s="2">
        <v>42770</v>
      </c>
      <c r="I5">
        <v>29622.05</v>
      </c>
      <c r="J5">
        <v>1</v>
      </c>
      <c r="K5" t="s">
        <v>109</v>
      </c>
      <c r="L5" t="s">
        <v>111</v>
      </c>
      <c r="M5">
        <v>3079.38</v>
      </c>
      <c r="N5" s="6" t="str">
        <f>IF(ISBLANK(A5), "Unknown", E5)</f>
        <v>sales</v>
      </c>
      <c r="O5">
        <f ca="1">ROUND(YEARFRAC(H5, TODAY()), 1)</f>
        <v>8.4</v>
      </c>
      <c r="P5">
        <f>IFERROR(I5 / M5, "N/A")</f>
        <v>9.6194850911547132</v>
      </c>
      <c r="Q5">
        <f>IFERROR(M5 / I5, "N/A")*100</f>
        <v>10.395566815936103</v>
      </c>
      <c r="R5" t="str">
        <f t="shared" si="0"/>
        <v>Feb-2017</v>
      </c>
      <c r="S5">
        <f t="shared" si="1"/>
        <v>2017</v>
      </c>
    </row>
    <row r="6" spans="1:22" x14ac:dyDescent="0.25">
      <c r="A6" t="s">
        <v>17</v>
      </c>
      <c r="B6" t="s">
        <v>67</v>
      </c>
      <c r="C6" t="s">
        <v>89</v>
      </c>
      <c r="D6" t="s">
        <v>92</v>
      </c>
      <c r="E6" t="s">
        <v>96</v>
      </c>
      <c r="F6" t="s">
        <v>102</v>
      </c>
      <c r="G6" t="s">
        <v>104</v>
      </c>
      <c r="H6" s="2">
        <v>42735</v>
      </c>
      <c r="I6">
        <v>110182.52</v>
      </c>
      <c r="J6">
        <v>4</v>
      </c>
      <c r="K6" t="s">
        <v>107</v>
      </c>
      <c r="L6" t="s">
        <v>110</v>
      </c>
      <c r="M6">
        <v>1325.78</v>
      </c>
      <c r="N6" s="6" t="str">
        <f>IF(ISBLANK(A6), "Unknown", E6)</f>
        <v>sales</v>
      </c>
      <c r="O6">
        <f ca="1">ROUND(YEARFRAC(H6, TODAY()), 1)</f>
        <v>8.5</v>
      </c>
      <c r="P6">
        <f>IFERROR(I6 / M6, "N/A")</f>
        <v>83.107695092700155</v>
      </c>
      <c r="Q6">
        <f>IFERROR(M6 / I6, "N/A")*100</f>
        <v>1.2032580122509451</v>
      </c>
      <c r="R6" t="str">
        <f t="shared" si="0"/>
        <v>Dec-2016</v>
      </c>
      <c r="S6">
        <f t="shared" si="1"/>
        <v>2016</v>
      </c>
    </row>
    <row r="7" spans="1:22" x14ac:dyDescent="0.25">
      <c r="A7" t="s">
        <v>18</v>
      </c>
      <c r="B7" t="s">
        <v>68</v>
      </c>
      <c r="C7" t="s">
        <v>87</v>
      </c>
      <c r="D7" t="s">
        <v>93</v>
      </c>
      <c r="E7" t="s">
        <v>94</v>
      </c>
      <c r="F7" t="s">
        <v>102</v>
      </c>
      <c r="G7" t="s">
        <v>106</v>
      </c>
      <c r="H7" s="2">
        <v>44732</v>
      </c>
      <c r="I7">
        <v>97827.35</v>
      </c>
      <c r="J7">
        <v>2</v>
      </c>
      <c r="K7" t="s">
        <v>108</v>
      </c>
      <c r="L7" t="s">
        <v>111</v>
      </c>
      <c r="M7">
        <v>7174.8</v>
      </c>
      <c r="N7" s="6" t="str">
        <f>IF(ISBLANK(A7), "Unknown", E7)</f>
        <v>finance</v>
      </c>
      <c r="O7">
        <f ca="1">ROUND(YEARFRAC(H7, TODAY()), 1)</f>
        <v>3</v>
      </c>
      <c r="P7">
        <f>IFERROR(I7 / M7, "N/A")</f>
        <v>13.634853933210682</v>
      </c>
      <c r="Q7">
        <f>IFERROR(M7 / I7, "N/A")*100</f>
        <v>7.3341453080350227</v>
      </c>
      <c r="R7" t="str">
        <f t="shared" si="0"/>
        <v>Jun-2022</v>
      </c>
      <c r="S7">
        <f t="shared" si="1"/>
        <v>2022</v>
      </c>
    </row>
    <row r="8" spans="1:22" x14ac:dyDescent="0.25">
      <c r="A8" t="s">
        <v>19</v>
      </c>
      <c r="B8" t="s">
        <v>64</v>
      </c>
      <c r="C8" t="s">
        <v>89</v>
      </c>
      <c r="D8" t="s">
        <v>93</v>
      </c>
      <c r="E8" t="s">
        <v>94</v>
      </c>
      <c r="F8" t="s">
        <v>102</v>
      </c>
      <c r="G8" t="s">
        <v>103</v>
      </c>
      <c r="H8" s="2">
        <v>43278</v>
      </c>
      <c r="I8">
        <v>116413.28</v>
      </c>
      <c r="J8">
        <v>2</v>
      </c>
      <c r="K8" t="s">
        <v>107</v>
      </c>
      <c r="L8" t="s">
        <v>110</v>
      </c>
      <c r="M8">
        <v>9205.7199999999993</v>
      </c>
      <c r="N8" s="6" t="str">
        <f>IF(ISBLANK(A8), "Unknown", E8)</f>
        <v>finance</v>
      </c>
      <c r="O8">
        <f ca="1">ROUND(YEARFRAC(H8, TODAY()), 1)</f>
        <v>7</v>
      </c>
      <c r="P8">
        <f>IFERROR(I8 / M8, "N/A")</f>
        <v>12.645755030567951</v>
      </c>
      <c r="Q8">
        <f>IFERROR(M8 / I8, "N/A")*100</f>
        <v>7.9077919632536773</v>
      </c>
      <c r="R8" t="str">
        <f t="shared" si="0"/>
        <v>Jun-2018</v>
      </c>
      <c r="S8">
        <f t="shared" si="1"/>
        <v>2018</v>
      </c>
    </row>
    <row r="9" spans="1:22" x14ac:dyDescent="0.25">
      <c r="A9" t="s">
        <v>20</v>
      </c>
      <c r="B9" t="s">
        <v>69</v>
      </c>
      <c r="C9" t="s">
        <v>89</v>
      </c>
      <c r="D9" t="s">
        <v>93</v>
      </c>
      <c r="E9" t="s">
        <v>94</v>
      </c>
      <c r="F9" t="s">
        <v>101</v>
      </c>
      <c r="G9" t="s">
        <v>104</v>
      </c>
      <c r="H9" s="2">
        <v>43809</v>
      </c>
      <c r="I9">
        <v>83195.100000000006</v>
      </c>
      <c r="J9">
        <v>1</v>
      </c>
      <c r="K9" t="s">
        <v>109</v>
      </c>
      <c r="L9" t="s">
        <v>110</v>
      </c>
      <c r="M9">
        <v>7631.48</v>
      </c>
      <c r="N9" s="6" t="str">
        <f>IF(ISBLANK(A9), "Unknown", E9)</f>
        <v>finance</v>
      </c>
      <c r="O9">
        <f ca="1">ROUND(YEARFRAC(H9, TODAY()), 1)</f>
        <v>5.5</v>
      </c>
      <c r="P9">
        <f>IFERROR(I9 / M9, "N/A")</f>
        <v>10.901568241022712</v>
      </c>
      <c r="Q9">
        <f>IFERROR(M9 / I9, "N/A")*100</f>
        <v>9.1729921593940009</v>
      </c>
      <c r="R9" t="str">
        <f t="shared" si="0"/>
        <v>Dec-2019</v>
      </c>
      <c r="S9">
        <f t="shared" si="1"/>
        <v>2019</v>
      </c>
    </row>
    <row r="10" spans="1:22" x14ac:dyDescent="0.25">
      <c r="A10" t="s">
        <v>21</v>
      </c>
      <c r="B10" t="s">
        <v>70</v>
      </c>
      <c r="C10" t="s">
        <v>90</v>
      </c>
      <c r="D10" t="s">
        <v>92</v>
      </c>
      <c r="E10" t="s">
        <v>97</v>
      </c>
      <c r="F10" t="s">
        <v>99</v>
      </c>
      <c r="G10" t="s">
        <v>103</v>
      </c>
      <c r="H10" s="2">
        <v>42106</v>
      </c>
      <c r="I10">
        <v>85758.98</v>
      </c>
      <c r="J10">
        <v>5</v>
      </c>
      <c r="K10" t="s">
        <v>108</v>
      </c>
      <c r="L10" t="s">
        <v>111</v>
      </c>
      <c r="N10" s="6" t="str">
        <f>IF(ISBLANK(A10), "Unknown", E10)</f>
        <v>it</v>
      </c>
      <c r="O10">
        <f ca="1">ROUND(YEARFRAC(H10, TODAY()), 1)</f>
        <v>10.199999999999999</v>
      </c>
      <c r="P10" t="str">
        <f>IFERROR(I10 / M10, "N/A")</f>
        <v>N/A</v>
      </c>
      <c r="Q10">
        <f>IFERROR(M10 / I10, "N/A")*100</f>
        <v>0</v>
      </c>
      <c r="R10" t="str">
        <f t="shared" si="0"/>
        <v>Apr-2015</v>
      </c>
      <c r="S10">
        <f t="shared" si="1"/>
        <v>2015</v>
      </c>
    </row>
    <row r="11" spans="1:22" x14ac:dyDescent="0.25">
      <c r="A11" t="s">
        <v>22</v>
      </c>
      <c r="B11" t="s">
        <v>71</v>
      </c>
      <c r="C11" t="s">
        <v>91</v>
      </c>
      <c r="D11" t="s">
        <v>93</v>
      </c>
      <c r="E11" t="s">
        <v>96</v>
      </c>
      <c r="F11" t="s">
        <v>101</v>
      </c>
      <c r="G11" t="s">
        <v>106</v>
      </c>
      <c r="H11" s="2">
        <v>42878</v>
      </c>
      <c r="I11">
        <v>100296.04</v>
      </c>
      <c r="J11">
        <v>3</v>
      </c>
      <c r="K11" t="s">
        <v>107</v>
      </c>
      <c r="L11" t="s">
        <v>110</v>
      </c>
      <c r="M11">
        <v>4688.26</v>
      </c>
      <c r="N11" s="6" t="str">
        <f>IF(ISBLANK(A11), "Unknown", E11)</f>
        <v>sales</v>
      </c>
      <c r="O11">
        <f ca="1">ROUND(YEARFRAC(H11, TODAY()), 1)</f>
        <v>8.1</v>
      </c>
      <c r="P11">
        <f>IFERROR(I11 / M11, "N/A")</f>
        <v>21.393020011688769</v>
      </c>
      <c r="Q11">
        <f>IFERROR(M11 / I11, "N/A")*100</f>
        <v>4.6744218415801866</v>
      </c>
      <c r="R11" t="str">
        <f t="shared" si="0"/>
        <v>May-2017</v>
      </c>
      <c r="S11">
        <f t="shared" si="1"/>
        <v>2017</v>
      </c>
    </row>
    <row r="12" spans="1:22" x14ac:dyDescent="0.25">
      <c r="A12" t="s">
        <v>23</v>
      </c>
      <c r="B12" t="s">
        <v>66</v>
      </c>
      <c r="C12" t="s">
        <v>91</v>
      </c>
      <c r="D12" t="s">
        <v>93</v>
      </c>
      <c r="E12" t="s">
        <v>96</v>
      </c>
      <c r="F12" t="s">
        <v>100</v>
      </c>
      <c r="G12" t="s">
        <v>106</v>
      </c>
      <c r="H12" s="2">
        <v>41970</v>
      </c>
      <c r="I12">
        <v>55797.5</v>
      </c>
      <c r="J12">
        <v>5</v>
      </c>
      <c r="K12" t="s">
        <v>109</v>
      </c>
      <c r="L12" t="s">
        <v>111</v>
      </c>
      <c r="N12" s="6" t="str">
        <f>IF(ISBLANK(A12), "Unknown", E12)</f>
        <v>sales</v>
      </c>
      <c r="O12">
        <f ca="1">ROUND(YEARFRAC(H12, TODAY()), 1)</f>
        <v>10.6</v>
      </c>
      <c r="P12" t="str">
        <f>IFERROR(I12 / M12, "N/A")</f>
        <v>N/A</v>
      </c>
      <c r="Q12">
        <f>IFERROR(M12 / I12, "N/A")*100</f>
        <v>0</v>
      </c>
      <c r="R12" t="str">
        <f t="shared" si="0"/>
        <v>Nov-2014</v>
      </c>
      <c r="S12">
        <f t="shared" si="1"/>
        <v>2014</v>
      </c>
    </row>
    <row r="13" spans="1:22" x14ac:dyDescent="0.25">
      <c r="A13" t="s">
        <v>24</v>
      </c>
      <c r="B13" t="s">
        <v>72</v>
      </c>
      <c r="C13" t="s">
        <v>87</v>
      </c>
      <c r="D13" t="s">
        <v>93</v>
      </c>
      <c r="E13" t="s">
        <v>98</v>
      </c>
      <c r="F13" t="s">
        <v>99</v>
      </c>
      <c r="G13" t="s">
        <v>103</v>
      </c>
      <c r="H13" s="2">
        <v>43122</v>
      </c>
      <c r="I13">
        <v>78921.45</v>
      </c>
      <c r="J13">
        <v>1</v>
      </c>
      <c r="K13" t="s">
        <v>107</v>
      </c>
      <c r="L13" t="s">
        <v>111</v>
      </c>
      <c r="M13">
        <v>8803.59</v>
      </c>
      <c r="N13" s="6" t="str">
        <f>IF(ISBLANK(A13), "Unknown", E13)</f>
        <v>hr</v>
      </c>
      <c r="O13">
        <f ca="1">ROUND(YEARFRAC(H13, TODAY()), 1)</f>
        <v>7.4</v>
      </c>
      <c r="P13">
        <f>IFERROR(I13 / M13, "N/A")</f>
        <v>8.9646894051176851</v>
      </c>
      <c r="Q13">
        <f>IFERROR(M13 / I13, "N/A")*100</f>
        <v>11.15487614583868</v>
      </c>
      <c r="R13" t="str">
        <f t="shared" si="0"/>
        <v>Jan-2018</v>
      </c>
      <c r="S13">
        <f t="shared" si="1"/>
        <v>2018</v>
      </c>
    </row>
    <row r="14" spans="1:22" x14ac:dyDescent="0.25">
      <c r="A14" t="s">
        <v>25</v>
      </c>
      <c r="B14" t="s">
        <v>73</v>
      </c>
      <c r="C14" t="s">
        <v>91</v>
      </c>
      <c r="D14" t="s">
        <v>93</v>
      </c>
      <c r="E14" t="s">
        <v>98</v>
      </c>
      <c r="F14" t="s">
        <v>101</v>
      </c>
      <c r="G14" t="s">
        <v>104</v>
      </c>
      <c r="H14" s="2">
        <v>43775</v>
      </c>
      <c r="I14">
        <v>67456.77</v>
      </c>
      <c r="J14">
        <v>4</v>
      </c>
      <c r="K14" t="s">
        <v>109</v>
      </c>
      <c r="L14" t="s">
        <v>111</v>
      </c>
      <c r="M14">
        <v>7323.55</v>
      </c>
      <c r="N14" s="6" t="str">
        <f>IF(ISBLANK(A14), "Unknown", E14)</f>
        <v>hr</v>
      </c>
      <c r="O14">
        <f ca="1">ROUND(YEARFRAC(H14, TODAY()), 1)</f>
        <v>5.6</v>
      </c>
      <c r="P14">
        <f>IFERROR(I14 / M14, "N/A")</f>
        <v>9.2109386841081164</v>
      </c>
      <c r="Q14">
        <f>IFERROR(M14 / I14, "N/A")*100</f>
        <v>10.856656789229605</v>
      </c>
      <c r="R14" t="str">
        <f t="shared" si="0"/>
        <v>Nov-2019</v>
      </c>
      <c r="S14">
        <f t="shared" si="1"/>
        <v>2019</v>
      </c>
    </row>
    <row r="15" spans="1:22" x14ac:dyDescent="0.25">
      <c r="A15" t="s">
        <v>26</v>
      </c>
      <c r="B15" t="s">
        <v>74</v>
      </c>
      <c r="C15" t="s">
        <v>87</v>
      </c>
      <c r="D15" t="s">
        <v>92</v>
      </c>
      <c r="E15" t="s">
        <v>94</v>
      </c>
      <c r="F15" t="s">
        <v>101</v>
      </c>
      <c r="G15" t="s">
        <v>104</v>
      </c>
      <c r="H15" s="2">
        <v>44811</v>
      </c>
      <c r="I15">
        <v>40150.69</v>
      </c>
      <c r="J15">
        <v>3</v>
      </c>
      <c r="L15" t="s">
        <v>110</v>
      </c>
      <c r="M15">
        <v>5262.42</v>
      </c>
      <c r="N15" s="6" t="str">
        <f>IF(ISBLANK(A15), "Unknown", E15)</f>
        <v>finance</v>
      </c>
      <c r="O15">
        <f ca="1">ROUND(YEARFRAC(H15, TODAY()), 1)</f>
        <v>2.8</v>
      </c>
      <c r="P15">
        <f>IFERROR(I15 / M15, "N/A")</f>
        <v>7.6297007840499242</v>
      </c>
      <c r="Q15">
        <f>IFERROR(M15 / I15, "N/A")*100</f>
        <v>13.106673882814965</v>
      </c>
      <c r="R15" t="str">
        <f t="shared" si="0"/>
        <v>Sep-2022</v>
      </c>
      <c r="S15">
        <f t="shared" si="1"/>
        <v>2022</v>
      </c>
    </row>
    <row r="16" spans="1:22" x14ac:dyDescent="0.25">
      <c r="A16" t="s">
        <v>27</v>
      </c>
      <c r="B16" t="s">
        <v>75</v>
      </c>
      <c r="C16" t="s">
        <v>91</v>
      </c>
      <c r="D16" t="s">
        <v>93</v>
      </c>
      <c r="E16" t="s">
        <v>98</v>
      </c>
      <c r="F16" t="s">
        <v>99</v>
      </c>
      <c r="G16" t="s">
        <v>103</v>
      </c>
      <c r="H16" s="2">
        <v>44559</v>
      </c>
      <c r="I16">
        <v>47673.58</v>
      </c>
      <c r="J16">
        <v>4</v>
      </c>
      <c r="K16" t="s">
        <v>109</v>
      </c>
      <c r="L16" t="s">
        <v>110</v>
      </c>
      <c r="M16">
        <v>6412.3</v>
      </c>
      <c r="N16" s="6" t="str">
        <f>IF(ISBLANK(A16), "Unknown", E16)</f>
        <v>hr</v>
      </c>
      <c r="O16">
        <f ca="1">ROUND(YEARFRAC(H16, TODAY()), 1)</f>
        <v>3.5</v>
      </c>
      <c r="P16">
        <f>IFERROR(I16 / M16, "N/A")</f>
        <v>7.4347082949955556</v>
      </c>
      <c r="Q16">
        <f>IFERROR(M16 / I16, "N/A")*100</f>
        <v>13.450426840191149</v>
      </c>
      <c r="R16" t="str">
        <f t="shared" si="0"/>
        <v>Dec-2021</v>
      </c>
      <c r="S16">
        <f t="shared" si="1"/>
        <v>2021</v>
      </c>
    </row>
    <row r="17" spans="1:19" x14ac:dyDescent="0.25">
      <c r="A17" t="s">
        <v>28</v>
      </c>
      <c r="B17" t="s">
        <v>76</v>
      </c>
      <c r="C17" t="s">
        <v>90</v>
      </c>
      <c r="D17" t="s">
        <v>92</v>
      </c>
      <c r="E17" t="s">
        <v>98</v>
      </c>
      <c r="F17" t="s">
        <v>100</v>
      </c>
      <c r="G17" t="s">
        <v>105</v>
      </c>
      <c r="H17" s="2">
        <v>41770</v>
      </c>
      <c r="I17">
        <v>99444.86</v>
      </c>
      <c r="J17">
        <v>2</v>
      </c>
      <c r="K17" t="s">
        <v>108</v>
      </c>
      <c r="L17" t="s">
        <v>110</v>
      </c>
      <c r="M17">
        <v>4625.07</v>
      </c>
      <c r="N17" s="6" t="str">
        <f>IF(ISBLANK(A17), "Unknown", E17)</f>
        <v>hr</v>
      </c>
      <c r="O17">
        <f ca="1">ROUND(YEARFRAC(H17, TODAY()), 1)</f>
        <v>11.1</v>
      </c>
      <c r="P17">
        <f>IFERROR(I17 / M17, "N/A")</f>
        <v>21.501265926785976</v>
      </c>
      <c r="Q17">
        <f>IFERROR(M17 / I17, "N/A")*100</f>
        <v>4.6508889448886546</v>
      </c>
      <c r="R17" t="str">
        <f t="shared" si="0"/>
        <v>May-2014</v>
      </c>
      <c r="S17">
        <f t="shared" si="1"/>
        <v>2014</v>
      </c>
    </row>
    <row r="18" spans="1:19" x14ac:dyDescent="0.25">
      <c r="A18" t="s">
        <v>29</v>
      </c>
      <c r="B18" t="s">
        <v>74</v>
      </c>
      <c r="C18" t="s">
        <v>91</v>
      </c>
      <c r="D18" t="s">
        <v>93</v>
      </c>
      <c r="E18" t="s">
        <v>95</v>
      </c>
      <c r="F18" t="s">
        <v>99</v>
      </c>
      <c r="G18" t="s">
        <v>105</v>
      </c>
      <c r="H18" s="2">
        <v>43325</v>
      </c>
      <c r="I18">
        <v>27329.41</v>
      </c>
      <c r="J18">
        <v>5</v>
      </c>
      <c r="K18" t="s">
        <v>108</v>
      </c>
      <c r="L18" t="s">
        <v>110</v>
      </c>
      <c r="M18">
        <v>7791.47</v>
      </c>
      <c r="N18" s="6" t="str">
        <f>IF(ISBLANK(A18), "Unknown", E18)</f>
        <v>marketing</v>
      </c>
      <c r="O18">
        <f ca="1">ROUND(YEARFRAC(H18, TODAY()), 1)</f>
        <v>6.9</v>
      </c>
      <c r="P18">
        <f>IFERROR(I18 / M18, "N/A")</f>
        <v>3.5076063951988519</v>
      </c>
      <c r="Q18">
        <f>IFERROR(M18 / I18, "N/A")*100</f>
        <v>28.509470200783699</v>
      </c>
      <c r="R18" t="str">
        <f t="shared" si="0"/>
        <v>Aug-2018</v>
      </c>
      <c r="S18">
        <f t="shared" si="1"/>
        <v>2018</v>
      </c>
    </row>
    <row r="19" spans="1:19" x14ac:dyDescent="0.25">
      <c r="A19" t="s">
        <v>30</v>
      </c>
      <c r="B19" t="s">
        <v>77</v>
      </c>
      <c r="C19" t="s">
        <v>88</v>
      </c>
      <c r="D19" t="s">
        <v>92</v>
      </c>
      <c r="E19" t="s">
        <v>94</v>
      </c>
      <c r="F19" t="s">
        <v>100</v>
      </c>
      <c r="G19" t="s">
        <v>106</v>
      </c>
      <c r="H19" s="2">
        <v>42409</v>
      </c>
      <c r="I19">
        <v>110818.55</v>
      </c>
      <c r="J19">
        <v>3</v>
      </c>
      <c r="L19" t="s">
        <v>110</v>
      </c>
      <c r="M19">
        <v>6972.18</v>
      </c>
      <c r="N19" s="6" t="str">
        <f>IF(ISBLANK(A19), "Unknown", E19)</f>
        <v>finance</v>
      </c>
      <c r="O19">
        <f ca="1">ROUND(YEARFRAC(H19, TODAY()), 1)</f>
        <v>9.4</v>
      </c>
      <c r="P19">
        <f>IFERROR(I19 / M19, "N/A")</f>
        <v>15.894390276785739</v>
      </c>
      <c r="Q19">
        <f>IFERROR(M19 / I19, "N/A")*100</f>
        <v>6.2915279075569934</v>
      </c>
      <c r="R19" t="str">
        <f t="shared" si="0"/>
        <v>Feb-2016</v>
      </c>
      <c r="S19">
        <f t="shared" si="1"/>
        <v>2016</v>
      </c>
    </row>
    <row r="20" spans="1:19" x14ac:dyDescent="0.25">
      <c r="A20" t="s">
        <v>31</v>
      </c>
      <c r="B20" t="s">
        <v>78</v>
      </c>
      <c r="C20" t="s">
        <v>91</v>
      </c>
      <c r="D20" t="s">
        <v>92</v>
      </c>
      <c r="E20" t="s">
        <v>95</v>
      </c>
      <c r="F20" t="s">
        <v>101</v>
      </c>
      <c r="G20" t="s">
        <v>104</v>
      </c>
      <c r="H20" s="2">
        <v>44031</v>
      </c>
      <c r="I20">
        <v>20746.060000000001</v>
      </c>
      <c r="J20">
        <v>5</v>
      </c>
      <c r="K20" t="s">
        <v>108</v>
      </c>
      <c r="L20" t="s">
        <v>110</v>
      </c>
      <c r="M20">
        <v>2855.96</v>
      </c>
      <c r="N20" s="6" t="str">
        <f>IF(ISBLANK(A20), "Unknown", E20)</f>
        <v>marketing</v>
      </c>
      <c r="O20">
        <f ca="1">ROUND(YEARFRAC(H20, TODAY()), 1)</f>
        <v>4.9000000000000004</v>
      </c>
      <c r="P20">
        <f>IFERROR(I20 / M20, "N/A")</f>
        <v>7.2641283491365432</v>
      </c>
      <c r="Q20">
        <f>IFERROR(M20 / I20, "N/A")*100</f>
        <v>13.766276584565937</v>
      </c>
      <c r="R20" t="str">
        <f t="shared" si="0"/>
        <v>Jul-2020</v>
      </c>
      <c r="S20">
        <f t="shared" si="1"/>
        <v>2020</v>
      </c>
    </row>
    <row r="21" spans="1:19" x14ac:dyDescent="0.25">
      <c r="A21" t="s">
        <v>32</v>
      </c>
      <c r="B21" t="s">
        <v>79</v>
      </c>
      <c r="C21" t="s">
        <v>91</v>
      </c>
      <c r="D21" t="s">
        <v>92</v>
      </c>
      <c r="E21" t="s">
        <v>98</v>
      </c>
      <c r="F21" t="s">
        <v>102</v>
      </c>
      <c r="G21" t="s">
        <v>105</v>
      </c>
      <c r="H21" s="2">
        <v>43155</v>
      </c>
      <c r="I21">
        <v>109662.01</v>
      </c>
      <c r="J21">
        <v>2</v>
      </c>
      <c r="K21" t="s">
        <v>109</v>
      </c>
      <c r="L21" t="s">
        <v>110</v>
      </c>
      <c r="M21">
        <v>3207.12</v>
      </c>
      <c r="N21" s="6" t="str">
        <f>IF(ISBLANK(A21), "Unknown", E21)</f>
        <v>hr</v>
      </c>
      <c r="O21">
        <f ca="1">ROUND(YEARFRAC(H21, TODAY()), 1)</f>
        <v>7.3</v>
      </c>
      <c r="P21">
        <f>IFERROR(I21 / M21, "N/A")</f>
        <v>34.193298036867965</v>
      </c>
      <c r="Q21">
        <f>IFERROR(M21 / I21, "N/A")*100</f>
        <v>2.9245497141626347</v>
      </c>
      <c r="R21" t="str">
        <f t="shared" si="0"/>
        <v>Feb-2018</v>
      </c>
      <c r="S21">
        <f t="shared" si="1"/>
        <v>2018</v>
      </c>
    </row>
    <row r="22" spans="1:19" x14ac:dyDescent="0.25">
      <c r="A22" t="s">
        <v>33</v>
      </c>
      <c r="B22" t="s">
        <v>67</v>
      </c>
      <c r="C22" t="s">
        <v>91</v>
      </c>
      <c r="D22" t="s">
        <v>92</v>
      </c>
      <c r="E22" t="s">
        <v>97</v>
      </c>
      <c r="F22" t="s">
        <v>101</v>
      </c>
      <c r="G22" t="s">
        <v>105</v>
      </c>
      <c r="H22" s="2">
        <v>44493</v>
      </c>
      <c r="I22">
        <v>76595.289999999994</v>
      </c>
      <c r="J22">
        <v>2</v>
      </c>
      <c r="K22" t="s">
        <v>108</v>
      </c>
      <c r="L22" t="s">
        <v>110</v>
      </c>
      <c r="M22">
        <v>5098.38</v>
      </c>
      <c r="N22" s="6" t="str">
        <f>IF(ISBLANK(A22), "Unknown", E22)</f>
        <v>it</v>
      </c>
      <c r="O22">
        <f ca="1">ROUND(YEARFRAC(H22, TODAY()), 1)</f>
        <v>3.7</v>
      </c>
      <c r="P22">
        <f>IFERROR(I22 / M22, "N/A")</f>
        <v>15.023456470486702</v>
      </c>
      <c r="Q22">
        <f>IFERROR(M22 / I22, "N/A")*100</f>
        <v>6.6562578456194901</v>
      </c>
      <c r="R22" t="str">
        <f t="shared" si="0"/>
        <v>Oct-2021</v>
      </c>
      <c r="S22">
        <f t="shared" si="1"/>
        <v>2021</v>
      </c>
    </row>
    <row r="23" spans="1:19" x14ac:dyDescent="0.25">
      <c r="A23" t="s">
        <v>34</v>
      </c>
      <c r="B23" t="s">
        <v>67</v>
      </c>
      <c r="C23" t="s">
        <v>90</v>
      </c>
      <c r="D23" t="s">
        <v>93</v>
      </c>
      <c r="E23" t="s">
        <v>98</v>
      </c>
      <c r="F23" t="s">
        <v>102</v>
      </c>
      <c r="G23" t="s">
        <v>105</v>
      </c>
      <c r="H23" s="2">
        <v>44073</v>
      </c>
      <c r="I23">
        <v>99830.64</v>
      </c>
      <c r="J23">
        <v>1</v>
      </c>
      <c r="K23" t="s">
        <v>108</v>
      </c>
      <c r="L23" t="s">
        <v>111</v>
      </c>
      <c r="M23">
        <v>3669.97</v>
      </c>
      <c r="N23" s="6" t="str">
        <f>IF(ISBLANK(A23), "Unknown", E23)</f>
        <v>hr</v>
      </c>
      <c r="O23">
        <f ca="1">ROUND(YEARFRAC(H23, TODAY()), 1)</f>
        <v>4.8</v>
      </c>
      <c r="P23">
        <f>IFERROR(I23 / M23, "N/A")</f>
        <v>27.20203162423671</v>
      </c>
      <c r="Q23">
        <f>IFERROR(M23 / I23, "N/A")*100</f>
        <v>3.6761960055550076</v>
      </c>
      <c r="R23" t="str">
        <f t="shared" si="0"/>
        <v>Aug-2020</v>
      </c>
      <c r="S23">
        <f t="shared" si="1"/>
        <v>2020</v>
      </c>
    </row>
    <row r="24" spans="1:19" x14ac:dyDescent="0.25">
      <c r="A24" t="s">
        <v>35</v>
      </c>
      <c r="B24" t="s">
        <v>73</v>
      </c>
      <c r="C24" t="s">
        <v>91</v>
      </c>
      <c r="D24" t="s">
        <v>92</v>
      </c>
      <c r="F24" t="s">
        <v>100</v>
      </c>
      <c r="G24" t="s">
        <v>105</v>
      </c>
      <c r="H24" s="2">
        <v>42855</v>
      </c>
      <c r="I24">
        <v>92650.36</v>
      </c>
      <c r="J24">
        <v>3</v>
      </c>
      <c r="K24" t="s">
        <v>107</v>
      </c>
      <c r="L24" t="s">
        <v>110</v>
      </c>
      <c r="M24">
        <v>6609.13</v>
      </c>
      <c r="N24" s="6">
        <f>IF(ISBLANK(A24), "Unknown", E24)</f>
        <v>0</v>
      </c>
      <c r="O24">
        <f ca="1">ROUND(YEARFRAC(H24, TODAY()), 1)</f>
        <v>8.1</v>
      </c>
      <c r="P24">
        <f>IFERROR(I24 / M24, "N/A")</f>
        <v>14.018541018258077</v>
      </c>
      <c r="Q24">
        <f>IFERROR(M24 / I24, "N/A")*100</f>
        <v>7.1334099511324078</v>
      </c>
      <c r="R24" t="str">
        <f t="shared" si="0"/>
        <v>Apr-2017</v>
      </c>
      <c r="S24">
        <f t="shared" si="1"/>
        <v>2017</v>
      </c>
    </row>
    <row r="25" spans="1:19" x14ac:dyDescent="0.25">
      <c r="A25" t="s">
        <v>36</v>
      </c>
      <c r="B25" t="s">
        <v>80</v>
      </c>
      <c r="C25" t="s">
        <v>90</v>
      </c>
      <c r="D25" t="s">
        <v>92</v>
      </c>
      <c r="E25" t="s">
        <v>98</v>
      </c>
      <c r="F25" t="s">
        <v>102</v>
      </c>
      <c r="G25" t="s">
        <v>106</v>
      </c>
      <c r="H25" s="2">
        <v>42595</v>
      </c>
      <c r="I25">
        <v>93873.16</v>
      </c>
      <c r="J25">
        <v>5</v>
      </c>
      <c r="L25" t="s">
        <v>110</v>
      </c>
      <c r="M25">
        <v>4921.42</v>
      </c>
      <c r="N25" s="6" t="str">
        <f>IF(ISBLANK(A25), "Unknown", E25)</f>
        <v>hr</v>
      </c>
      <c r="O25">
        <f ca="1">ROUND(YEARFRAC(H25, TODAY()), 1)</f>
        <v>8.9</v>
      </c>
      <c r="P25">
        <f>IFERROR(I25 / M25, "N/A")</f>
        <v>19.074405354552141</v>
      </c>
      <c r="Q25">
        <f>IFERROR(M25 / I25, "N/A")*100</f>
        <v>5.2426273921108013</v>
      </c>
      <c r="R25" t="str">
        <f t="shared" si="0"/>
        <v>Aug-2016</v>
      </c>
      <c r="S25">
        <f t="shared" si="1"/>
        <v>2016</v>
      </c>
    </row>
    <row r="26" spans="1:19" x14ac:dyDescent="0.25">
      <c r="A26" t="s">
        <v>37</v>
      </c>
      <c r="B26" t="s">
        <v>73</v>
      </c>
      <c r="C26" t="s">
        <v>91</v>
      </c>
      <c r="D26" t="s">
        <v>93</v>
      </c>
      <c r="E26" t="s">
        <v>97</v>
      </c>
      <c r="F26" t="s">
        <v>100</v>
      </c>
      <c r="G26" t="s">
        <v>106</v>
      </c>
      <c r="H26" s="2">
        <v>43964</v>
      </c>
      <c r="I26">
        <v>44879.56</v>
      </c>
      <c r="J26">
        <v>1</v>
      </c>
      <c r="K26" t="s">
        <v>107</v>
      </c>
      <c r="L26" t="s">
        <v>110</v>
      </c>
      <c r="M26">
        <v>7667.08</v>
      </c>
      <c r="N26" s="6" t="str">
        <f>IF(ISBLANK(A26), "Unknown", E26)</f>
        <v>it</v>
      </c>
      <c r="O26">
        <f ca="1">ROUND(YEARFRAC(H26, TODAY()), 1)</f>
        <v>5.0999999999999996</v>
      </c>
      <c r="P26">
        <f>IFERROR(I26 / M26, "N/A")</f>
        <v>5.853540070013616</v>
      </c>
      <c r="Q26">
        <f>IFERROR(M26 / I26, "N/A")*100</f>
        <v>17.083679073502502</v>
      </c>
      <c r="R26" t="str">
        <f t="shared" si="0"/>
        <v>May-2020</v>
      </c>
      <c r="S26">
        <f t="shared" si="1"/>
        <v>2020</v>
      </c>
    </row>
    <row r="27" spans="1:19" x14ac:dyDescent="0.25">
      <c r="A27" t="s">
        <v>38</v>
      </c>
      <c r="B27" t="s">
        <v>81</v>
      </c>
      <c r="C27" t="s">
        <v>91</v>
      </c>
      <c r="D27" t="s">
        <v>93</v>
      </c>
      <c r="E27" t="s">
        <v>95</v>
      </c>
      <c r="F27" t="s">
        <v>101</v>
      </c>
      <c r="G27" t="s">
        <v>106</v>
      </c>
      <c r="H27" s="2">
        <v>42824</v>
      </c>
      <c r="I27">
        <v>85837.39</v>
      </c>
      <c r="J27">
        <v>3</v>
      </c>
      <c r="K27" t="s">
        <v>109</v>
      </c>
      <c r="L27" t="s">
        <v>111</v>
      </c>
      <c r="N27" s="6" t="str">
        <f>IF(ISBLANK(A27), "Unknown", E27)</f>
        <v>marketing</v>
      </c>
      <c r="O27">
        <f ca="1">ROUND(YEARFRAC(H27, TODAY()), 1)</f>
        <v>8.1999999999999993</v>
      </c>
      <c r="P27" t="str">
        <f>IFERROR(I27 / M27, "N/A")</f>
        <v>N/A</v>
      </c>
      <c r="Q27">
        <f>IFERROR(M27 / I27, "N/A")*100</f>
        <v>0</v>
      </c>
      <c r="R27" t="str">
        <f t="shared" si="0"/>
        <v>Mar-2017</v>
      </c>
      <c r="S27">
        <f t="shared" si="1"/>
        <v>2017</v>
      </c>
    </row>
    <row r="28" spans="1:19" x14ac:dyDescent="0.25">
      <c r="A28" t="s">
        <v>39</v>
      </c>
      <c r="B28" t="s">
        <v>82</v>
      </c>
      <c r="C28" t="s">
        <v>88</v>
      </c>
      <c r="E28" t="s">
        <v>96</v>
      </c>
      <c r="F28" t="s">
        <v>102</v>
      </c>
      <c r="G28" t="s">
        <v>104</v>
      </c>
      <c r="H28" s="2">
        <v>42099</v>
      </c>
      <c r="I28">
        <v>106584.58</v>
      </c>
      <c r="J28">
        <v>2</v>
      </c>
      <c r="K28" t="s">
        <v>108</v>
      </c>
      <c r="L28" t="s">
        <v>111</v>
      </c>
      <c r="M28">
        <v>5815.95</v>
      </c>
      <c r="N28" s="6" t="str">
        <f>IF(ISBLANK(A28), "Unknown", E28)</f>
        <v>sales</v>
      </c>
      <c r="O28">
        <f ca="1">ROUND(YEARFRAC(H28, TODAY()), 1)</f>
        <v>10.199999999999999</v>
      </c>
      <c r="P28">
        <f>IFERROR(I28 / M28, "N/A")</f>
        <v>18.326254524196393</v>
      </c>
      <c r="Q28">
        <f>IFERROR(M28 / I28, "N/A")*100</f>
        <v>5.4566523600318169</v>
      </c>
      <c r="R28" t="str">
        <f t="shared" si="0"/>
        <v>Apr-2015</v>
      </c>
      <c r="S28">
        <f t="shared" si="1"/>
        <v>2015</v>
      </c>
    </row>
    <row r="29" spans="1:19" x14ac:dyDescent="0.25">
      <c r="A29" t="s">
        <v>40</v>
      </c>
      <c r="B29" t="s">
        <v>83</v>
      </c>
      <c r="C29" t="s">
        <v>88</v>
      </c>
      <c r="D29" t="s">
        <v>92</v>
      </c>
      <c r="E29" t="s">
        <v>95</v>
      </c>
      <c r="F29" t="s">
        <v>100</v>
      </c>
      <c r="G29" t="s">
        <v>103</v>
      </c>
      <c r="H29" s="2">
        <v>41661</v>
      </c>
      <c r="I29">
        <v>35870.04</v>
      </c>
      <c r="J29">
        <v>4</v>
      </c>
      <c r="K29" t="s">
        <v>109</v>
      </c>
      <c r="L29" t="s">
        <v>111</v>
      </c>
      <c r="M29">
        <v>2479.31</v>
      </c>
      <c r="N29" s="6" t="str">
        <f>IF(ISBLANK(A29), "Unknown", E29)</f>
        <v>marketing</v>
      </c>
      <c r="O29">
        <f ca="1">ROUND(YEARFRAC(H29, TODAY()), 1)</f>
        <v>11.4</v>
      </c>
      <c r="P29">
        <f>IFERROR(I29 / M29, "N/A")</f>
        <v>14.467751108171226</v>
      </c>
      <c r="Q29">
        <f>IFERROR(M29 / I29, "N/A")*100</f>
        <v>6.9119242688327072</v>
      </c>
      <c r="R29" t="str">
        <f t="shared" si="0"/>
        <v>Jan-2014</v>
      </c>
      <c r="S29">
        <f t="shared" si="1"/>
        <v>2014</v>
      </c>
    </row>
    <row r="30" spans="1:19" x14ac:dyDescent="0.25">
      <c r="A30" t="s">
        <v>41</v>
      </c>
      <c r="B30" t="s">
        <v>66</v>
      </c>
      <c r="C30" t="s">
        <v>90</v>
      </c>
      <c r="D30" t="s">
        <v>92</v>
      </c>
      <c r="E30" t="s">
        <v>97</v>
      </c>
      <c r="F30" t="s">
        <v>100</v>
      </c>
      <c r="G30" t="s">
        <v>104</v>
      </c>
      <c r="H30" s="2">
        <v>43940</v>
      </c>
      <c r="I30">
        <v>33125.839999999997</v>
      </c>
      <c r="J30">
        <v>5</v>
      </c>
      <c r="K30" t="s">
        <v>109</v>
      </c>
      <c r="L30" t="s">
        <v>111</v>
      </c>
      <c r="M30">
        <v>2460.0700000000002</v>
      </c>
      <c r="N30" s="6" t="str">
        <f>IF(ISBLANK(A30), "Unknown", E30)</f>
        <v>it</v>
      </c>
      <c r="O30">
        <f ca="1">ROUND(YEARFRAC(H30, TODAY()), 1)</f>
        <v>5.2</v>
      </c>
      <c r="P30">
        <f>IFERROR(I30 / M30, "N/A")</f>
        <v>13.465405455942308</v>
      </c>
      <c r="Q30">
        <f>IFERROR(M30 / I30, "N/A")*100</f>
        <v>7.4264380918340489</v>
      </c>
      <c r="R30" t="str">
        <f t="shared" si="0"/>
        <v>Apr-2020</v>
      </c>
      <c r="S30">
        <f t="shared" si="1"/>
        <v>2020</v>
      </c>
    </row>
    <row r="31" spans="1:19" x14ac:dyDescent="0.25">
      <c r="A31" t="s">
        <v>42</v>
      </c>
      <c r="B31" t="s">
        <v>76</v>
      </c>
      <c r="C31" t="s">
        <v>89</v>
      </c>
      <c r="E31" t="s">
        <v>96</v>
      </c>
      <c r="F31" t="s">
        <v>99</v>
      </c>
      <c r="G31" t="s">
        <v>104</v>
      </c>
      <c r="H31" s="2">
        <v>42387</v>
      </c>
      <c r="I31">
        <v>48559.11</v>
      </c>
      <c r="J31">
        <v>2</v>
      </c>
      <c r="K31" t="s">
        <v>109</v>
      </c>
      <c r="L31" t="s">
        <v>111</v>
      </c>
      <c r="M31">
        <v>9956.6</v>
      </c>
      <c r="N31" s="6" t="str">
        <f>IF(ISBLANK(A31), "Unknown", E31)</f>
        <v>sales</v>
      </c>
      <c r="O31">
        <f ca="1">ROUND(YEARFRAC(H31, TODAY()), 1)</f>
        <v>9.4</v>
      </c>
      <c r="P31">
        <f>IFERROR(I31 / M31, "N/A")</f>
        <v>4.8770775164212683</v>
      </c>
      <c r="Q31">
        <f>IFERROR(M31 / I31, "N/A")*100</f>
        <v>20.504082550112638</v>
      </c>
      <c r="R31" t="str">
        <f t="shared" si="0"/>
        <v>Jan-2016</v>
      </c>
      <c r="S31">
        <f t="shared" si="1"/>
        <v>2016</v>
      </c>
    </row>
    <row r="32" spans="1:19" x14ac:dyDescent="0.25">
      <c r="A32" t="s">
        <v>43</v>
      </c>
      <c r="B32" t="s">
        <v>71</v>
      </c>
      <c r="C32" t="s">
        <v>89</v>
      </c>
      <c r="D32" t="s">
        <v>93</v>
      </c>
      <c r="F32" t="s">
        <v>100</v>
      </c>
      <c r="G32" t="s">
        <v>104</v>
      </c>
      <c r="H32" s="2">
        <v>44544</v>
      </c>
      <c r="I32">
        <v>38174.28</v>
      </c>
      <c r="J32">
        <v>5</v>
      </c>
      <c r="K32" t="s">
        <v>109</v>
      </c>
      <c r="L32" t="s">
        <v>111</v>
      </c>
      <c r="M32">
        <v>3208.54</v>
      </c>
      <c r="N32" s="6">
        <f>IF(ISBLANK(A32), "Unknown", E32)</f>
        <v>0</v>
      </c>
      <c r="O32">
        <f ca="1">ROUND(YEARFRAC(H32, TODAY()), 1)</f>
        <v>3.5</v>
      </c>
      <c r="P32">
        <f>IFERROR(I32 / M32, "N/A")</f>
        <v>11.897710485142776</v>
      </c>
      <c r="Q32">
        <f>IFERROR(M32 / I32, "N/A")*100</f>
        <v>8.4049784305034692</v>
      </c>
      <c r="R32" t="str">
        <f t="shared" si="0"/>
        <v>Dec-2021</v>
      </c>
      <c r="S32">
        <f t="shared" si="1"/>
        <v>2021</v>
      </c>
    </row>
    <row r="33" spans="1:19" x14ac:dyDescent="0.25">
      <c r="A33" t="s">
        <v>44</v>
      </c>
      <c r="B33" t="s">
        <v>72</v>
      </c>
      <c r="C33" t="s">
        <v>91</v>
      </c>
      <c r="E33" t="s">
        <v>97</v>
      </c>
      <c r="F33" t="s">
        <v>102</v>
      </c>
      <c r="G33" t="s">
        <v>106</v>
      </c>
      <c r="H33" s="2">
        <v>42114</v>
      </c>
      <c r="I33">
        <v>87218.42</v>
      </c>
      <c r="J33">
        <v>4</v>
      </c>
      <c r="K33" t="s">
        <v>107</v>
      </c>
      <c r="L33" t="s">
        <v>110</v>
      </c>
      <c r="M33">
        <v>5158.18</v>
      </c>
      <c r="N33" s="6" t="str">
        <f>IF(ISBLANK(A33), "Unknown", E33)</f>
        <v>it</v>
      </c>
      <c r="O33">
        <f ca="1">ROUND(YEARFRAC(H33, TODAY()), 1)</f>
        <v>10.199999999999999</v>
      </c>
      <c r="P33">
        <f>IFERROR(I33 / M33, "N/A")</f>
        <v>16.908758515600461</v>
      </c>
      <c r="Q33">
        <f>IFERROR(M33 / I33, "N/A")*100</f>
        <v>5.9140947520030744</v>
      </c>
      <c r="R33" t="str">
        <f t="shared" si="0"/>
        <v>Apr-2015</v>
      </c>
      <c r="S33">
        <f t="shared" si="1"/>
        <v>2015</v>
      </c>
    </row>
    <row r="34" spans="1:19" x14ac:dyDescent="0.25">
      <c r="A34" t="s">
        <v>45</v>
      </c>
      <c r="B34" t="s">
        <v>65</v>
      </c>
      <c r="C34" t="s">
        <v>87</v>
      </c>
      <c r="D34" t="s">
        <v>92</v>
      </c>
      <c r="E34" t="s">
        <v>96</v>
      </c>
      <c r="F34" t="s">
        <v>101</v>
      </c>
      <c r="G34" t="s">
        <v>103</v>
      </c>
      <c r="H34" s="2">
        <v>42722</v>
      </c>
      <c r="I34">
        <v>118374.82</v>
      </c>
      <c r="J34">
        <v>1</v>
      </c>
      <c r="K34" t="s">
        <v>108</v>
      </c>
      <c r="L34" t="s">
        <v>110</v>
      </c>
      <c r="M34">
        <v>7133.33</v>
      </c>
      <c r="N34" s="6" t="str">
        <f>IF(ISBLANK(A34), "Unknown", E34)</f>
        <v>sales</v>
      </c>
      <c r="O34">
        <f ca="1">ROUND(YEARFRAC(H34, TODAY()), 1)</f>
        <v>8.5</v>
      </c>
      <c r="P34">
        <f>IFERROR(I34 / M34, "N/A")</f>
        <v>16.594608689069481</v>
      </c>
      <c r="Q34">
        <f>IFERROR(M34 / I34, "N/A")*100</f>
        <v>6.0260535137455751</v>
      </c>
      <c r="R34" t="str">
        <f t="shared" si="0"/>
        <v>Dec-2016</v>
      </c>
      <c r="S34">
        <f t="shared" si="1"/>
        <v>2016</v>
      </c>
    </row>
    <row r="35" spans="1:19" x14ac:dyDescent="0.25">
      <c r="A35" t="s">
        <v>46</v>
      </c>
      <c r="B35" t="s">
        <v>75</v>
      </c>
      <c r="C35" t="s">
        <v>90</v>
      </c>
      <c r="D35" t="s">
        <v>93</v>
      </c>
      <c r="E35" t="s">
        <v>97</v>
      </c>
      <c r="F35" t="s">
        <v>99</v>
      </c>
      <c r="G35" t="s">
        <v>103</v>
      </c>
      <c r="H35" s="2">
        <v>44198</v>
      </c>
      <c r="I35">
        <v>67341.539999999994</v>
      </c>
      <c r="J35">
        <v>3</v>
      </c>
      <c r="K35" t="s">
        <v>109</v>
      </c>
      <c r="L35" t="s">
        <v>111</v>
      </c>
      <c r="M35">
        <v>5625.84</v>
      </c>
      <c r="N35" s="6" t="str">
        <f>IF(ISBLANK(A35), "Unknown", E35)</f>
        <v>it</v>
      </c>
      <c r="O35">
        <f ca="1">ROUND(YEARFRAC(H35, TODAY()), 1)</f>
        <v>4.5</v>
      </c>
      <c r="P35">
        <f>IFERROR(I35 / M35, "N/A")</f>
        <v>11.970041807090139</v>
      </c>
      <c r="Q35">
        <f>IFERROR(M35 / I35, "N/A")*100</f>
        <v>8.354189702225403</v>
      </c>
      <c r="R35" t="str">
        <f t="shared" si="0"/>
        <v>Jan-2021</v>
      </c>
      <c r="S35">
        <f t="shared" si="1"/>
        <v>2021</v>
      </c>
    </row>
    <row r="36" spans="1:19" x14ac:dyDescent="0.25">
      <c r="A36" t="s">
        <v>47</v>
      </c>
      <c r="B36" t="s">
        <v>79</v>
      </c>
      <c r="C36" t="s">
        <v>87</v>
      </c>
      <c r="D36" t="s">
        <v>92</v>
      </c>
      <c r="E36" t="s">
        <v>94</v>
      </c>
      <c r="F36" t="s">
        <v>100</v>
      </c>
      <c r="G36" t="s">
        <v>103</v>
      </c>
      <c r="H36" s="2">
        <v>43687</v>
      </c>
      <c r="I36">
        <v>65406.43</v>
      </c>
      <c r="J36">
        <v>1</v>
      </c>
      <c r="K36" t="s">
        <v>107</v>
      </c>
      <c r="L36" t="s">
        <v>110</v>
      </c>
      <c r="M36">
        <v>8731.7099999999991</v>
      </c>
      <c r="N36" s="6" t="str">
        <f>IF(ISBLANK(A36), "Unknown", E36)</f>
        <v>finance</v>
      </c>
      <c r="O36">
        <f ca="1">ROUND(YEARFRAC(H36, TODAY()), 1)</f>
        <v>5.9</v>
      </c>
      <c r="P36">
        <f>IFERROR(I36 / M36, "N/A")</f>
        <v>7.4906782291212153</v>
      </c>
      <c r="Q36">
        <f>IFERROR(M36 / I36, "N/A")*100</f>
        <v>13.349925993514702</v>
      </c>
      <c r="R36" t="str">
        <f t="shared" si="0"/>
        <v>Aug-2019</v>
      </c>
      <c r="S36">
        <f t="shared" si="1"/>
        <v>2019</v>
      </c>
    </row>
    <row r="37" spans="1:19" x14ac:dyDescent="0.25">
      <c r="A37" t="s">
        <v>48</v>
      </c>
      <c r="B37" t="s">
        <v>81</v>
      </c>
      <c r="C37" t="s">
        <v>90</v>
      </c>
      <c r="D37" t="s">
        <v>93</v>
      </c>
      <c r="E37" t="s">
        <v>98</v>
      </c>
      <c r="F37" t="s">
        <v>99</v>
      </c>
      <c r="G37" t="s">
        <v>104</v>
      </c>
      <c r="H37" s="2">
        <v>44387</v>
      </c>
      <c r="I37">
        <v>97652.44</v>
      </c>
      <c r="J37">
        <v>1</v>
      </c>
      <c r="K37" t="s">
        <v>107</v>
      </c>
      <c r="L37" t="s">
        <v>111</v>
      </c>
      <c r="M37">
        <v>1923.09</v>
      </c>
      <c r="N37" s="6" t="str">
        <f>IF(ISBLANK(A37), "Unknown", E37)</f>
        <v>hr</v>
      </c>
      <c r="O37">
        <f ca="1">ROUND(YEARFRAC(H37, TODAY()), 1)</f>
        <v>4</v>
      </c>
      <c r="P37">
        <f>IFERROR(I37 / M37, "N/A")</f>
        <v>50.778923503320179</v>
      </c>
      <c r="Q37">
        <f>IFERROR(M37 / I37, "N/A")*100</f>
        <v>1.9693209918769055</v>
      </c>
      <c r="R37" t="str">
        <f t="shared" si="0"/>
        <v>Jul-2021</v>
      </c>
      <c r="S37">
        <f t="shared" si="1"/>
        <v>2021</v>
      </c>
    </row>
    <row r="38" spans="1:19" x14ac:dyDescent="0.25">
      <c r="A38" t="s">
        <v>49</v>
      </c>
      <c r="B38" t="s">
        <v>70</v>
      </c>
      <c r="C38" t="s">
        <v>87</v>
      </c>
      <c r="D38" t="s">
        <v>93</v>
      </c>
      <c r="F38" t="s">
        <v>101</v>
      </c>
      <c r="G38" t="s">
        <v>104</v>
      </c>
      <c r="H38" s="2">
        <v>42615</v>
      </c>
      <c r="I38">
        <v>46112.88</v>
      </c>
      <c r="J38">
        <v>4</v>
      </c>
      <c r="K38" t="s">
        <v>108</v>
      </c>
      <c r="L38" t="s">
        <v>110</v>
      </c>
      <c r="M38">
        <v>4568.7700000000004</v>
      </c>
      <c r="N38" s="6">
        <f>IF(ISBLANK(A38), "Unknown", E38)</f>
        <v>0</v>
      </c>
      <c r="O38">
        <f ca="1">ROUND(YEARFRAC(H38, TODAY()), 1)</f>
        <v>8.8000000000000007</v>
      </c>
      <c r="P38">
        <f>IFERROR(I38 / M38, "N/A")</f>
        <v>10.093062246512735</v>
      </c>
      <c r="Q38">
        <f>IFERROR(M38 / I38, "N/A")*100</f>
        <v>9.907795826242042</v>
      </c>
      <c r="R38" t="str">
        <f t="shared" si="0"/>
        <v>Sep-2016</v>
      </c>
      <c r="S38">
        <f t="shared" si="1"/>
        <v>2016</v>
      </c>
    </row>
    <row r="39" spans="1:19" x14ac:dyDescent="0.25">
      <c r="A39" t="s">
        <v>50</v>
      </c>
      <c r="B39" t="s">
        <v>67</v>
      </c>
      <c r="C39" t="s">
        <v>87</v>
      </c>
      <c r="E39" t="s">
        <v>95</v>
      </c>
      <c r="F39" t="s">
        <v>101</v>
      </c>
      <c r="G39" t="s">
        <v>104</v>
      </c>
      <c r="H39" s="2">
        <v>43446</v>
      </c>
      <c r="I39">
        <v>42719.360000000001</v>
      </c>
      <c r="J39">
        <v>1</v>
      </c>
      <c r="K39" t="s">
        <v>107</v>
      </c>
      <c r="L39" t="s">
        <v>110</v>
      </c>
      <c r="M39">
        <v>7925.5</v>
      </c>
      <c r="N39" s="6" t="str">
        <f>IF(ISBLANK(A39), "Unknown", E39)</f>
        <v>marketing</v>
      </c>
      <c r="O39">
        <f ca="1">ROUND(YEARFRAC(H39, TODAY()), 1)</f>
        <v>6.5</v>
      </c>
      <c r="P39">
        <f>IFERROR(I39 / M39, "N/A")</f>
        <v>5.3901154501293291</v>
      </c>
      <c r="Q39">
        <f>IFERROR(M39 / I39, "N/A")*100</f>
        <v>18.552478314281863</v>
      </c>
      <c r="R39" t="str">
        <f t="shared" si="0"/>
        <v>Dec-2018</v>
      </c>
      <c r="S39">
        <f t="shared" si="1"/>
        <v>2018</v>
      </c>
    </row>
    <row r="40" spans="1:19" x14ac:dyDescent="0.25">
      <c r="A40" t="s">
        <v>51</v>
      </c>
      <c r="B40" t="s">
        <v>66</v>
      </c>
      <c r="C40" t="s">
        <v>87</v>
      </c>
      <c r="D40" t="s">
        <v>92</v>
      </c>
      <c r="E40" t="s">
        <v>97</v>
      </c>
      <c r="F40" t="s">
        <v>99</v>
      </c>
      <c r="G40" t="s">
        <v>106</v>
      </c>
      <c r="H40" s="2">
        <v>41829</v>
      </c>
      <c r="I40">
        <v>24897.64</v>
      </c>
      <c r="J40">
        <v>1</v>
      </c>
      <c r="K40" t="s">
        <v>108</v>
      </c>
      <c r="L40" t="s">
        <v>110</v>
      </c>
      <c r="M40">
        <v>2853.12</v>
      </c>
      <c r="N40" s="6" t="str">
        <f>IF(ISBLANK(A40), "Unknown", E40)</f>
        <v>it</v>
      </c>
      <c r="O40">
        <f ca="1">ROUND(YEARFRAC(H40, TODAY()), 1)</f>
        <v>11</v>
      </c>
      <c r="P40">
        <f>IFERROR(I40 / M40, "N/A")</f>
        <v>8.7264608568864972</v>
      </c>
      <c r="Q40">
        <f>IFERROR(M40 / I40, "N/A")*100</f>
        <v>11.459399364759069</v>
      </c>
      <c r="R40" t="str">
        <f t="shared" si="0"/>
        <v>Jul-2014</v>
      </c>
      <c r="S40">
        <f t="shared" si="1"/>
        <v>2014</v>
      </c>
    </row>
    <row r="41" spans="1:19" x14ac:dyDescent="0.25">
      <c r="A41" t="s">
        <v>52</v>
      </c>
      <c r="B41" t="s">
        <v>75</v>
      </c>
      <c r="C41" t="s">
        <v>88</v>
      </c>
      <c r="D41" t="s">
        <v>92</v>
      </c>
      <c r="E41" t="s">
        <v>98</v>
      </c>
      <c r="F41" t="s">
        <v>100</v>
      </c>
      <c r="G41" t="s">
        <v>104</v>
      </c>
      <c r="H41" s="2">
        <v>44645</v>
      </c>
      <c r="I41">
        <v>82778.13</v>
      </c>
      <c r="J41">
        <v>2</v>
      </c>
      <c r="L41" t="s">
        <v>111</v>
      </c>
      <c r="M41">
        <v>9002.35</v>
      </c>
      <c r="N41" s="6" t="str">
        <f>IF(ISBLANK(A41), "Unknown", E41)</f>
        <v>hr</v>
      </c>
      <c r="O41">
        <f ca="1">ROUND(YEARFRAC(H41, TODAY()), 1)</f>
        <v>3.2</v>
      </c>
      <c r="P41">
        <f>IFERROR(I41 / M41, "N/A")</f>
        <v>9.1951690391953207</v>
      </c>
      <c r="Q41">
        <f>IFERROR(M41 / I41, "N/A")*100</f>
        <v>10.875275872987226</v>
      </c>
      <c r="R41" t="str">
        <f t="shared" si="0"/>
        <v>Mar-2022</v>
      </c>
      <c r="S41">
        <f t="shared" si="1"/>
        <v>2022</v>
      </c>
    </row>
    <row r="42" spans="1:19" x14ac:dyDescent="0.25">
      <c r="A42" t="s">
        <v>53</v>
      </c>
      <c r="B42" t="s">
        <v>70</v>
      </c>
      <c r="C42" t="s">
        <v>88</v>
      </c>
      <c r="D42" t="s">
        <v>92</v>
      </c>
      <c r="F42" t="s">
        <v>101</v>
      </c>
      <c r="G42" t="s">
        <v>106</v>
      </c>
      <c r="H42" s="2">
        <v>44374</v>
      </c>
      <c r="I42">
        <v>87449.73</v>
      </c>
      <c r="J42">
        <v>2</v>
      </c>
      <c r="K42" t="s">
        <v>108</v>
      </c>
      <c r="L42" t="s">
        <v>111</v>
      </c>
      <c r="M42">
        <v>7732.47</v>
      </c>
      <c r="N42" s="6">
        <f>IF(ISBLANK(A42), "Unknown", E42)</f>
        <v>0</v>
      </c>
      <c r="O42">
        <f ca="1">ROUND(YEARFRAC(H42, TODAY()), 1)</f>
        <v>4</v>
      </c>
      <c r="P42">
        <f>IFERROR(I42 / M42, "N/A")</f>
        <v>11.309417301328036</v>
      </c>
      <c r="Q42">
        <f>IFERROR(M42 / I42, "N/A")*100</f>
        <v>8.8421885350589431</v>
      </c>
      <c r="R42" t="str">
        <f t="shared" si="0"/>
        <v>Jun-2021</v>
      </c>
      <c r="S42">
        <f t="shared" si="1"/>
        <v>2021</v>
      </c>
    </row>
    <row r="43" spans="1:19" x14ac:dyDescent="0.25">
      <c r="A43" t="s">
        <v>54</v>
      </c>
      <c r="B43" t="s">
        <v>72</v>
      </c>
      <c r="C43" t="s">
        <v>90</v>
      </c>
      <c r="D43" t="s">
        <v>93</v>
      </c>
      <c r="E43" t="s">
        <v>98</v>
      </c>
      <c r="F43" t="s">
        <v>101</v>
      </c>
      <c r="G43" t="s">
        <v>104</v>
      </c>
      <c r="H43" s="2">
        <v>44645</v>
      </c>
      <c r="I43">
        <v>29381.8</v>
      </c>
      <c r="J43">
        <v>3</v>
      </c>
      <c r="K43" t="s">
        <v>108</v>
      </c>
      <c r="L43" t="s">
        <v>110</v>
      </c>
      <c r="N43" s="6" t="str">
        <f>IF(ISBLANK(A43), "Unknown", E43)</f>
        <v>hr</v>
      </c>
      <c r="O43">
        <f ca="1">ROUND(YEARFRAC(H43, TODAY()), 1)</f>
        <v>3.2</v>
      </c>
      <c r="P43" t="str">
        <f>IFERROR(I43 / M43, "N/A")</f>
        <v>N/A</v>
      </c>
      <c r="Q43">
        <f>IFERROR(M43 / I43, "N/A")*100</f>
        <v>0</v>
      </c>
      <c r="R43" t="str">
        <f t="shared" si="0"/>
        <v>Mar-2022</v>
      </c>
      <c r="S43">
        <f t="shared" si="1"/>
        <v>2022</v>
      </c>
    </row>
    <row r="44" spans="1:19" x14ac:dyDescent="0.25">
      <c r="A44" t="s">
        <v>55</v>
      </c>
      <c r="B44" t="s">
        <v>71</v>
      </c>
      <c r="C44" t="s">
        <v>88</v>
      </c>
      <c r="D44" t="s">
        <v>93</v>
      </c>
      <c r="E44" t="s">
        <v>95</v>
      </c>
      <c r="F44" t="s">
        <v>100</v>
      </c>
      <c r="G44" t="s">
        <v>104</v>
      </c>
      <c r="H44" s="2">
        <v>42202</v>
      </c>
      <c r="I44">
        <v>75700.36</v>
      </c>
      <c r="J44">
        <v>4</v>
      </c>
      <c r="L44" t="s">
        <v>111</v>
      </c>
      <c r="M44">
        <v>3020.63</v>
      </c>
      <c r="N44" s="6" t="str">
        <f>IF(ISBLANK(A44), "Unknown", E44)</f>
        <v>marketing</v>
      </c>
      <c r="O44">
        <f ca="1">ROUND(YEARFRAC(H44, TODAY()), 1)</f>
        <v>9.9</v>
      </c>
      <c r="P44">
        <f>IFERROR(I44 / M44, "N/A")</f>
        <v>25.06111638962733</v>
      </c>
      <c r="Q44">
        <f>IFERROR(M44 / I44, "N/A")*100</f>
        <v>3.9902452247254834</v>
      </c>
      <c r="R44" t="str">
        <f t="shared" si="0"/>
        <v>Jul-2015</v>
      </c>
      <c r="S44">
        <f t="shared" si="1"/>
        <v>2015</v>
      </c>
    </row>
    <row r="45" spans="1:19" x14ac:dyDescent="0.25">
      <c r="A45" t="s">
        <v>56</v>
      </c>
      <c r="B45" t="s">
        <v>81</v>
      </c>
      <c r="C45" t="s">
        <v>91</v>
      </c>
      <c r="D45" t="s">
        <v>92</v>
      </c>
      <c r="E45" t="s">
        <v>97</v>
      </c>
      <c r="F45" t="s">
        <v>100</v>
      </c>
      <c r="G45" t="s">
        <v>104</v>
      </c>
      <c r="H45" s="2">
        <v>43539</v>
      </c>
      <c r="I45">
        <v>74932.7</v>
      </c>
      <c r="J45">
        <v>5</v>
      </c>
      <c r="K45" t="s">
        <v>109</v>
      </c>
      <c r="L45" t="s">
        <v>111</v>
      </c>
      <c r="M45">
        <v>5175.8999999999996</v>
      </c>
      <c r="N45" s="6" t="str">
        <f>IF(ISBLANK(A45), "Unknown", E45)</f>
        <v>it</v>
      </c>
      <c r="O45">
        <f ca="1">ROUND(YEARFRAC(H45, TODAY()), 1)</f>
        <v>6.3</v>
      </c>
      <c r="P45">
        <f>IFERROR(I45 / M45, "N/A")</f>
        <v>14.47723101296393</v>
      </c>
      <c r="Q45">
        <f>IFERROR(M45 / I45, "N/A")*100</f>
        <v>6.9073982386861816</v>
      </c>
      <c r="R45" t="str">
        <f t="shared" si="0"/>
        <v>Mar-2019</v>
      </c>
      <c r="S45">
        <f t="shared" si="1"/>
        <v>2019</v>
      </c>
    </row>
    <row r="46" spans="1:19" x14ac:dyDescent="0.25">
      <c r="A46" t="s">
        <v>57</v>
      </c>
      <c r="B46" t="s">
        <v>84</v>
      </c>
      <c r="C46" t="s">
        <v>88</v>
      </c>
      <c r="D46" t="s">
        <v>93</v>
      </c>
      <c r="E46" t="s">
        <v>94</v>
      </c>
      <c r="F46" t="s">
        <v>101</v>
      </c>
      <c r="G46" t="s">
        <v>103</v>
      </c>
      <c r="H46" s="2">
        <v>42907</v>
      </c>
      <c r="I46">
        <v>60934.12</v>
      </c>
      <c r="J46">
        <v>5</v>
      </c>
      <c r="K46" t="s">
        <v>108</v>
      </c>
      <c r="L46" t="s">
        <v>111</v>
      </c>
      <c r="M46">
        <v>2817.72</v>
      </c>
      <c r="N46" s="6" t="str">
        <f>IF(ISBLANK(A46), "Unknown", E46)</f>
        <v>finance</v>
      </c>
      <c r="O46">
        <f ca="1">ROUND(YEARFRAC(H46, TODAY()), 1)</f>
        <v>8</v>
      </c>
      <c r="P46">
        <f>IFERROR(I46 / M46, "N/A")</f>
        <v>21.625328279601948</v>
      </c>
      <c r="Q46">
        <f>IFERROR(M46 / I46, "N/A")*100</f>
        <v>4.6242072585933789</v>
      </c>
      <c r="R46" t="str">
        <f t="shared" si="0"/>
        <v>Jun-2017</v>
      </c>
      <c r="S46">
        <f t="shared" si="1"/>
        <v>2017</v>
      </c>
    </row>
    <row r="47" spans="1:19" x14ac:dyDescent="0.25">
      <c r="A47" t="s">
        <v>58</v>
      </c>
      <c r="B47" t="s">
        <v>85</v>
      </c>
      <c r="C47" t="s">
        <v>87</v>
      </c>
      <c r="D47" t="s">
        <v>92</v>
      </c>
      <c r="E47" t="s">
        <v>96</v>
      </c>
      <c r="F47" t="s">
        <v>99</v>
      </c>
      <c r="G47" t="s">
        <v>103</v>
      </c>
      <c r="H47" s="2">
        <v>44519</v>
      </c>
      <c r="I47">
        <v>92015.47</v>
      </c>
      <c r="J47">
        <v>1</v>
      </c>
      <c r="K47" t="s">
        <v>109</v>
      </c>
      <c r="L47" t="s">
        <v>110</v>
      </c>
      <c r="M47">
        <v>1498.58</v>
      </c>
      <c r="N47" s="6" t="str">
        <f>IF(ISBLANK(A47), "Unknown", E47)</f>
        <v>sales</v>
      </c>
      <c r="O47">
        <f ca="1">ROUND(YEARFRAC(H47, TODAY()), 1)</f>
        <v>3.6</v>
      </c>
      <c r="P47">
        <f>IFERROR(I47 / M47, "N/A")</f>
        <v>61.401773679082872</v>
      </c>
      <c r="Q47">
        <f>IFERROR(M47 / I47, "N/A")*100</f>
        <v>1.6286174487833402</v>
      </c>
      <c r="R47" t="str">
        <f t="shared" si="0"/>
        <v>Nov-2021</v>
      </c>
      <c r="S47">
        <f t="shared" si="1"/>
        <v>2021</v>
      </c>
    </row>
    <row r="48" spans="1:19" x14ac:dyDescent="0.25">
      <c r="A48" t="s">
        <v>59</v>
      </c>
      <c r="B48" t="s">
        <v>86</v>
      </c>
      <c r="C48" t="s">
        <v>91</v>
      </c>
      <c r="D48" t="s">
        <v>92</v>
      </c>
      <c r="E48" t="s">
        <v>94</v>
      </c>
      <c r="F48" t="s">
        <v>101</v>
      </c>
      <c r="G48" t="s">
        <v>105</v>
      </c>
      <c r="H48" s="2">
        <v>43168</v>
      </c>
      <c r="I48">
        <v>81853.119999999995</v>
      </c>
      <c r="J48">
        <v>5</v>
      </c>
      <c r="K48" t="s">
        <v>107</v>
      </c>
      <c r="L48" t="s">
        <v>111</v>
      </c>
      <c r="M48">
        <v>6888.76</v>
      </c>
      <c r="N48" s="6" t="str">
        <f>IF(ISBLANK(A48), "Unknown", E48)</f>
        <v>finance</v>
      </c>
      <c r="O48">
        <f ca="1">ROUND(YEARFRAC(H48, TODAY()), 1)</f>
        <v>7.3</v>
      </c>
      <c r="P48">
        <f>IFERROR(I48 / M48, "N/A")</f>
        <v>11.882126826889019</v>
      </c>
      <c r="Q48">
        <f>IFERROR(M48 / I48, "N/A")*100</f>
        <v>8.4160017357921131</v>
      </c>
      <c r="R48" t="str">
        <f t="shared" si="0"/>
        <v>Mar-2018</v>
      </c>
      <c r="S48">
        <f t="shared" si="1"/>
        <v>2018</v>
      </c>
    </row>
    <row r="49" spans="1:19" x14ac:dyDescent="0.25">
      <c r="A49" t="s">
        <v>60</v>
      </c>
      <c r="B49" t="s">
        <v>66</v>
      </c>
      <c r="C49" t="s">
        <v>91</v>
      </c>
      <c r="D49" t="s">
        <v>93</v>
      </c>
      <c r="E49" t="s">
        <v>94</v>
      </c>
      <c r="F49" t="s">
        <v>100</v>
      </c>
      <c r="G49" t="s">
        <v>106</v>
      </c>
      <c r="H49" s="2">
        <v>44842</v>
      </c>
      <c r="I49">
        <v>47358.73</v>
      </c>
      <c r="J49">
        <v>4</v>
      </c>
      <c r="K49" t="s">
        <v>109</v>
      </c>
      <c r="L49" t="s">
        <v>111</v>
      </c>
      <c r="M49">
        <v>5475.39</v>
      </c>
      <c r="N49" s="6" t="str">
        <f>IF(ISBLANK(A49), "Unknown", E49)</f>
        <v>finance</v>
      </c>
      <c r="O49">
        <f ca="1">ROUND(YEARFRAC(H49, TODAY()), 1)</f>
        <v>2.7</v>
      </c>
      <c r="P49">
        <f>IFERROR(I49 / M49, "N/A")</f>
        <v>8.6493802267966302</v>
      </c>
      <c r="Q49">
        <f>IFERROR(M49 / I49, "N/A")*100</f>
        <v>11.561522025611751</v>
      </c>
      <c r="R49" t="str">
        <f t="shared" si="0"/>
        <v>Oct-2022</v>
      </c>
      <c r="S49">
        <f t="shared" si="1"/>
        <v>2022</v>
      </c>
    </row>
    <row r="50" spans="1:19" x14ac:dyDescent="0.25">
      <c r="A50" t="s">
        <v>61</v>
      </c>
      <c r="B50" t="s">
        <v>67</v>
      </c>
      <c r="C50" t="s">
        <v>90</v>
      </c>
      <c r="D50" t="s">
        <v>93</v>
      </c>
      <c r="E50" t="s">
        <v>95</v>
      </c>
      <c r="F50" t="s">
        <v>101</v>
      </c>
      <c r="G50" t="s">
        <v>104</v>
      </c>
      <c r="H50" s="2">
        <v>42286</v>
      </c>
      <c r="I50">
        <v>72450.97</v>
      </c>
      <c r="J50">
        <v>5</v>
      </c>
      <c r="K50" t="s">
        <v>109</v>
      </c>
      <c r="L50" t="s">
        <v>110</v>
      </c>
      <c r="M50">
        <v>7917.39</v>
      </c>
      <c r="N50" s="6" t="str">
        <f>IF(ISBLANK(A50), "Unknown", E50)</f>
        <v>marketing</v>
      </c>
      <c r="O50">
        <f ca="1">ROUND(YEARFRAC(H50, TODAY()), 1)</f>
        <v>9.6999999999999993</v>
      </c>
      <c r="P50">
        <f>IFERROR(I50 / M50, "N/A")</f>
        <v>9.1508653735637626</v>
      </c>
      <c r="Q50">
        <f>IFERROR(M50 / I50, "N/A")*100</f>
        <v>10.927928225115551</v>
      </c>
      <c r="R50" t="str">
        <f t="shared" si="0"/>
        <v>Oct-2015</v>
      </c>
      <c r="S50">
        <f t="shared" si="1"/>
        <v>2015</v>
      </c>
    </row>
    <row r="51" spans="1:19" x14ac:dyDescent="0.25">
      <c r="A51" t="s">
        <v>62</v>
      </c>
      <c r="B51" t="s">
        <v>77</v>
      </c>
      <c r="C51" t="s">
        <v>87</v>
      </c>
      <c r="D51" t="s">
        <v>93</v>
      </c>
      <c r="E51" t="s">
        <v>95</v>
      </c>
      <c r="F51" t="s">
        <v>102</v>
      </c>
      <c r="G51" t="s">
        <v>104</v>
      </c>
      <c r="H51" s="2">
        <v>43708</v>
      </c>
      <c r="I51">
        <v>31914.45</v>
      </c>
      <c r="J51">
        <v>4</v>
      </c>
      <c r="K51" t="s">
        <v>108</v>
      </c>
      <c r="L51" t="s">
        <v>111</v>
      </c>
      <c r="M51">
        <v>8063.35</v>
      </c>
      <c r="N51" s="6" t="str">
        <f>IF(ISBLANK(A51), "Unknown", E51)</f>
        <v>marketing</v>
      </c>
      <c r="O51">
        <f ca="1">ROUND(YEARFRAC(H51, TODAY()), 1)</f>
        <v>5.8</v>
      </c>
      <c r="P51">
        <f>IFERROR(I51 / M51, "N/A")</f>
        <v>3.957964121611985</v>
      </c>
      <c r="Q51">
        <f>IFERROR(M51 / I51, "N/A")*100</f>
        <v>25.265514523985217</v>
      </c>
      <c r="R51" t="str">
        <f t="shared" si="0"/>
        <v>Aug-2019</v>
      </c>
      <c r="S51">
        <f t="shared" si="1"/>
        <v>2019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33CEDA-FFDA-41C1-A98C-2B800ED4AE76}">
  <dimension ref="A3:B8"/>
  <sheetViews>
    <sheetView workbookViewId="0">
      <selection activeCell="B5" sqref="B5"/>
    </sheetView>
  </sheetViews>
  <sheetFormatPr defaultRowHeight="15" x14ac:dyDescent="0.25"/>
  <cols>
    <col min="1" max="1" width="13.140625" bestFit="1" customWidth="1"/>
    <col min="2" max="2" width="20.42578125" bestFit="1" customWidth="1"/>
    <col min="3" max="4" width="9" bestFit="1" customWidth="1"/>
    <col min="5" max="5" width="8" bestFit="1" customWidth="1"/>
    <col min="6" max="18" width="9" bestFit="1" customWidth="1"/>
    <col min="19" max="19" width="8" bestFit="1" customWidth="1"/>
    <col min="20" max="25" width="9" bestFit="1" customWidth="1"/>
    <col min="26" max="26" width="8" bestFit="1" customWidth="1"/>
    <col min="27" max="31" width="9" bestFit="1" customWidth="1"/>
    <col min="32" max="32" width="8" bestFit="1" customWidth="1"/>
    <col min="33" max="43" width="9" bestFit="1" customWidth="1"/>
    <col min="44" max="46" width="10" bestFit="1" customWidth="1"/>
    <col min="47" max="47" width="9" bestFit="1" customWidth="1"/>
    <col min="48" max="51" width="10" bestFit="1" customWidth="1"/>
    <col min="52" max="52" width="11.28515625" bestFit="1" customWidth="1"/>
  </cols>
  <sheetData>
    <row r="3" spans="1:2" x14ac:dyDescent="0.25">
      <c r="A3" s="7" t="s">
        <v>116</v>
      </c>
      <c r="B3" t="s">
        <v>112</v>
      </c>
    </row>
    <row r="4" spans="1:2" x14ac:dyDescent="0.25">
      <c r="A4" s="8" t="s">
        <v>103</v>
      </c>
      <c r="B4" s="9">
        <v>35870.04</v>
      </c>
    </row>
    <row r="5" spans="1:2" x14ac:dyDescent="0.25">
      <c r="A5" s="8" t="s">
        <v>104</v>
      </c>
      <c r="B5" s="9">
        <v>302557.75999999995</v>
      </c>
    </row>
    <row r="6" spans="1:2" x14ac:dyDescent="0.25">
      <c r="A6" s="8" t="s">
        <v>106</v>
      </c>
      <c r="B6" s="9">
        <v>85837.39</v>
      </c>
    </row>
    <row r="7" spans="1:2" x14ac:dyDescent="0.25">
      <c r="A7" s="8" t="s">
        <v>105</v>
      </c>
      <c r="B7" s="9">
        <v>27329.41</v>
      </c>
    </row>
    <row r="8" spans="1:2" x14ac:dyDescent="0.25">
      <c r="A8" s="8" t="s">
        <v>117</v>
      </c>
      <c r="B8" s="9">
        <v>451594.59999999992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5194C2-1269-4CD8-B8F9-8FB599EA16B7}">
  <dimension ref="A1:B3"/>
  <sheetViews>
    <sheetView workbookViewId="0">
      <selection activeCell="B8" sqref="B8"/>
    </sheetView>
  </sheetViews>
  <sheetFormatPr defaultRowHeight="15" x14ac:dyDescent="0.25"/>
  <cols>
    <col min="1" max="1" width="13.140625" bestFit="1" customWidth="1"/>
    <col min="2" max="2" width="20.42578125" bestFit="1" customWidth="1"/>
  </cols>
  <sheetData>
    <row r="1" spans="1:2" x14ac:dyDescent="0.25">
      <c r="A1" s="7" t="s">
        <v>116</v>
      </c>
      <c r="B1" t="s">
        <v>112</v>
      </c>
    </row>
    <row r="2" spans="1:2" x14ac:dyDescent="0.25">
      <c r="A2" s="8" t="s">
        <v>95</v>
      </c>
      <c r="B2" s="9">
        <v>451594.59999999992</v>
      </c>
    </row>
    <row r="3" spans="1:2" x14ac:dyDescent="0.25">
      <c r="A3" s="8" t="s">
        <v>117</v>
      </c>
      <c r="B3" s="9">
        <v>451594.59999999992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7C5CDF-DF2A-4505-9B20-735B52980E2F}">
  <dimension ref="A1:B6"/>
  <sheetViews>
    <sheetView workbookViewId="0">
      <selection activeCell="B6" sqref="B6"/>
    </sheetView>
  </sheetViews>
  <sheetFormatPr defaultRowHeight="15" x14ac:dyDescent="0.25"/>
  <cols>
    <col min="1" max="1" width="15.85546875" bestFit="1" customWidth="1"/>
    <col min="2" max="2" width="29" bestFit="1" customWidth="1"/>
    <col min="3" max="3" width="9.5703125" bestFit="1" customWidth="1"/>
    <col min="4" max="4" width="8.85546875" bestFit="1" customWidth="1"/>
    <col min="5" max="5" width="15.85546875" bestFit="1" customWidth="1"/>
    <col min="6" max="6" width="11.28515625" bestFit="1" customWidth="1"/>
  </cols>
  <sheetData>
    <row r="1" spans="1:2" x14ac:dyDescent="0.25">
      <c r="A1" s="7" t="s">
        <v>116</v>
      </c>
      <c r="B1" t="s">
        <v>122</v>
      </c>
    </row>
    <row r="2" spans="1:2" x14ac:dyDescent="0.25">
      <c r="A2" s="8" t="s">
        <v>102</v>
      </c>
      <c r="B2" s="9">
        <v>4</v>
      </c>
    </row>
    <row r="3" spans="1:2" x14ac:dyDescent="0.25">
      <c r="A3" s="8" t="s">
        <v>101</v>
      </c>
      <c r="B3" s="9">
        <v>3.5</v>
      </c>
    </row>
    <row r="4" spans="1:2" x14ac:dyDescent="0.25">
      <c r="A4" s="8" t="s">
        <v>99</v>
      </c>
      <c r="B4" s="9">
        <v>5</v>
      </c>
    </row>
    <row r="5" spans="1:2" x14ac:dyDescent="0.25">
      <c r="A5" s="8" t="s">
        <v>100</v>
      </c>
      <c r="B5" s="9">
        <v>3.3333333333333335</v>
      </c>
    </row>
    <row r="6" spans="1:2" x14ac:dyDescent="0.25">
      <c r="A6" s="8" t="s">
        <v>117</v>
      </c>
      <c r="B6" s="9">
        <v>3.6666666666666665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F43A8A-5264-4DAB-8F0C-C6E62A672DEE}">
  <dimension ref="A3:B7"/>
  <sheetViews>
    <sheetView workbookViewId="0">
      <selection activeCell="L11" sqref="L11"/>
    </sheetView>
  </sheetViews>
  <sheetFormatPr defaultRowHeight="15" x14ac:dyDescent="0.25"/>
  <cols>
    <col min="1" max="1" width="13.140625" bestFit="1" customWidth="1"/>
    <col min="2" max="2" width="14.5703125" bestFit="1" customWidth="1"/>
  </cols>
  <sheetData>
    <row r="3" spans="1:2" x14ac:dyDescent="0.25">
      <c r="A3" s="7" t="s">
        <v>116</v>
      </c>
      <c r="B3" t="s">
        <v>123</v>
      </c>
    </row>
    <row r="4" spans="1:2" x14ac:dyDescent="0.25">
      <c r="A4" s="8" t="s">
        <v>93</v>
      </c>
      <c r="B4" s="9">
        <v>5</v>
      </c>
    </row>
    <row r="5" spans="1:2" x14ac:dyDescent="0.25">
      <c r="A5" s="8" t="s">
        <v>92</v>
      </c>
      <c r="B5" s="9">
        <v>3</v>
      </c>
    </row>
    <row r="6" spans="1:2" x14ac:dyDescent="0.25">
      <c r="A6" s="8" t="s">
        <v>114</v>
      </c>
      <c r="B6" s="9">
        <v>1</v>
      </c>
    </row>
    <row r="7" spans="1:2" x14ac:dyDescent="0.25">
      <c r="A7" s="8" t="s">
        <v>117</v>
      </c>
      <c r="B7" s="9">
        <v>9</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Sheet8</vt:lpstr>
      <vt:lpstr>Sheet9</vt:lpstr>
      <vt:lpstr>Sheet10</vt:lpstr>
      <vt:lpstr>Sheet12</vt:lpstr>
      <vt:lpstr>Sheet1</vt:lpstr>
      <vt:lpstr>Sheet3</vt:lpstr>
      <vt:lpstr>Sheet4</vt:lpstr>
      <vt:lpstr>Sheet5</vt:lpstr>
      <vt:lpstr>Sheet7</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Preyash Thakur</cp:lastModifiedBy>
  <dcterms:created xsi:type="dcterms:W3CDTF">2025-06-16T18:12:49Z</dcterms:created>
  <dcterms:modified xsi:type="dcterms:W3CDTF">2025-06-23T16:00:50Z</dcterms:modified>
</cp:coreProperties>
</file>