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22995" windowHeight="10305" activeTab="1"/>
  </bookViews>
  <sheets>
    <sheet name="Values" sheetId="6" r:id="rId1"/>
    <sheet name="Values2" sheetId="7" r:id="rId2"/>
  </sheets>
  <calcPr calcId="145621"/>
</workbook>
</file>

<file path=xl/calcChain.xml><?xml version="1.0" encoding="utf-8"?>
<calcChain xmlns="http://schemas.openxmlformats.org/spreadsheetml/2006/main">
  <c r="V48" i="7" l="1"/>
  <c r="V44" i="7"/>
  <c r="V29" i="7"/>
  <c r="D26" i="7"/>
  <c r="D25" i="7"/>
  <c r="D24" i="7"/>
  <c r="Q23" i="7"/>
  <c r="D23" i="7"/>
  <c r="D21" i="7"/>
  <c r="N20" i="7"/>
  <c r="D19" i="7"/>
  <c r="D17" i="7"/>
  <c r="D15" i="7"/>
  <c r="F13" i="7"/>
  <c r="C35" i="7" s="1"/>
  <c r="D13" i="7"/>
  <c r="D11" i="7"/>
  <c r="Q9" i="7"/>
  <c r="D9" i="7" s="1"/>
  <c r="Q7" i="7"/>
  <c r="D7" i="7"/>
  <c r="Q5" i="7"/>
  <c r="D5" i="7" s="1"/>
  <c r="D3" i="7"/>
  <c r="C36" i="7" l="1"/>
  <c r="V48" i="6"/>
  <c r="V44" i="6"/>
  <c r="V29" i="6"/>
  <c r="D26" i="6"/>
  <c r="D25" i="6"/>
  <c r="D24" i="6"/>
  <c r="Q23" i="6"/>
  <c r="D23" i="6" s="1"/>
  <c r="D21" i="6"/>
  <c r="N20" i="6"/>
  <c r="D19" i="6"/>
  <c r="D17" i="6"/>
  <c r="D15" i="6"/>
  <c r="F13" i="6"/>
  <c r="C36" i="6" s="1"/>
  <c r="D13" i="6"/>
  <c r="D11" i="6"/>
  <c r="Q9" i="6"/>
  <c r="D9" i="6" s="1"/>
  <c r="Q7" i="6"/>
  <c r="D7" i="6" s="1"/>
  <c r="Q5" i="6"/>
  <c r="D5" i="6" s="1"/>
  <c r="D3" i="6"/>
  <c r="C35" i="6" l="1"/>
</calcChain>
</file>

<file path=xl/sharedStrings.xml><?xml version="1.0" encoding="utf-8"?>
<sst xmlns="http://schemas.openxmlformats.org/spreadsheetml/2006/main" count="348" uniqueCount="162">
  <si>
    <t>EGF binding EGFR</t>
  </si>
  <si>
    <t>EGF releasing from EGFR</t>
  </si>
  <si>
    <t>Catalytic EGFR-&gt;SOS</t>
  </si>
  <si>
    <t>Binding EGFR-&gt;SOS</t>
  </si>
  <si>
    <t>aSOS deactivation</t>
  </si>
  <si>
    <t>Cat aSOS to RAS</t>
  </si>
  <si>
    <t>Bind aSOS to RAS</t>
  </si>
  <si>
    <t>cat RASGAP to aRAS</t>
  </si>
  <si>
    <t>bind RASGAP to aRAS</t>
  </si>
  <si>
    <t>cat aRAS to RAF</t>
  </si>
  <si>
    <t>bind aRAS to RAF</t>
  </si>
  <si>
    <t>cat PP2ase to aRAF</t>
  </si>
  <si>
    <t>bind PP2ase to aRAF</t>
  </si>
  <si>
    <t>cat aRAF to MEK</t>
  </si>
  <si>
    <t>bind aRAF to MEK</t>
  </si>
  <si>
    <t>cat PP2ase to aMEK</t>
  </si>
  <si>
    <t>bind PP2ase to aMEK</t>
  </si>
  <si>
    <t>cat aMEK to ERK</t>
  </si>
  <si>
    <t>bind aMEK to ERK</t>
  </si>
  <si>
    <t>cat PP2ase to aERK</t>
  </si>
  <si>
    <t>bind PP2ase to aERK</t>
  </si>
  <si>
    <t>cat aERK to RSK</t>
  </si>
  <si>
    <t>bind aERK to RSK</t>
  </si>
  <si>
    <t>deacitvation of aRSK</t>
  </si>
  <si>
    <t>cat aRSK to aSOS</t>
  </si>
  <si>
    <t>bind aRSK to aSOS</t>
  </si>
  <si>
    <t>cat aEGFR-&gt;PI3K</t>
  </si>
  <si>
    <t>bind aEGFR-&gt;PI3K</t>
  </si>
  <si>
    <t>cat aRas-&gt;PI3K</t>
  </si>
  <si>
    <t>bind aRas-&gt;PI3K</t>
  </si>
  <si>
    <t>cat aPI3K to AKT</t>
  </si>
  <si>
    <t>bind aPI3K to AKT</t>
  </si>
  <si>
    <t>aAKT deactivation</t>
  </si>
  <si>
    <t>cat aAKT to aRAF</t>
  </si>
  <si>
    <t>bind aAKT to aRAF</t>
  </si>
  <si>
    <t>aPI3K deactivation</t>
  </si>
  <si>
    <t>aEGFR</t>
  </si>
  <si>
    <t>EGFR</t>
  </si>
  <si>
    <t>aSOS</t>
  </si>
  <si>
    <t>SOS</t>
  </si>
  <si>
    <t>aRAS</t>
  </si>
  <si>
    <t>RAS</t>
  </si>
  <si>
    <t>aRAF</t>
  </si>
  <si>
    <t>RAF</t>
  </si>
  <si>
    <t>aMEK</t>
  </si>
  <si>
    <t>MEK</t>
  </si>
  <si>
    <t>aERK</t>
  </si>
  <si>
    <t>ERK</t>
  </si>
  <si>
    <t>aRSK</t>
  </si>
  <si>
    <t>RSK</t>
  </si>
  <si>
    <t>EGFl</t>
  </si>
  <si>
    <t>PP2ase</t>
  </si>
  <si>
    <t>RAS GAP</t>
  </si>
  <si>
    <t>RAF PPase</t>
  </si>
  <si>
    <t xml:space="preserve">k1_reaction_0 </t>
  </si>
  <si>
    <t xml:space="preserve">k2_reaction_0 </t>
  </si>
  <si>
    <t xml:space="preserve">Kcat_reaction_1 </t>
  </si>
  <si>
    <t xml:space="preserve">km_reaction_1 </t>
  </si>
  <si>
    <t xml:space="preserve">k1_reaction_2 </t>
  </si>
  <si>
    <t xml:space="preserve">Kcat_reaction_3 </t>
  </si>
  <si>
    <t xml:space="preserve">km_reaction_3 </t>
  </si>
  <si>
    <t xml:space="preserve">Kcat_reaction_4 </t>
  </si>
  <si>
    <t xml:space="preserve">km_reaction_4 </t>
  </si>
  <si>
    <t xml:space="preserve">Kcat_reaction_5 </t>
  </si>
  <si>
    <t xml:space="preserve">km_reaction_5 </t>
  </si>
  <si>
    <t xml:space="preserve">Kcat_reaction_6 </t>
  </si>
  <si>
    <t xml:space="preserve">km_reaction_6 </t>
  </si>
  <si>
    <t xml:space="preserve">Kcat_reaction_7 </t>
  </si>
  <si>
    <t xml:space="preserve">km_reaction_7 </t>
  </si>
  <si>
    <t xml:space="preserve">Kcat_reaction_8 </t>
  </si>
  <si>
    <t xml:space="preserve">km_reaction_8 </t>
  </si>
  <si>
    <t xml:space="preserve">Kcat_reaction_9 </t>
  </si>
  <si>
    <t xml:space="preserve">km_reaction_9 </t>
  </si>
  <si>
    <t xml:space="preserve">Kcat_reaction_10 </t>
  </si>
  <si>
    <t xml:space="preserve">km_reaction_10 </t>
  </si>
  <si>
    <t xml:space="preserve">Kcat_reaction_11 </t>
  </si>
  <si>
    <t xml:space="preserve">km_reaction_11 </t>
  </si>
  <si>
    <t xml:space="preserve">k1_reaction_12 </t>
  </si>
  <si>
    <t xml:space="preserve">Kcat_reaction_13 </t>
  </si>
  <si>
    <t xml:space="preserve">km_reaction_13 </t>
  </si>
  <si>
    <t xml:space="preserve">k1_reaction_20 </t>
  </si>
  <si>
    <t xml:space="preserve">v_reaction_28 </t>
  </si>
  <si>
    <t xml:space="preserve">k1_reaction_29 </t>
  </si>
  <si>
    <t>TACE</t>
  </si>
  <si>
    <t>aTACE</t>
  </si>
  <si>
    <t>cat ERK to TACE</t>
  </si>
  <si>
    <t>bind ERK to TACE</t>
  </si>
  <si>
    <t>TACE synthesis</t>
  </si>
  <si>
    <t>Kcat_ERKTACE</t>
  </si>
  <si>
    <t>km_ERKTACE</t>
  </si>
  <si>
    <t>k1_TACEdeg</t>
  </si>
  <si>
    <t>k2_TACEsyn</t>
  </si>
  <si>
    <t>pro_EGFl</t>
  </si>
  <si>
    <t>cat TACE to proEGFl</t>
  </si>
  <si>
    <t>bind TACE to proEGFl</t>
  </si>
  <si>
    <t>Kcat_TACEpEGF</t>
  </si>
  <si>
    <t>km_TACEpEGF</t>
  </si>
  <si>
    <t>TACE degradation</t>
  </si>
  <si>
    <t>pro-EGFl degradation</t>
  </si>
  <si>
    <t>pro-EGFl synthesis</t>
  </si>
  <si>
    <t>k1_pEGFldeg</t>
  </si>
  <si>
    <t>k2_pEGFlsyn</t>
  </si>
  <si>
    <t>equilibrium</t>
  </si>
  <si>
    <t>aPI3K</t>
  </si>
  <si>
    <t>PI3K</t>
  </si>
  <si>
    <t>aAKT</t>
  </si>
  <si>
    <t>AKT</t>
  </si>
  <si>
    <t>Kcat_reaction_14</t>
  </si>
  <si>
    <t>km_reaction_14</t>
  </si>
  <si>
    <t>Kcat_reaction_15</t>
  </si>
  <si>
    <t>km_reaction_15</t>
  </si>
  <si>
    <t>k1_reaction_16</t>
  </si>
  <si>
    <t>Kcat_reaction_17</t>
  </si>
  <si>
    <t>km_reaction_17</t>
  </si>
  <si>
    <t>k1_reaction_18</t>
  </si>
  <si>
    <t>Kcat_reaction_19</t>
  </si>
  <si>
    <t>km_reaction_19</t>
  </si>
  <si>
    <t>EGFR loss</t>
  </si>
  <si>
    <t>EGFl diffusion (away)</t>
  </si>
  <si>
    <t>k3_dif</t>
  </si>
  <si>
    <t>rna</t>
  </si>
  <si>
    <t>SOS1+SOS2</t>
  </si>
  <si>
    <t>HRAS+KRAS+NRAS</t>
  </si>
  <si>
    <t>egfr</t>
  </si>
  <si>
    <t>raf1+braf+araf</t>
  </si>
  <si>
    <t>mak2k1</t>
  </si>
  <si>
    <t>mapk1</t>
  </si>
  <si>
    <t>rps6ka1</t>
  </si>
  <si>
    <t>adam17</t>
  </si>
  <si>
    <t>tgfa</t>
  </si>
  <si>
    <t>PIK3CA</t>
  </si>
  <si>
    <t>akt1+akt2+akt3</t>
  </si>
  <si>
    <t>pp2ca</t>
  </si>
  <si>
    <t>ppp5c</t>
  </si>
  <si>
    <t>rasa1</t>
  </si>
  <si>
    <t>ss</t>
  </si>
  <si>
    <t>SYN</t>
  </si>
  <si>
    <t>EGFR synthesis</t>
  </si>
  <si>
    <t>Internalization/Degradation of aEGFR</t>
  </si>
  <si>
    <t>modified from paper</t>
  </si>
  <si>
    <t>k1_40</t>
  </si>
  <si>
    <t>k2_40</t>
  </si>
  <si>
    <t>k_41</t>
  </si>
  <si>
    <t>Raf + ERK_PP = ERK_PP_Raf</t>
  </si>
  <si>
    <t>ERK_PP_Raf -&gt; ERK_PP + Rafp</t>
  </si>
  <si>
    <t>cat aERK to aRaf</t>
  </si>
  <si>
    <t>bind aERK to aRaf</t>
  </si>
  <si>
    <t>km_40</t>
  </si>
  <si>
    <t>kcat_41</t>
  </si>
  <si>
    <t>from 2010 paper</t>
  </si>
  <si>
    <t>GM6 on TACE</t>
  </si>
  <si>
    <t>BMS on TACE</t>
  </si>
  <si>
    <t>Gefit on aEGFR</t>
  </si>
  <si>
    <t>ZM33 on aRaf</t>
  </si>
  <si>
    <t>CI-1040 on aMEK</t>
  </si>
  <si>
    <t>SCH7 on aERK</t>
  </si>
  <si>
    <t>kGM</t>
  </si>
  <si>
    <t>kBMS</t>
  </si>
  <si>
    <t>kGef</t>
  </si>
  <si>
    <t>kZM</t>
  </si>
  <si>
    <t>kCI</t>
  </si>
  <si>
    <t>kSCH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</si>
</sst>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0" borderId="0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0" xfId="0" applyFill="1" applyBorder="1"/>
    <xf numFmtId="11" fontId="0" fillId="3" borderId="0" xfId="0" applyNumberFormat="1" applyFill="1"/>
    <xf numFmtId="0" fontId="0" fillId="3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0"/>
  <sheetViews>
    <sheetView topLeftCell="E1" workbookViewId="0">
      <selection activeCell="R32" sqref="A1:XFD1048576"/>
    </sheetView>
  </sheetViews>
  <sheetFormatPr defaultRowHeight="15" x14ac:dyDescent="0.25"/>
  <cols>
    <col min="3" max="3" width="11.42578125" customWidth="1"/>
    <col min="8" max="8" width="20.85546875" customWidth="1"/>
    <col min="9" max="9" width="10" bestFit="1" customWidth="1"/>
    <col min="14" max="14" width="12" bestFit="1" customWidth="1"/>
    <col min="22" max="22" width="10" bestFit="1" customWidth="1"/>
  </cols>
  <sheetData>
    <row r="1" spans="2:22" x14ac:dyDescent="0.25">
      <c r="D1" t="s">
        <v>139</v>
      </c>
      <c r="E1" t="s">
        <v>102</v>
      </c>
      <c r="Q1" t="s">
        <v>120</v>
      </c>
    </row>
    <row r="2" spans="2:22" x14ac:dyDescent="0.25">
      <c r="B2">
        <v>1</v>
      </c>
      <c r="C2" t="s">
        <v>36</v>
      </c>
      <c r="D2" s="4">
        <v>0</v>
      </c>
      <c r="E2">
        <v>24.6617834138777</v>
      </c>
      <c r="H2" t="s">
        <v>0</v>
      </c>
      <c r="I2" s="1">
        <v>1E-4</v>
      </c>
      <c r="J2">
        <v>1</v>
      </c>
      <c r="K2" t="s">
        <v>54</v>
      </c>
      <c r="M2" s="1">
        <v>2.3055808684890399E-5</v>
      </c>
      <c r="V2" s="1">
        <v>0.01</v>
      </c>
    </row>
    <row r="3" spans="2:22" x14ac:dyDescent="0.25">
      <c r="B3">
        <v>2</v>
      </c>
      <c r="C3" t="s">
        <v>37</v>
      </c>
      <c r="D3" s="4">
        <f>100000/100*Q3</f>
        <v>118896</v>
      </c>
      <c r="E3">
        <v>11519.6736734429</v>
      </c>
      <c r="H3" t="s">
        <v>1</v>
      </c>
      <c r="I3">
        <v>0.12101000000000001</v>
      </c>
      <c r="J3">
        <v>2</v>
      </c>
      <c r="K3" t="s">
        <v>55</v>
      </c>
      <c r="M3">
        <v>0.121276705280039</v>
      </c>
      <c r="P3" t="s">
        <v>123</v>
      </c>
      <c r="Q3">
        <v>118.896</v>
      </c>
      <c r="S3" t="s">
        <v>136</v>
      </c>
      <c r="V3">
        <v>0.12101000000000001</v>
      </c>
    </row>
    <row r="4" spans="2:22" x14ac:dyDescent="0.25">
      <c r="B4">
        <v>3</v>
      </c>
      <c r="C4" t="s">
        <v>38</v>
      </c>
      <c r="D4" s="4">
        <v>0</v>
      </c>
      <c r="E4">
        <v>595.42438826418095</v>
      </c>
      <c r="H4" t="s">
        <v>2</v>
      </c>
      <c r="I4">
        <v>694.73099999999999</v>
      </c>
      <c r="J4">
        <v>3</v>
      </c>
      <c r="K4" t="s">
        <v>56</v>
      </c>
      <c r="M4">
        <v>691.92809440600604</v>
      </c>
      <c r="V4">
        <v>694.73099999999999</v>
      </c>
    </row>
    <row r="5" spans="2:22" x14ac:dyDescent="0.25">
      <c r="B5">
        <v>4</v>
      </c>
      <c r="C5" t="s">
        <v>39</v>
      </c>
      <c r="D5" s="4">
        <f>100000/100*Q5</f>
        <v>12025.970000000001</v>
      </c>
      <c r="E5">
        <v>119404.575611726</v>
      </c>
      <c r="H5" t="s">
        <v>3</v>
      </c>
      <c r="I5">
        <v>608607</v>
      </c>
      <c r="J5">
        <v>4</v>
      </c>
      <c r="K5" t="s">
        <v>57</v>
      </c>
      <c r="M5">
        <v>6132607.6040954096</v>
      </c>
      <c r="P5" t="s">
        <v>121</v>
      </c>
      <c r="Q5">
        <f>7.5547+4.47127</f>
        <v>12.025970000000001</v>
      </c>
      <c r="S5" t="s">
        <v>135</v>
      </c>
      <c r="V5">
        <v>608607</v>
      </c>
    </row>
    <row r="6" spans="2:22" x14ac:dyDescent="0.25">
      <c r="B6">
        <v>5</v>
      </c>
      <c r="C6" t="s">
        <v>40</v>
      </c>
      <c r="D6" s="4">
        <v>0</v>
      </c>
      <c r="E6">
        <v>73743.9943091928</v>
      </c>
      <c r="H6" t="s">
        <v>4</v>
      </c>
      <c r="I6">
        <v>0.5</v>
      </c>
      <c r="J6">
        <v>5</v>
      </c>
      <c r="K6" t="s">
        <v>58</v>
      </c>
      <c r="M6">
        <v>0.50326551267479702</v>
      </c>
      <c r="V6">
        <v>0.5</v>
      </c>
    </row>
    <row r="7" spans="2:22" x14ac:dyDescent="0.25">
      <c r="B7">
        <v>6</v>
      </c>
      <c r="C7" t="s">
        <v>41</v>
      </c>
      <c r="D7" s="4">
        <f>100000/100*Q7</f>
        <v>72378.33</v>
      </c>
      <c r="E7">
        <v>46256.005690796497</v>
      </c>
      <c r="H7" t="s">
        <v>5</v>
      </c>
      <c r="I7">
        <v>32.344000000000001</v>
      </c>
      <c r="J7">
        <v>6</v>
      </c>
      <c r="K7" t="s">
        <v>59</v>
      </c>
      <c r="M7">
        <v>33.8522180071094</v>
      </c>
      <c r="P7" t="s">
        <v>122</v>
      </c>
      <c r="Q7">
        <f>43.6186+8.31123+20.4485</f>
        <v>72.378330000000005</v>
      </c>
      <c r="S7" t="s">
        <v>135</v>
      </c>
      <c r="V7">
        <v>32.344000000000001</v>
      </c>
    </row>
    <row r="8" spans="2:22" x14ac:dyDescent="0.25">
      <c r="B8">
        <v>7</v>
      </c>
      <c r="C8" t="s">
        <v>42</v>
      </c>
      <c r="D8" s="4">
        <v>0</v>
      </c>
      <c r="E8">
        <v>113382.03116885699</v>
      </c>
      <c r="H8" t="s">
        <v>6</v>
      </c>
      <c r="I8">
        <v>35954.300000000003</v>
      </c>
      <c r="J8">
        <v>7</v>
      </c>
      <c r="K8" t="s">
        <v>60</v>
      </c>
      <c r="M8">
        <v>36109.101916294698</v>
      </c>
      <c r="V8">
        <v>35954.300000000003</v>
      </c>
    </row>
    <row r="9" spans="2:22" x14ac:dyDescent="0.25">
      <c r="B9">
        <v>8</v>
      </c>
      <c r="C9" t="s">
        <v>43</v>
      </c>
      <c r="D9" s="4">
        <f>100000/100*Q9</f>
        <v>39811.189999999995</v>
      </c>
      <c r="E9">
        <v>6621.04230764972</v>
      </c>
      <c r="H9" t="s">
        <v>7</v>
      </c>
      <c r="I9">
        <v>40</v>
      </c>
      <c r="J9">
        <v>8</v>
      </c>
      <c r="K9" t="s">
        <v>61</v>
      </c>
      <c r="M9">
        <v>15.098985660810101</v>
      </c>
      <c r="P9" t="s">
        <v>124</v>
      </c>
      <c r="Q9">
        <f>12.8669+4.72799+22.2163</f>
        <v>39.811189999999996</v>
      </c>
      <c r="S9" t="s">
        <v>135</v>
      </c>
      <c r="V9">
        <v>40</v>
      </c>
    </row>
    <row r="10" spans="2:22" x14ac:dyDescent="0.25">
      <c r="B10">
        <v>9</v>
      </c>
      <c r="C10" t="s">
        <v>44</v>
      </c>
      <c r="D10" s="4">
        <v>0</v>
      </c>
      <c r="E10">
        <v>583977.99679716805</v>
      </c>
      <c r="H10" t="s">
        <v>8</v>
      </c>
      <c r="I10">
        <v>14324</v>
      </c>
      <c r="J10">
        <v>9</v>
      </c>
      <c r="K10" t="s">
        <v>62</v>
      </c>
      <c r="M10">
        <v>1427630.02214102</v>
      </c>
      <c r="V10">
        <v>14324</v>
      </c>
    </row>
    <row r="11" spans="2:22" x14ac:dyDescent="0.25">
      <c r="B11">
        <v>10</v>
      </c>
      <c r="C11" t="s">
        <v>45</v>
      </c>
      <c r="D11" s="4">
        <f>100000/100*Q11</f>
        <v>19442.3</v>
      </c>
      <c r="E11">
        <v>16035.1097799867</v>
      </c>
      <c r="H11" t="s">
        <v>9</v>
      </c>
      <c r="I11">
        <v>15</v>
      </c>
      <c r="J11">
        <v>10</v>
      </c>
      <c r="K11" t="s">
        <v>63</v>
      </c>
      <c r="M11">
        <v>0.88075169787692698</v>
      </c>
      <c r="P11" t="s">
        <v>125</v>
      </c>
      <c r="Q11">
        <v>19.442299999999999</v>
      </c>
      <c r="S11" t="s">
        <v>135</v>
      </c>
      <c r="V11">
        <v>15</v>
      </c>
    </row>
    <row r="12" spans="2:22" x14ac:dyDescent="0.25">
      <c r="B12">
        <v>11</v>
      </c>
      <c r="C12" t="s">
        <v>46</v>
      </c>
      <c r="D12" s="4">
        <v>0</v>
      </c>
      <c r="E12">
        <v>130992.594485555</v>
      </c>
      <c r="H12" t="s">
        <v>10</v>
      </c>
      <c r="I12">
        <v>62464.6</v>
      </c>
      <c r="J12">
        <v>11</v>
      </c>
      <c r="K12" t="s">
        <v>64</v>
      </c>
      <c r="M12">
        <v>62879.065994181401</v>
      </c>
      <c r="V12">
        <v>62464.6</v>
      </c>
    </row>
    <row r="13" spans="2:22" x14ac:dyDescent="0.25">
      <c r="B13">
        <v>12</v>
      </c>
      <c r="C13" t="s">
        <v>47</v>
      </c>
      <c r="D13" s="4">
        <f>100000/100*Q13</f>
        <v>56607.700000000004</v>
      </c>
      <c r="E13">
        <v>469007.40551453701</v>
      </c>
      <c r="F13">
        <f>E13+E12</f>
        <v>600000.00000009197</v>
      </c>
      <c r="H13" t="s">
        <v>11</v>
      </c>
      <c r="I13">
        <v>25</v>
      </c>
      <c r="J13">
        <v>12</v>
      </c>
      <c r="K13" t="s">
        <v>65</v>
      </c>
      <c r="M13">
        <v>0.12638198581534499</v>
      </c>
      <c r="P13" t="s">
        <v>126</v>
      </c>
      <c r="Q13">
        <v>56.607700000000001</v>
      </c>
      <c r="S13" t="s">
        <v>135</v>
      </c>
      <c r="V13">
        <v>25</v>
      </c>
    </row>
    <row r="14" spans="2:22" x14ac:dyDescent="0.25">
      <c r="B14">
        <v>13</v>
      </c>
      <c r="C14" t="s">
        <v>48</v>
      </c>
      <c r="D14" s="4">
        <v>0</v>
      </c>
      <c r="E14">
        <v>48178.717996885302</v>
      </c>
      <c r="H14" t="s">
        <v>12</v>
      </c>
      <c r="I14">
        <v>10600</v>
      </c>
      <c r="J14">
        <v>13</v>
      </c>
      <c r="K14" t="s">
        <v>66</v>
      </c>
      <c r="M14">
        <v>1061.4268007226301</v>
      </c>
      <c r="V14">
        <v>10600</v>
      </c>
    </row>
    <row r="15" spans="2:22" x14ac:dyDescent="0.25">
      <c r="B15">
        <v>14</v>
      </c>
      <c r="C15" t="s">
        <v>49</v>
      </c>
      <c r="D15" s="4">
        <f>100000/100*Q15</f>
        <v>28213.899999999998</v>
      </c>
      <c r="E15">
        <v>71821.282003128203</v>
      </c>
      <c r="H15" t="s">
        <v>13</v>
      </c>
      <c r="I15">
        <v>100</v>
      </c>
      <c r="J15">
        <v>14</v>
      </c>
      <c r="K15" t="s">
        <v>67</v>
      </c>
      <c r="M15">
        <v>184.90729937163999</v>
      </c>
      <c r="P15" t="s">
        <v>127</v>
      </c>
      <c r="Q15">
        <v>28.213899999999999</v>
      </c>
      <c r="S15" t="s">
        <v>135</v>
      </c>
      <c r="V15">
        <v>100</v>
      </c>
    </row>
    <row r="16" spans="2:22" x14ac:dyDescent="0.25">
      <c r="B16">
        <v>15</v>
      </c>
      <c r="C16" t="s">
        <v>84</v>
      </c>
      <c r="D16" s="4">
        <v>0</v>
      </c>
      <c r="E16">
        <v>54.306821456144398</v>
      </c>
      <c r="H16" t="s">
        <v>14</v>
      </c>
      <c r="I16">
        <v>47683</v>
      </c>
      <c r="J16">
        <v>15</v>
      </c>
      <c r="K16" t="s">
        <v>68</v>
      </c>
      <c r="M16">
        <v>4801123.4901329596</v>
      </c>
      <c r="V16">
        <v>47683</v>
      </c>
    </row>
    <row r="17" spans="2:22" x14ac:dyDescent="0.25">
      <c r="B17">
        <v>16</v>
      </c>
      <c r="C17" t="s">
        <v>83</v>
      </c>
      <c r="D17" s="4">
        <f>100000/100*Q17</f>
        <v>8146.1799999999994</v>
      </c>
      <c r="E17">
        <v>31.0944297074651</v>
      </c>
      <c r="H17" t="s">
        <v>15</v>
      </c>
      <c r="I17">
        <v>25</v>
      </c>
      <c r="J17">
        <v>16</v>
      </c>
      <c r="K17" t="s">
        <v>69</v>
      </c>
      <c r="M17">
        <v>2.8543176786128801</v>
      </c>
      <c r="P17" t="s">
        <v>128</v>
      </c>
      <c r="Q17">
        <v>8.1461799999999993</v>
      </c>
      <c r="S17" t="s">
        <v>136</v>
      </c>
      <c r="V17">
        <v>100</v>
      </c>
    </row>
    <row r="18" spans="2:22" x14ac:dyDescent="0.25">
      <c r="B18">
        <v>17</v>
      </c>
      <c r="C18" t="s">
        <v>50</v>
      </c>
      <c r="D18" s="4">
        <v>0</v>
      </c>
      <c r="E18">
        <v>85.145838066444099</v>
      </c>
      <c r="H18" t="s">
        <v>16</v>
      </c>
      <c r="I18">
        <v>50000</v>
      </c>
      <c r="J18">
        <v>17</v>
      </c>
      <c r="K18" t="s">
        <v>70</v>
      </c>
      <c r="M18">
        <v>516495.595591983</v>
      </c>
      <c r="V18">
        <v>50000</v>
      </c>
    </row>
    <row r="19" spans="2:22" x14ac:dyDescent="0.25">
      <c r="B19">
        <v>18</v>
      </c>
      <c r="C19" t="s">
        <v>92</v>
      </c>
      <c r="D19" s="4">
        <f>100000/100*Q19</f>
        <v>23765.8</v>
      </c>
      <c r="E19">
        <v>790.46241370442795</v>
      </c>
      <c r="H19" t="s">
        <v>17</v>
      </c>
      <c r="I19">
        <v>25</v>
      </c>
      <c r="J19">
        <v>18</v>
      </c>
      <c r="K19" t="s">
        <v>71</v>
      </c>
      <c r="M19">
        <v>9.8711182780307496</v>
      </c>
      <c r="P19" t="s">
        <v>129</v>
      </c>
      <c r="Q19">
        <v>23.765799999999999</v>
      </c>
      <c r="S19" t="s">
        <v>136</v>
      </c>
      <c r="V19">
        <v>10</v>
      </c>
    </row>
    <row r="20" spans="2:22" x14ac:dyDescent="0.25">
      <c r="B20">
        <v>19</v>
      </c>
      <c r="C20" t="s">
        <v>103</v>
      </c>
      <c r="D20" s="4">
        <v>0</v>
      </c>
      <c r="E20">
        <v>95163.818776256594</v>
      </c>
      <c r="H20" t="s">
        <v>18</v>
      </c>
      <c r="I20">
        <v>10734</v>
      </c>
      <c r="J20">
        <v>19</v>
      </c>
      <c r="K20" t="s">
        <v>72</v>
      </c>
      <c r="M20">
        <v>108187.334787705</v>
      </c>
      <c r="N20">
        <f>1/I20</f>
        <v>9.3161915408980806E-5</v>
      </c>
      <c r="V20">
        <v>10734</v>
      </c>
    </row>
    <row r="21" spans="2:22" x14ac:dyDescent="0.25">
      <c r="B21">
        <v>20</v>
      </c>
      <c r="C21" t="s">
        <v>104</v>
      </c>
      <c r="D21" s="4">
        <f>120000/100*Q21</f>
        <v>5921.4480000000003</v>
      </c>
      <c r="E21">
        <v>24836.181223732001</v>
      </c>
      <c r="H21" t="s">
        <v>19</v>
      </c>
      <c r="I21">
        <v>5</v>
      </c>
      <c r="J21">
        <v>20</v>
      </c>
      <c r="K21" t="s">
        <v>73</v>
      </c>
      <c r="M21">
        <v>10.1372016117244</v>
      </c>
      <c r="P21" t="s">
        <v>130</v>
      </c>
      <c r="Q21">
        <v>4.9345400000000001</v>
      </c>
      <c r="S21" t="s">
        <v>135</v>
      </c>
      <c r="V21">
        <v>15</v>
      </c>
    </row>
    <row r="22" spans="2:22" x14ac:dyDescent="0.25">
      <c r="B22">
        <v>21</v>
      </c>
      <c r="C22" t="s">
        <v>105</v>
      </c>
      <c r="D22" s="4">
        <v>0</v>
      </c>
      <c r="E22">
        <v>68932.057109084402</v>
      </c>
      <c r="H22" t="s">
        <v>20</v>
      </c>
      <c r="I22">
        <v>3496490</v>
      </c>
      <c r="J22">
        <v>21</v>
      </c>
      <c r="K22" t="s">
        <v>74</v>
      </c>
      <c r="M22">
        <v>3454698.3285264298</v>
      </c>
      <c r="V22">
        <v>3496490</v>
      </c>
    </row>
    <row r="23" spans="2:22" x14ac:dyDescent="0.25">
      <c r="B23">
        <v>22</v>
      </c>
      <c r="C23" t="s">
        <v>106</v>
      </c>
      <c r="D23" s="4">
        <f>100000/100*Q23</f>
        <v>53514.33</v>
      </c>
      <c r="E23">
        <v>51067.942890904502</v>
      </c>
      <c r="H23" t="s">
        <v>21</v>
      </c>
      <c r="I23">
        <v>2.137E-2</v>
      </c>
      <c r="J23">
        <v>22</v>
      </c>
      <c r="K23" t="s">
        <v>75</v>
      </c>
      <c r="M23">
        <v>2.1410924427315299E-2</v>
      </c>
      <c r="P23" t="s">
        <v>131</v>
      </c>
      <c r="Q23">
        <f>38.2081+12.4189+2.88733</f>
        <v>53.514330000000001</v>
      </c>
      <c r="S23" t="s">
        <v>135</v>
      </c>
      <c r="V23">
        <v>2.137E-2</v>
      </c>
    </row>
    <row r="24" spans="2:22" x14ac:dyDescent="0.25">
      <c r="B24">
        <v>23</v>
      </c>
      <c r="C24" t="s">
        <v>51</v>
      </c>
      <c r="D24" s="4">
        <f>100000/100*Q25</f>
        <v>47060.7</v>
      </c>
      <c r="E24">
        <v>47060.7</v>
      </c>
      <c r="H24" t="s">
        <v>22</v>
      </c>
      <c r="I24">
        <v>763523</v>
      </c>
      <c r="J24">
        <v>23</v>
      </c>
      <c r="K24" t="s">
        <v>76</v>
      </c>
      <c r="M24">
        <v>762494.20532996499</v>
      </c>
      <c r="V24">
        <v>763523</v>
      </c>
    </row>
    <row r="25" spans="2:22" x14ac:dyDescent="0.25">
      <c r="B25">
        <v>24</v>
      </c>
      <c r="C25" t="s">
        <v>53</v>
      </c>
      <c r="D25" s="4">
        <f>100000/100*Q26</f>
        <v>26041.699999999997</v>
      </c>
      <c r="E25">
        <v>26041.7</v>
      </c>
      <c r="H25" t="s">
        <v>23</v>
      </c>
      <c r="I25">
        <v>5.0000000000000001E-3</v>
      </c>
      <c r="J25">
        <v>24</v>
      </c>
      <c r="K25" t="s">
        <v>77</v>
      </c>
      <c r="M25">
        <v>4.9935487627039699E-3</v>
      </c>
      <c r="P25" t="s">
        <v>132</v>
      </c>
      <c r="Q25">
        <v>47.060699999999997</v>
      </c>
      <c r="S25" t="s">
        <v>135</v>
      </c>
      <c r="V25">
        <v>5.0000000000000001E-3</v>
      </c>
    </row>
    <row r="26" spans="2:22" x14ac:dyDescent="0.25">
      <c r="B26">
        <v>25</v>
      </c>
      <c r="C26" t="s">
        <v>52</v>
      </c>
      <c r="D26" s="4">
        <f>100000/100*Q27</f>
        <v>14754.099999999999</v>
      </c>
      <c r="E26">
        <v>14754.1</v>
      </c>
      <c r="H26" t="s">
        <v>24</v>
      </c>
      <c r="I26">
        <v>1</v>
      </c>
      <c r="J26">
        <v>25</v>
      </c>
      <c r="K26" t="s">
        <v>78</v>
      </c>
      <c r="M26">
        <v>1.00264743488956</v>
      </c>
      <c r="P26" t="s">
        <v>133</v>
      </c>
      <c r="Q26">
        <v>26.041699999999999</v>
      </c>
      <c r="S26" t="s">
        <v>135</v>
      </c>
      <c r="V26">
        <v>1</v>
      </c>
    </row>
    <row r="27" spans="2:22" x14ac:dyDescent="0.25">
      <c r="H27" s="5" t="s">
        <v>25</v>
      </c>
      <c r="I27" s="5">
        <v>896896</v>
      </c>
      <c r="J27" s="5">
        <v>26</v>
      </c>
      <c r="K27" s="5" t="s">
        <v>79</v>
      </c>
      <c r="L27" s="5"/>
      <c r="M27">
        <v>895768.59186628496</v>
      </c>
      <c r="P27" t="s">
        <v>134</v>
      </c>
      <c r="Q27">
        <v>14.754099999999999</v>
      </c>
      <c r="S27" t="s">
        <v>135</v>
      </c>
      <c r="V27" s="5">
        <v>896896</v>
      </c>
    </row>
    <row r="28" spans="2:22" x14ac:dyDescent="0.25">
      <c r="H28" t="s">
        <v>138</v>
      </c>
      <c r="I28" s="8">
        <v>0.75</v>
      </c>
      <c r="J28">
        <v>27</v>
      </c>
      <c r="K28" t="s">
        <v>80</v>
      </c>
      <c r="M28">
        <v>0.75513786249121295</v>
      </c>
      <c r="V28" s="8">
        <v>0.75</v>
      </c>
    </row>
    <row r="29" spans="2:22" x14ac:dyDescent="0.25">
      <c r="H29" t="s">
        <v>137</v>
      </c>
      <c r="I29" s="12">
        <v>594.48</v>
      </c>
      <c r="J29">
        <v>28</v>
      </c>
      <c r="K29" t="s">
        <v>81</v>
      </c>
      <c r="M29">
        <v>593.28601216963</v>
      </c>
      <c r="V29" s="12">
        <f>AD3*5</f>
        <v>0</v>
      </c>
    </row>
    <row r="30" spans="2:22" x14ac:dyDescent="0.25">
      <c r="H30" s="2" t="s">
        <v>117</v>
      </c>
      <c r="I30" s="11">
        <v>0.5</v>
      </c>
      <c r="J30" s="2">
        <v>29</v>
      </c>
      <c r="K30" s="2" t="s">
        <v>82</v>
      </c>
      <c r="M30">
        <v>5.02217783195332E-2</v>
      </c>
      <c r="V30" s="11">
        <v>0.5</v>
      </c>
    </row>
    <row r="31" spans="2:22" x14ac:dyDescent="0.25">
      <c r="H31" s="6" t="s">
        <v>26</v>
      </c>
      <c r="I31" s="6">
        <v>0.05</v>
      </c>
      <c r="J31">
        <v>30</v>
      </c>
      <c r="K31" s="6" t="s">
        <v>107</v>
      </c>
      <c r="M31">
        <v>5.0067981237329098E-2</v>
      </c>
      <c r="V31" s="6">
        <v>0.05</v>
      </c>
    </row>
    <row r="32" spans="2:22" x14ac:dyDescent="0.25">
      <c r="H32" s="6" t="s">
        <v>27</v>
      </c>
      <c r="I32" s="6">
        <v>184912</v>
      </c>
      <c r="J32">
        <v>31</v>
      </c>
      <c r="K32" s="6" t="s">
        <v>108</v>
      </c>
      <c r="M32">
        <v>184949.459230924</v>
      </c>
      <c r="V32" s="6">
        <v>184912</v>
      </c>
    </row>
    <row r="33" spans="3:22" x14ac:dyDescent="0.25">
      <c r="H33" s="6" t="s">
        <v>28</v>
      </c>
      <c r="I33" s="6">
        <v>7.7106999999999995E-2</v>
      </c>
      <c r="J33">
        <v>32</v>
      </c>
      <c r="K33" s="6" t="s">
        <v>109</v>
      </c>
      <c r="M33">
        <v>7.72571269602952E-2</v>
      </c>
      <c r="V33" s="6">
        <v>7.7106999999999995E-2</v>
      </c>
    </row>
    <row r="34" spans="3:22" x14ac:dyDescent="0.25">
      <c r="H34" s="6" t="s">
        <v>29</v>
      </c>
      <c r="I34" s="6">
        <v>272056</v>
      </c>
      <c r="J34">
        <v>33</v>
      </c>
      <c r="K34" s="6" t="s">
        <v>110</v>
      </c>
      <c r="M34">
        <v>271854.27393802901</v>
      </c>
      <c r="V34" s="6">
        <v>272056</v>
      </c>
    </row>
    <row r="35" spans="3:22" x14ac:dyDescent="0.25">
      <c r="C35">
        <f>F13*0.21</f>
        <v>126000.00000001931</v>
      </c>
      <c r="H35" s="6" t="s">
        <v>35</v>
      </c>
      <c r="I35" s="6">
        <v>5.0000000000000001E-3</v>
      </c>
      <c r="J35">
        <v>34</v>
      </c>
      <c r="K35" s="6" t="s">
        <v>111</v>
      </c>
      <c r="M35">
        <v>4.9913072276475496E-3</v>
      </c>
      <c r="V35" s="6">
        <v>5.0000000000000001E-3</v>
      </c>
    </row>
    <row r="36" spans="3:22" x14ac:dyDescent="0.25">
      <c r="C36">
        <f>F13*0.48</f>
        <v>288000.00000004412</v>
      </c>
      <c r="H36" s="6" t="s">
        <v>30</v>
      </c>
      <c r="I36" s="6">
        <v>0.05</v>
      </c>
      <c r="J36">
        <v>35</v>
      </c>
      <c r="K36" s="6" t="s">
        <v>112</v>
      </c>
      <c r="M36">
        <v>5.0149310255577097E-2</v>
      </c>
      <c r="V36" s="6">
        <v>0.05</v>
      </c>
    </row>
    <row r="37" spans="3:22" x14ac:dyDescent="0.25">
      <c r="H37" s="6" t="s">
        <v>31</v>
      </c>
      <c r="I37" s="6">
        <v>653951</v>
      </c>
      <c r="J37">
        <v>36</v>
      </c>
      <c r="K37" s="6" t="s">
        <v>113</v>
      </c>
      <c r="M37">
        <v>652910.28553184494</v>
      </c>
      <c r="V37" s="6">
        <v>653951</v>
      </c>
    </row>
    <row r="38" spans="3:22" x14ac:dyDescent="0.25">
      <c r="H38" s="6" t="s">
        <v>32</v>
      </c>
      <c r="I38" s="6">
        <v>5.0000000000000001E-3</v>
      </c>
      <c r="J38">
        <v>37</v>
      </c>
      <c r="K38" s="6" t="s">
        <v>114</v>
      </c>
      <c r="M38">
        <v>4.9964778065563998E-3</v>
      </c>
      <c r="P38" s="6">
        <v>5.6627999999999998E-2</v>
      </c>
      <c r="V38" s="6">
        <v>5.0000000000000001E-3</v>
      </c>
    </row>
    <row r="39" spans="3:22" x14ac:dyDescent="0.25">
      <c r="H39" s="6" t="s">
        <v>33</v>
      </c>
      <c r="I39" s="6">
        <v>0.05</v>
      </c>
      <c r="J39">
        <v>38</v>
      </c>
      <c r="K39" s="6" t="s">
        <v>115</v>
      </c>
      <c r="M39">
        <v>5.0229387905146097E-2</v>
      </c>
      <c r="V39" s="6">
        <v>0.05</v>
      </c>
    </row>
    <row r="40" spans="3:22" x14ac:dyDescent="0.25">
      <c r="H40" s="7" t="s">
        <v>34</v>
      </c>
      <c r="I40" s="7">
        <v>119355</v>
      </c>
      <c r="J40">
        <v>39</v>
      </c>
      <c r="K40" s="6" t="s">
        <v>116</v>
      </c>
      <c r="M40">
        <v>119242.23868979901</v>
      </c>
      <c r="V40" s="7">
        <v>119355</v>
      </c>
    </row>
    <row r="41" spans="3:22" x14ac:dyDescent="0.25">
      <c r="H41" t="s">
        <v>85</v>
      </c>
      <c r="I41" s="8">
        <v>1</v>
      </c>
      <c r="J41">
        <v>40</v>
      </c>
      <c r="K41" t="s">
        <v>88</v>
      </c>
      <c r="M41">
        <v>10.0092409193874</v>
      </c>
      <c r="V41" s="8">
        <v>1</v>
      </c>
    </row>
    <row r="42" spans="3:22" x14ac:dyDescent="0.25">
      <c r="H42" t="s">
        <v>86</v>
      </c>
      <c r="I42" s="8">
        <v>1000000</v>
      </c>
      <c r="J42">
        <v>41</v>
      </c>
      <c r="K42" t="s">
        <v>89</v>
      </c>
      <c r="M42">
        <v>999987.20527267095</v>
      </c>
      <c r="V42" s="8">
        <v>1000000</v>
      </c>
    </row>
    <row r="43" spans="3:22" x14ac:dyDescent="0.25">
      <c r="H43" t="s">
        <v>97</v>
      </c>
      <c r="I43" s="9">
        <v>0.75</v>
      </c>
      <c r="J43">
        <v>42</v>
      </c>
      <c r="K43" t="s">
        <v>90</v>
      </c>
      <c r="M43">
        <v>0.753986896473686</v>
      </c>
      <c r="V43" s="9">
        <v>0.75</v>
      </c>
    </row>
    <row r="44" spans="3:22" x14ac:dyDescent="0.25">
      <c r="H44" t="s">
        <v>87</v>
      </c>
      <c r="I44" s="12">
        <v>40.730899999999998</v>
      </c>
      <c r="J44">
        <v>43</v>
      </c>
      <c r="K44" t="s">
        <v>91</v>
      </c>
      <c r="M44">
        <v>40.673198101244303</v>
      </c>
      <c r="V44" s="12">
        <f>AD17*5</f>
        <v>0</v>
      </c>
    </row>
    <row r="45" spans="3:22" x14ac:dyDescent="0.25">
      <c r="H45" t="s">
        <v>93</v>
      </c>
      <c r="I45" s="8">
        <v>10</v>
      </c>
      <c r="J45">
        <v>44</v>
      </c>
      <c r="K45" t="s">
        <v>95</v>
      </c>
      <c r="M45">
        <v>9.9863379913351</v>
      </c>
      <c r="V45" s="8">
        <v>100</v>
      </c>
    </row>
    <row r="46" spans="3:22" x14ac:dyDescent="0.25">
      <c r="H46" t="s">
        <v>94</v>
      </c>
      <c r="I46" s="10">
        <v>1000</v>
      </c>
      <c r="J46">
        <v>45</v>
      </c>
      <c r="K46" t="s">
        <v>96</v>
      </c>
      <c r="M46">
        <v>10046.452888055301</v>
      </c>
      <c r="V46" s="10">
        <v>1000</v>
      </c>
    </row>
    <row r="47" spans="3:22" x14ac:dyDescent="0.25">
      <c r="H47" t="s">
        <v>98</v>
      </c>
      <c r="I47" s="8">
        <v>0.1</v>
      </c>
      <c r="J47">
        <v>46</v>
      </c>
      <c r="K47" t="s">
        <v>100</v>
      </c>
      <c r="M47">
        <v>0.10052808358260699</v>
      </c>
      <c r="V47" s="8">
        <v>0.1</v>
      </c>
    </row>
    <row r="48" spans="3:22" x14ac:dyDescent="0.25">
      <c r="H48" t="s">
        <v>99</v>
      </c>
      <c r="I48" s="12">
        <v>118.82899999999999</v>
      </c>
      <c r="J48">
        <v>47</v>
      </c>
      <c r="K48" t="s">
        <v>101</v>
      </c>
      <c r="M48">
        <v>118.59260902514499</v>
      </c>
      <c r="V48" s="12">
        <f>AD19*5</f>
        <v>0</v>
      </c>
    </row>
    <row r="49" spans="1:42" x14ac:dyDescent="0.25">
      <c r="H49" t="s">
        <v>118</v>
      </c>
      <c r="I49" s="8">
        <v>0.33</v>
      </c>
      <c r="J49">
        <v>48</v>
      </c>
      <c r="K49" t="s">
        <v>119</v>
      </c>
      <c r="M49">
        <v>0.25109598252217002</v>
      </c>
      <c r="V49" s="8">
        <v>0.33</v>
      </c>
    </row>
    <row r="50" spans="1:42" x14ac:dyDescent="0.25">
      <c r="H50" t="s">
        <v>145</v>
      </c>
      <c r="I50" s="3">
        <v>0.01</v>
      </c>
      <c r="J50">
        <v>49</v>
      </c>
      <c r="K50" t="s">
        <v>148</v>
      </c>
      <c r="M50">
        <v>1.00405637106933E-2</v>
      </c>
      <c r="V50" s="3">
        <v>0.01</v>
      </c>
    </row>
    <row r="51" spans="1:42" x14ac:dyDescent="0.25">
      <c r="H51" t="s">
        <v>146</v>
      </c>
      <c r="I51" s="1">
        <v>1.0000000000000001E-9</v>
      </c>
      <c r="J51">
        <v>50</v>
      </c>
      <c r="K51" t="s">
        <v>147</v>
      </c>
      <c r="M51" s="1">
        <v>1.00055902844461E-9</v>
      </c>
      <c r="V51" s="1">
        <v>1.0000000000000001E-9</v>
      </c>
    </row>
    <row r="52" spans="1:42" x14ac:dyDescent="0.25">
      <c r="A52" t="s">
        <v>149</v>
      </c>
      <c r="H52" t="s">
        <v>150</v>
      </c>
      <c r="I52">
        <v>0.1</v>
      </c>
      <c r="J52">
        <v>51</v>
      </c>
      <c r="K52" t="s">
        <v>156</v>
      </c>
      <c r="V52">
        <v>5</v>
      </c>
    </row>
    <row r="53" spans="1:42" x14ac:dyDescent="0.25">
      <c r="A53" t="s">
        <v>140</v>
      </c>
      <c r="B53" s="1">
        <v>9.9999999999999995E-8</v>
      </c>
      <c r="D53" t="s">
        <v>143</v>
      </c>
      <c r="H53" t="s">
        <v>151</v>
      </c>
      <c r="I53">
        <v>0.1</v>
      </c>
      <c r="J53">
        <v>52</v>
      </c>
      <c r="K53" t="s">
        <v>157</v>
      </c>
      <c r="V53">
        <v>0.05</v>
      </c>
    </row>
    <row r="54" spans="1:42" x14ac:dyDescent="0.25">
      <c r="A54" t="s">
        <v>141</v>
      </c>
      <c r="B54">
        <v>1</v>
      </c>
      <c r="H54" t="s">
        <v>152</v>
      </c>
      <c r="I54">
        <v>0.1</v>
      </c>
      <c r="J54">
        <v>53</v>
      </c>
      <c r="K54" t="s">
        <v>158</v>
      </c>
    </row>
    <row r="55" spans="1:42" x14ac:dyDescent="0.25">
      <c r="A55" t="s">
        <v>142</v>
      </c>
      <c r="B55">
        <v>10</v>
      </c>
      <c r="D55" t="s">
        <v>144</v>
      </c>
      <c r="H55" t="s">
        <v>153</v>
      </c>
      <c r="I55">
        <v>0.1</v>
      </c>
      <c r="J55">
        <v>54</v>
      </c>
      <c r="K55" t="s">
        <v>159</v>
      </c>
    </row>
    <row r="56" spans="1:42" x14ac:dyDescent="0.25">
      <c r="H56" t="s">
        <v>154</v>
      </c>
      <c r="I56">
        <v>0.1</v>
      </c>
      <c r="J56">
        <v>55</v>
      </c>
      <c r="K56" t="s">
        <v>160</v>
      </c>
    </row>
    <row r="57" spans="1:42" x14ac:dyDescent="0.25">
      <c r="H57" t="s">
        <v>155</v>
      </c>
      <c r="I57">
        <v>0.1</v>
      </c>
      <c r="J57">
        <v>56</v>
      </c>
      <c r="K57" t="s">
        <v>161</v>
      </c>
    </row>
    <row r="60" spans="1:42" x14ac:dyDescent="0.25">
      <c r="P60">
        <v>24.6617834138777</v>
      </c>
      <c r="Q60">
        <v>11519.6736734429</v>
      </c>
      <c r="R60">
        <v>595.42438826418095</v>
      </c>
      <c r="S60">
        <v>119404.575611726</v>
      </c>
      <c r="T60">
        <v>73743.9943091928</v>
      </c>
      <c r="U60">
        <v>46256.005690796497</v>
      </c>
      <c r="W60">
        <v>6621.04230764972</v>
      </c>
      <c r="X60">
        <v>583977.99679716805</v>
      </c>
      <c r="Y60">
        <v>16035.1097799867</v>
      </c>
      <c r="Z60">
        <v>130992.594485555</v>
      </c>
      <c r="AA60">
        <v>469007.40551453701</v>
      </c>
      <c r="AB60">
        <v>48178.717996885302</v>
      </c>
      <c r="AC60">
        <v>71821.282003128203</v>
      </c>
      <c r="AD60">
        <v>54.306821456144398</v>
      </c>
      <c r="AE60">
        <v>31.0944297074651</v>
      </c>
      <c r="AF60">
        <v>85.145838066444099</v>
      </c>
      <c r="AG60">
        <v>790.46241370442795</v>
      </c>
      <c r="AH60">
        <v>95163.818776256594</v>
      </c>
      <c r="AI60">
        <v>24836.181223732001</v>
      </c>
      <c r="AJ60">
        <v>68932.057109084402</v>
      </c>
      <c r="AK60">
        <v>51067.942890904502</v>
      </c>
      <c r="AL60">
        <v>47060.7</v>
      </c>
      <c r="AM60">
        <v>26041.7</v>
      </c>
      <c r="AN60">
        <v>14754.1</v>
      </c>
      <c r="AO60">
        <v>13112782.742823699</v>
      </c>
      <c r="AP60">
        <v>131194.25542443799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0"/>
  <sheetViews>
    <sheetView tabSelected="1" topLeftCell="A37" workbookViewId="0">
      <selection activeCell="I54" sqref="I54"/>
    </sheetView>
  </sheetViews>
  <sheetFormatPr defaultRowHeight="15" x14ac:dyDescent="0.25"/>
  <cols>
    <col min="3" max="3" width="11.42578125" customWidth="1"/>
    <col min="8" max="8" width="20.85546875" customWidth="1"/>
    <col min="9" max="9" width="10" bestFit="1" customWidth="1"/>
    <col min="14" max="14" width="12" bestFit="1" customWidth="1"/>
    <col min="22" max="22" width="10" bestFit="1" customWidth="1"/>
  </cols>
  <sheetData>
    <row r="1" spans="2:22" x14ac:dyDescent="0.25">
      <c r="D1" t="s">
        <v>139</v>
      </c>
      <c r="E1" t="s">
        <v>102</v>
      </c>
      <c r="Q1" t="s">
        <v>120</v>
      </c>
    </row>
    <row r="2" spans="2:22" x14ac:dyDescent="0.25">
      <c r="B2">
        <v>1</v>
      </c>
      <c r="C2" t="s">
        <v>36</v>
      </c>
      <c r="D2" s="4">
        <v>0</v>
      </c>
      <c r="E2">
        <v>2.9976101781643498</v>
      </c>
      <c r="H2" t="s">
        <v>0</v>
      </c>
      <c r="I2" s="1">
        <v>1E-4</v>
      </c>
      <c r="J2">
        <v>1</v>
      </c>
      <c r="K2" t="s">
        <v>54</v>
      </c>
      <c r="M2" s="1">
        <v>2.3055808684890399E-5</v>
      </c>
      <c r="V2" s="1">
        <v>0.01</v>
      </c>
    </row>
    <row r="3" spans="2:22" x14ac:dyDescent="0.25">
      <c r="B3">
        <v>2</v>
      </c>
      <c r="C3" t="s">
        <v>37</v>
      </c>
      <c r="D3" s="4">
        <f>100000/100*Q3</f>
        <v>118896</v>
      </c>
      <c r="E3">
        <v>1184.46358459982</v>
      </c>
      <c r="H3" t="s">
        <v>1</v>
      </c>
      <c r="I3">
        <v>0.12101000000000001</v>
      </c>
      <c r="J3">
        <v>2</v>
      </c>
      <c r="K3" t="s">
        <v>55</v>
      </c>
      <c r="M3">
        <v>0.121276705280039</v>
      </c>
      <c r="P3" t="s">
        <v>123</v>
      </c>
      <c r="Q3">
        <v>118.896</v>
      </c>
      <c r="S3" t="s">
        <v>136</v>
      </c>
      <c r="V3">
        <v>0.12101000000000001</v>
      </c>
    </row>
    <row r="4" spans="2:22" x14ac:dyDescent="0.25">
      <c r="B4">
        <v>3</v>
      </c>
      <c r="C4" t="s">
        <v>38</v>
      </c>
      <c r="D4" s="4">
        <v>0</v>
      </c>
      <c r="E4">
        <v>636.13675792177798</v>
      </c>
      <c r="H4" t="s">
        <v>2</v>
      </c>
      <c r="I4">
        <v>694.73099999999999</v>
      </c>
      <c r="J4">
        <v>3</v>
      </c>
      <c r="K4" t="s">
        <v>56</v>
      </c>
      <c r="M4">
        <v>691.92809440600604</v>
      </c>
      <c r="V4">
        <v>694.73099999999999</v>
      </c>
    </row>
    <row r="5" spans="2:22" x14ac:dyDescent="0.25">
      <c r="B5">
        <v>4</v>
      </c>
      <c r="C5" t="s">
        <v>39</v>
      </c>
      <c r="D5" s="4">
        <f>100000/100*Q5</f>
        <v>12025.970000000001</v>
      </c>
      <c r="E5">
        <v>119363.86324206799</v>
      </c>
      <c r="H5" t="s">
        <v>3</v>
      </c>
      <c r="I5">
        <v>608607</v>
      </c>
      <c r="J5">
        <v>4</v>
      </c>
      <c r="K5" t="s">
        <v>57</v>
      </c>
      <c r="M5">
        <v>6132607.6040954096</v>
      </c>
      <c r="P5" t="s">
        <v>121</v>
      </c>
      <c r="Q5">
        <f>7.5547+4.47127</f>
        <v>12.025970000000001</v>
      </c>
      <c r="S5" t="s">
        <v>135</v>
      </c>
      <c r="V5">
        <v>608607</v>
      </c>
    </row>
    <row r="6" spans="2:22" x14ac:dyDescent="0.25">
      <c r="B6">
        <v>5</v>
      </c>
      <c r="C6" t="s">
        <v>40</v>
      </c>
      <c r="D6" s="4">
        <v>0</v>
      </c>
      <c r="E6">
        <v>394.53900673671501</v>
      </c>
      <c r="H6" t="s">
        <v>4</v>
      </c>
      <c r="I6">
        <v>0.5</v>
      </c>
      <c r="J6">
        <v>5</v>
      </c>
      <c r="K6" t="s">
        <v>58</v>
      </c>
      <c r="M6">
        <v>0.50326551267479702</v>
      </c>
      <c r="V6">
        <v>0.5</v>
      </c>
    </row>
    <row r="7" spans="2:22" x14ac:dyDescent="0.25">
      <c r="B7">
        <v>6</v>
      </c>
      <c r="C7" t="s">
        <v>41</v>
      </c>
      <c r="D7" s="4">
        <f>100000/100*Q7</f>
        <v>72378.33</v>
      </c>
      <c r="E7">
        <v>119605.460993252</v>
      </c>
      <c r="H7" t="s">
        <v>5</v>
      </c>
      <c r="I7">
        <v>32.344000000000001</v>
      </c>
      <c r="J7">
        <v>6</v>
      </c>
      <c r="K7" t="s">
        <v>59</v>
      </c>
      <c r="M7">
        <v>33.8522180071094</v>
      </c>
      <c r="P7" t="s">
        <v>122</v>
      </c>
      <c r="Q7">
        <f>43.6186+8.31123+20.4485</f>
        <v>72.378330000000005</v>
      </c>
      <c r="S7" t="s">
        <v>135</v>
      </c>
      <c r="V7">
        <v>32.344000000000001</v>
      </c>
    </row>
    <row r="8" spans="2:22" x14ac:dyDescent="0.25">
      <c r="B8">
        <v>7</v>
      </c>
      <c r="C8" t="s">
        <v>42</v>
      </c>
      <c r="D8" s="4">
        <v>0</v>
      </c>
      <c r="E8">
        <v>51.322166409364101</v>
      </c>
      <c r="H8" t="s">
        <v>6</v>
      </c>
      <c r="I8">
        <v>35954.300000000003</v>
      </c>
      <c r="J8">
        <v>7</v>
      </c>
      <c r="K8" t="s">
        <v>60</v>
      </c>
      <c r="M8">
        <v>36109.101916294698</v>
      </c>
      <c r="V8">
        <v>35954.300000000003</v>
      </c>
    </row>
    <row r="9" spans="2:22" x14ac:dyDescent="0.25">
      <c r="B9">
        <v>8</v>
      </c>
      <c r="C9" t="s">
        <v>43</v>
      </c>
      <c r="D9" s="4">
        <f>100000/100*Q9</f>
        <v>39811.189999999995</v>
      </c>
      <c r="E9">
        <v>119951.751310097</v>
      </c>
      <c r="H9" t="s">
        <v>7</v>
      </c>
      <c r="I9">
        <v>40</v>
      </c>
      <c r="J9">
        <v>8</v>
      </c>
      <c r="K9" t="s">
        <v>61</v>
      </c>
      <c r="M9">
        <v>15.098985660810101</v>
      </c>
      <c r="P9" t="s">
        <v>124</v>
      </c>
      <c r="Q9">
        <f>12.8669+4.72799+22.2163</f>
        <v>39.811189999999996</v>
      </c>
      <c r="S9" t="s">
        <v>135</v>
      </c>
      <c r="V9">
        <v>40</v>
      </c>
    </row>
    <row r="10" spans="2:22" x14ac:dyDescent="0.25">
      <c r="B10">
        <v>9</v>
      </c>
      <c r="C10" t="s">
        <v>44</v>
      </c>
      <c r="D10" s="4">
        <v>0</v>
      </c>
      <c r="E10">
        <v>202.86809326968799</v>
      </c>
      <c r="H10" t="s">
        <v>8</v>
      </c>
      <c r="I10">
        <v>14324</v>
      </c>
      <c r="J10">
        <v>9</v>
      </c>
      <c r="K10" t="s">
        <v>62</v>
      </c>
      <c r="M10">
        <v>1427630.02214102</v>
      </c>
      <c r="V10">
        <v>14324</v>
      </c>
    </row>
    <row r="11" spans="2:22" x14ac:dyDescent="0.25">
      <c r="B11">
        <v>10</v>
      </c>
      <c r="C11" t="s">
        <v>45</v>
      </c>
      <c r="D11" s="4">
        <f>100000/100*Q11</f>
        <v>19442.3</v>
      </c>
      <c r="E11">
        <v>599810.23848388705</v>
      </c>
      <c r="H11" t="s">
        <v>9</v>
      </c>
      <c r="I11">
        <v>15</v>
      </c>
      <c r="J11">
        <v>10</v>
      </c>
      <c r="K11" t="s">
        <v>63</v>
      </c>
      <c r="M11">
        <v>0.88075169787692698</v>
      </c>
      <c r="P11" t="s">
        <v>125</v>
      </c>
      <c r="Q11">
        <v>19.442299999999999</v>
      </c>
      <c r="S11" t="s">
        <v>135</v>
      </c>
      <c r="V11">
        <v>15</v>
      </c>
    </row>
    <row r="12" spans="2:22" x14ac:dyDescent="0.25">
      <c r="B12">
        <v>11</v>
      </c>
      <c r="C12" t="s">
        <v>46</v>
      </c>
      <c r="D12" s="4">
        <v>0</v>
      </c>
      <c r="E12">
        <v>75444.639765183398</v>
      </c>
      <c r="H12" t="s">
        <v>10</v>
      </c>
      <c r="I12">
        <v>62464.6</v>
      </c>
      <c r="J12">
        <v>11</v>
      </c>
      <c r="K12" t="s">
        <v>64</v>
      </c>
      <c r="M12">
        <v>62879.065994181401</v>
      </c>
      <c r="V12">
        <v>62464.6</v>
      </c>
    </row>
    <row r="13" spans="2:22" x14ac:dyDescent="0.25">
      <c r="B13">
        <v>12</v>
      </c>
      <c r="C13" t="s">
        <v>47</v>
      </c>
      <c r="D13" s="4">
        <f>100000/100*Q13</f>
        <v>56607.700000000004</v>
      </c>
      <c r="E13">
        <v>524555.360234914</v>
      </c>
      <c r="F13">
        <f>E13+E12</f>
        <v>600000.00000009744</v>
      </c>
      <c r="H13" t="s">
        <v>11</v>
      </c>
      <c r="I13">
        <v>25</v>
      </c>
      <c r="J13">
        <v>12</v>
      </c>
      <c r="K13" t="s">
        <v>65</v>
      </c>
      <c r="M13">
        <v>0.12638198581534499</v>
      </c>
      <c r="P13" t="s">
        <v>126</v>
      </c>
      <c r="Q13">
        <v>56.607700000000001</v>
      </c>
      <c r="S13" t="s">
        <v>135</v>
      </c>
      <c r="V13">
        <v>25</v>
      </c>
    </row>
    <row r="14" spans="2:22" x14ac:dyDescent="0.25">
      <c r="B14">
        <v>13</v>
      </c>
      <c r="C14" t="s">
        <v>48</v>
      </c>
      <c r="D14" s="4">
        <v>0</v>
      </c>
      <c r="E14">
        <v>33015.233913092503</v>
      </c>
      <c r="H14" t="s">
        <v>12</v>
      </c>
      <c r="I14">
        <v>10600</v>
      </c>
      <c r="J14">
        <v>13</v>
      </c>
      <c r="K14" t="s">
        <v>66</v>
      </c>
      <c r="M14">
        <v>1061.4268007226301</v>
      </c>
      <c r="V14">
        <v>10600</v>
      </c>
    </row>
    <row r="15" spans="2:22" x14ac:dyDescent="0.25">
      <c r="B15">
        <v>14</v>
      </c>
      <c r="C15" t="s">
        <v>49</v>
      </c>
      <c r="D15" s="4">
        <f>100000/100*Q15</f>
        <v>28213.899999999998</v>
      </c>
      <c r="E15">
        <v>86984.766086921096</v>
      </c>
      <c r="H15" t="s">
        <v>13</v>
      </c>
      <c r="I15">
        <v>100</v>
      </c>
      <c r="J15">
        <v>14</v>
      </c>
      <c r="K15" t="s">
        <v>67</v>
      </c>
      <c r="M15">
        <v>184.90729937163999</v>
      </c>
      <c r="P15" t="s">
        <v>127</v>
      </c>
      <c r="Q15">
        <v>28.213899999999999</v>
      </c>
      <c r="S15" t="s">
        <v>135</v>
      </c>
      <c r="V15">
        <v>100</v>
      </c>
    </row>
    <row r="16" spans="2:22" x14ac:dyDescent="0.25">
      <c r="B16">
        <v>15</v>
      </c>
      <c r="C16" t="s">
        <v>84</v>
      </c>
      <c r="D16" s="4">
        <v>0</v>
      </c>
      <c r="E16">
        <v>54.174919907934502</v>
      </c>
      <c r="H16" t="s">
        <v>14</v>
      </c>
      <c r="I16">
        <v>47683</v>
      </c>
      <c r="J16">
        <v>15</v>
      </c>
      <c r="K16" t="s">
        <v>68</v>
      </c>
      <c r="M16">
        <v>4801123.4901329596</v>
      </c>
      <c r="V16">
        <v>47683</v>
      </c>
    </row>
    <row r="17" spans="2:22" x14ac:dyDescent="0.25">
      <c r="B17">
        <v>16</v>
      </c>
      <c r="C17" t="s">
        <v>83</v>
      </c>
      <c r="D17" s="4">
        <f>100000/100*Q17</f>
        <v>8146.1799999999994</v>
      </c>
      <c r="E17">
        <v>540.17342295373305</v>
      </c>
      <c r="H17" t="s">
        <v>15</v>
      </c>
      <c r="I17">
        <v>25</v>
      </c>
      <c r="J17">
        <v>16</v>
      </c>
      <c r="K17" t="s">
        <v>69</v>
      </c>
      <c r="M17">
        <v>2.8543176786128801</v>
      </c>
      <c r="P17" t="s">
        <v>128</v>
      </c>
      <c r="Q17">
        <v>8.1461799999999993</v>
      </c>
      <c r="S17" t="s">
        <v>136</v>
      </c>
      <c r="V17">
        <v>100</v>
      </c>
    </row>
    <row r="18" spans="2:22" x14ac:dyDescent="0.25">
      <c r="B18">
        <v>17</v>
      </c>
      <c r="C18" t="s">
        <v>50</v>
      </c>
      <c r="D18" s="4">
        <v>0</v>
      </c>
      <c r="E18">
        <v>22.043297439353399</v>
      </c>
      <c r="H18" t="s">
        <v>16</v>
      </c>
      <c r="I18">
        <v>50000</v>
      </c>
      <c r="J18">
        <v>17</v>
      </c>
      <c r="K18" t="s">
        <v>70</v>
      </c>
      <c r="M18">
        <v>516495.595591983</v>
      </c>
      <c r="V18">
        <v>50000</v>
      </c>
    </row>
    <row r="19" spans="2:22" x14ac:dyDescent="0.25">
      <c r="B19">
        <v>18</v>
      </c>
      <c r="C19" t="s">
        <v>92</v>
      </c>
      <c r="D19" s="4">
        <f>100000/100*Q19</f>
        <v>23765.8</v>
      </c>
      <c r="E19">
        <v>1093.0650092839201</v>
      </c>
      <c r="H19" t="s">
        <v>17</v>
      </c>
      <c r="I19">
        <v>25</v>
      </c>
      <c r="J19">
        <v>18</v>
      </c>
      <c r="K19" t="s">
        <v>71</v>
      </c>
      <c r="M19">
        <v>9.8711182780307496</v>
      </c>
      <c r="P19" t="s">
        <v>129</v>
      </c>
      <c r="Q19">
        <v>23.765799999999999</v>
      </c>
      <c r="S19" t="s">
        <v>136</v>
      </c>
      <c r="V19">
        <v>10</v>
      </c>
    </row>
    <row r="20" spans="2:22" x14ac:dyDescent="0.25">
      <c r="B20">
        <v>19</v>
      </c>
      <c r="C20" t="s">
        <v>103</v>
      </c>
      <c r="D20" s="4">
        <v>0</v>
      </c>
      <c r="E20">
        <v>2446.8692616180401</v>
      </c>
      <c r="H20" t="s">
        <v>18</v>
      </c>
      <c r="I20">
        <v>10734</v>
      </c>
      <c r="J20">
        <v>19</v>
      </c>
      <c r="K20" t="s">
        <v>72</v>
      </c>
      <c r="M20">
        <v>108187.334787705</v>
      </c>
      <c r="N20">
        <f>1/I20</f>
        <v>9.3161915408980806E-5</v>
      </c>
      <c r="V20">
        <v>10734</v>
      </c>
    </row>
    <row r="21" spans="2:22" x14ac:dyDescent="0.25">
      <c r="B21">
        <v>20</v>
      </c>
      <c r="C21" t="s">
        <v>104</v>
      </c>
      <c r="D21" s="4">
        <f>120000/100*Q21</f>
        <v>5921.4480000000003</v>
      </c>
      <c r="E21">
        <v>117553.13073837</v>
      </c>
      <c r="H21" t="s">
        <v>19</v>
      </c>
      <c r="I21">
        <v>5</v>
      </c>
      <c r="J21">
        <v>20</v>
      </c>
      <c r="K21" t="s">
        <v>73</v>
      </c>
      <c r="M21">
        <v>10.1372016117244</v>
      </c>
      <c r="P21" t="s">
        <v>130</v>
      </c>
      <c r="Q21">
        <v>4.9345400000000001</v>
      </c>
      <c r="S21" t="s">
        <v>135</v>
      </c>
      <c r="V21">
        <v>15</v>
      </c>
    </row>
    <row r="22" spans="2:22" x14ac:dyDescent="0.25">
      <c r="B22">
        <v>21</v>
      </c>
      <c r="C22" t="s">
        <v>105</v>
      </c>
      <c r="D22" s="4">
        <v>0</v>
      </c>
      <c r="E22">
        <v>6668.4645291646602</v>
      </c>
      <c r="H22" t="s">
        <v>20</v>
      </c>
      <c r="I22">
        <v>3496490</v>
      </c>
      <c r="J22">
        <v>21</v>
      </c>
      <c r="K22" t="s">
        <v>74</v>
      </c>
      <c r="M22">
        <v>3454698.3285264298</v>
      </c>
      <c r="V22">
        <v>3496490</v>
      </c>
    </row>
    <row r="23" spans="2:22" x14ac:dyDescent="0.25">
      <c r="B23">
        <v>22</v>
      </c>
      <c r="C23" t="s">
        <v>106</v>
      </c>
      <c r="D23" s="4">
        <f>100000/100*Q23</f>
        <v>53514.33</v>
      </c>
      <c r="E23">
        <v>113331.535470824</v>
      </c>
      <c r="H23" t="s">
        <v>21</v>
      </c>
      <c r="I23">
        <v>2.137E-2</v>
      </c>
      <c r="J23">
        <v>22</v>
      </c>
      <c r="K23" t="s">
        <v>75</v>
      </c>
      <c r="M23">
        <v>2.1410924427315299E-2</v>
      </c>
      <c r="P23" t="s">
        <v>131</v>
      </c>
      <c r="Q23">
        <f>38.2081+12.4189+2.88733</f>
        <v>53.514330000000001</v>
      </c>
      <c r="S23" t="s">
        <v>135</v>
      </c>
      <c r="V23">
        <v>2.137E-2</v>
      </c>
    </row>
    <row r="24" spans="2:22" x14ac:dyDescent="0.25">
      <c r="B24">
        <v>23</v>
      </c>
      <c r="C24" t="s">
        <v>51</v>
      </c>
      <c r="D24" s="4">
        <f>100000/100*Q25</f>
        <v>47060.7</v>
      </c>
      <c r="E24">
        <v>47060.7</v>
      </c>
      <c r="H24" t="s">
        <v>22</v>
      </c>
      <c r="I24">
        <v>763523</v>
      </c>
      <c r="J24">
        <v>23</v>
      </c>
      <c r="K24" t="s">
        <v>76</v>
      </c>
      <c r="M24">
        <v>762494.20532996499</v>
      </c>
      <c r="V24">
        <v>763523</v>
      </c>
    </row>
    <row r="25" spans="2:22" x14ac:dyDescent="0.25">
      <c r="B25">
        <v>24</v>
      </c>
      <c r="C25" t="s">
        <v>53</v>
      </c>
      <c r="D25" s="4">
        <f>100000/100*Q26</f>
        <v>26041.699999999997</v>
      </c>
      <c r="E25">
        <v>26041.7</v>
      </c>
      <c r="H25" t="s">
        <v>23</v>
      </c>
      <c r="I25">
        <v>5.0000000000000001E-3</v>
      </c>
      <c r="J25">
        <v>24</v>
      </c>
      <c r="K25" t="s">
        <v>77</v>
      </c>
      <c r="M25">
        <v>4.9935487627039699E-3</v>
      </c>
      <c r="P25" t="s">
        <v>132</v>
      </c>
      <c r="Q25">
        <v>47.060699999999997</v>
      </c>
      <c r="S25" t="s">
        <v>135</v>
      </c>
      <c r="V25">
        <v>5.0000000000000001E-3</v>
      </c>
    </row>
    <row r="26" spans="2:22" x14ac:dyDescent="0.25">
      <c r="B26">
        <v>25</v>
      </c>
      <c r="C26" t="s">
        <v>52</v>
      </c>
      <c r="D26" s="4">
        <f>100000/100*Q27</f>
        <v>14754.099999999999</v>
      </c>
      <c r="E26">
        <v>14754.1</v>
      </c>
      <c r="H26" t="s">
        <v>24</v>
      </c>
      <c r="I26">
        <v>1</v>
      </c>
      <c r="J26">
        <v>25</v>
      </c>
      <c r="K26" t="s">
        <v>78</v>
      </c>
      <c r="M26">
        <v>1.00264743488956</v>
      </c>
      <c r="P26" t="s">
        <v>133</v>
      </c>
      <c r="Q26">
        <v>26.041699999999999</v>
      </c>
      <c r="S26" t="s">
        <v>135</v>
      </c>
      <c r="V26">
        <v>1</v>
      </c>
    </row>
    <row r="27" spans="2:22" x14ac:dyDescent="0.25">
      <c r="H27" s="5" t="s">
        <v>25</v>
      </c>
      <c r="I27" s="5">
        <v>896896</v>
      </c>
      <c r="J27" s="5">
        <v>26</v>
      </c>
      <c r="K27" s="5" t="s">
        <v>79</v>
      </c>
      <c r="L27" s="5"/>
      <c r="M27">
        <v>895768.59186628496</v>
      </c>
      <c r="P27" t="s">
        <v>134</v>
      </c>
      <c r="Q27">
        <v>14.754099999999999</v>
      </c>
      <c r="S27" t="s">
        <v>135</v>
      </c>
      <c r="V27" s="5">
        <v>896896</v>
      </c>
    </row>
    <row r="28" spans="2:22" x14ac:dyDescent="0.25">
      <c r="H28" t="s">
        <v>138</v>
      </c>
      <c r="I28" s="8">
        <v>0.75</v>
      </c>
      <c r="J28">
        <v>27</v>
      </c>
      <c r="K28" t="s">
        <v>80</v>
      </c>
      <c r="M28">
        <v>0.75513786249121295</v>
      </c>
      <c r="V28" s="8">
        <v>0.75</v>
      </c>
    </row>
    <row r="29" spans="2:22" x14ac:dyDescent="0.25">
      <c r="H29" t="s">
        <v>137</v>
      </c>
      <c r="I29" s="12">
        <v>594.48</v>
      </c>
      <c r="J29">
        <v>28</v>
      </c>
      <c r="K29" t="s">
        <v>81</v>
      </c>
      <c r="M29">
        <v>593.28601216963</v>
      </c>
      <c r="V29" s="12">
        <f>AD3*5</f>
        <v>0</v>
      </c>
    </row>
    <row r="30" spans="2:22" x14ac:dyDescent="0.25">
      <c r="E30" s="4"/>
      <c r="H30" s="2" t="s">
        <v>117</v>
      </c>
      <c r="I30" s="11">
        <v>0.5</v>
      </c>
      <c r="J30" s="2">
        <v>29</v>
      </c>
      <c r="K30" s="2" t="s">
        <v>82</v>
      </c>
      <c r="M30">
        <v>5.02217783195332E-2</v>
      </c>
      <c r="V30" s="11">
        <v>0.5</v>
      </c>
    </row>
    <row r="31" spans="2:22" x14ac:dyDescent="0.25">
      <c r="H31" s="6" t="s">
        <v>26</v>
      </c>
      <c r="I31" s="6">
        <v>0.05</v>
      </c>
      <c r="J31">
        <v>30</v>
      </c>
      <c r="K31" s="6" t="s">
        <v>107</v>
      </c>
      <c r="M31">
        <v>5.0067981237329098E-2</v>
      </c>
      <c r="V31" s="6">
        <v>0.05</v>
      </c>
    </row>
    <row r="32" spans="2:22" x14ac:dyDescent="0.25">
      <c r="H32" s="6" t="s">
        <v>27</v>
      </c>
      <c r="I32" s="6">
        <v>184912</v>
      </c>
      <c r="J32">
        <v>31</v>
      </c>
      <c r="K32" s="6" t="s">
        <v>108</v>
      </c>
      <c r="M32">
        <v>184949.459230924</v>
      </c>
      <c r="V32" s="6">
        <v>184912</v>
      </c>
    </row>
    <row r="33" spans="3:22" x14ac:dyDescent="0.25">
      <c r="H33" s="6" t="s">
        <v>28</v>
      </c>
      <c r="I33" s="6">
        <v>7.7106999999999995E-2</v>
      </c>
      <c r="J33">
        <v>32</v>
      </c>
      <c r="K33" s="6" t="s">
        <v>109</v>
      </c>
      <c r="M33">
        <v>7.72571269602952E-2</v>
      </c>
      <c r="V33" s="6">
        <v>7.7106999999999995E-2</v>
      </c>
    </row>
    <row r="34" spans="3:22" x14ac:dyDescent="0.25">
      <c r="H34" s="6" t="s">
        <v>29</v>
      </c>
      <c r="I34" s="6">
        <v>272056</v>
      </c>
      <c r="J34">
        <v>33</v>
      </c>
      <c r="K34" s="6" t="s">
        <v>110</v>
      </c>
      <c r="M34">
        <v>271854.27393802901</v>
      </c>
      <c r="V34" s="6">
        <v>272056</v>
      </c>
    </row>
    <row r="35" spans="3:22" x14ac:dyDescent="0.25">
      <c r="C35">
        <f>F13*0.21</f>
        <v>126000.00000002046</v>
      </c>
      <c r="H35" s="6" t="s">
        <v>35</v>
      </c>
      <c r="I35" s="6">
        <v>5.0000000000000001E-3</v>
      </c>
      <c r="J35">
        <v>34</v>
      </c>
      <c r="K35" s="6" t="s">
        <v>111</v>
      </c>
      <c r="M35">
        <v>4.9913072276475496E-3</v>
      </c>
      <c r="V35" s="6">
        <v>5.0000000000000001E-3</v>
      </c>
    </row>
    <row r="36" spans="3:22" x14ac:dyDescent="0.25">
      <c r="C36">
        <f>F13*0.48</f>
        <v>288000.00000004674</v>
      </c>
      <c r="H36" s="6" t="s">
        <v>30</v>
      </c>
      <c r="I36" s="6">
        <v>0.05</v>
      </c>
      <c r="J36">
        <v>35</v>
      </c>
      <c r="K36" s="6" t="s">
        <v>112</v>
      </c>
      <c r="M36">
        <v>5.0149310255577097E-2</v>
      </c>
      <c r="V36" s="6">
        <v>0.05</v>
      </c>
    </row>
    <row r="37" spans="3:22" x14ac:dyDescent="0.25">
      <c r="H37" s="6" t="s">
        <v>31</v>
      </c>
      <c r="I37" s="6">
        <v>653951</v>
      </c>
      <c r="J37">
        <v>36</v>
      </c>
      <c r="K37" s="6" t="s">
        <v>113</v>
      </c>
      <c r="M37">
        <v>652910.28553184494</v>
      </c>
      <c r="V37" s="6">
        <v>653951</v>
      </c>
    </row>
    <row r="38" spans="3:22" x14ac:dyDescent="0.25">
      <c r="H38" s="6" t="s">
        <v>32</v>
      </c>
      <c r="I38" s="6">
        <v>5.0000000000000001E-3</v>
      </c>
      <c r="J38">
        <v>37</v>
      </c>
      <c r="K38" s="6" t="s">
        <v>114</v>
      </c>
      <c r="M38">
        <v>4.9964778065563998E-3</v>
      </c>
      <c r="P38" s="6">
        <v>5.6627999999999998E-2</v>
      </c>
      <c r="V38" s="6">
        <v>5.0000000000000001E-3</v>
      </c>
    </row>
    <row r="39" spans="3:22" x14ac:dyDescent="0.25">
      <c r="H39" s="6" t="s">
        <v>33</v>
      </c>
      <c r="I39" s="6">
        <v>0.05</v>
      </c>
      <c r="J39">
        <v>38</v>
      </c>
      <c r="K39" s="6" t="s">
        <v>115</v>
      </c>
      <c r="M39">
        <v>5.0229387905146097E-2</v>
      </c>
      <c r="V39" s="6">
        <v>0.05</v>
      </c>
    </row>
    <row r="40" spans="3:22" x14ac:dyDescent="0.25">
      <c r="H40" s="7" t="s">
        <v>34</v>
      </c>
      <c r="I40" s="7">
        <v>119355</v>
      </c>
      <c r="J40">
        <v>39</v>
      </c>
      <c r="K40" s="6" t="s">
        <v>116</v>
      </c>
      <c r="M40">
        <v>119242.23868979901</v>
      </c>
      <c r="V40" s="7">
        <v>119355</v>
      </c>
    </row>
    <row r="41" spans="3:22" x14ac:dyDescent="0.25">
      <c r="H41" t="s">
        <v>85</v>
      </c>
      <c r="I41" s="8">
        <v>1</v>
      </c>
      <c r="J41">
        <v>40</v>
      </c>
      <c r="K41" t="s">
        <v>88</v>
      </c>
      <c r="M41">
        <v>10.0092409193874</v>
      </c>
      <c r="V41" s="8">
        <v>1</v>
      </c>
    </row>
    <row r="42" spans="3:22" x14ac:dyDescent="0.25">
      <c r="H42" t="s">
        <v>86</v>
      </c>
      <c r="I42" s="8">
        <v>1000000</v>
      </c>
      <c r="J42">
        <v>41</v>
      </c>
      <c r="K42" t="s">
        <v>89</v>
      </c>
      <c r="M42">
        <v>999987.20527267095</v>
      </c>
      <c r="V42" s="8">
        <v>1000000</v>
      </c>
    </row>
    <row r="43" spans="3:22" x14ac:dyDescent="0.25">
      <c r="H43" t="s">
        <v>97</v>
      </c>
      <c r="I43" s="9">
        <v>0.75</v>
      </c>
      <c r="J43">
        <v>42</v>
      </c>
      <c r="K43" t="s">
        <v>90</v>
      </c>
      <c r="M43">
        <v>0.753986896473686</v>
      </c>
      <c r="V43" s="9">
        <v>0.75</v>
      </c>
    </row>
    <row r="44" spans="3:22" x14ac:dyDescent="0.25">
      <c r="H44" t="s">
        <v>87</v>
      </c>
      <c r="I44" s="12">
        <v>40.730899999999998</v>
      </c>
      <c r="J44">
        <v>43</v>
      </c>
      <c r="K44" t="s">
        <v>91</v>
      </c>
      <c r="M44">
        <v>40.673198101244303</v>
      </c>
      <c r="V44" s="12">
        <f>AD17*5</f>
        <v>0</v>
      </c>
    </row>
    <row r="45" spans="3:22" x14ac:dyDescent="0.25">
      <c r="H45" t="s">
        <v>93</v>
      </c>
      <c r="I45" s="8">
        <v>5</v>
      </c>
      <c r="J45">
        <v>44</v>
      </c>
      <c r="K45" t="s">
        <v>95</v>
      </c>
      <c r="M45">
        <v>9.9863379913351</v>
      </c>
      <c r="V45" s="8">
        <v>100</v>
      </c>
    </row>
    <row r="46" spans="3:22" x14ac:dyDescent="0.25">
      <c r="H46" t="s">
        <v>94</v>
      </c>
      <c r="I46" s="10">
        <v>30000</v>
      </c>
      <c r="J46">
        <v>45</v>
      </c>
      <c r="K46" t="s">
        <v>96</v>
      </c>
      <c r="M46">
        <v>10046.452888055301</v>
      </c>
      <c r="V46" s="10">
        <v>1000</v>
      </c>
    </row>
    <row r="47" spans="3:22" x14ac:dyDescent="0.25">
      <c r="H47" t="s">
        <v>98</v>
      </c>
      <c r="I47" s="8">
        <v>0.1</v>
      </c>
      <c r="J47">
        <v>46</v>
      </c>
      <c r="K47" t="s">
        <v>100</v>
      </c>
      <c r="M47">
        <v>0.10052808358260699</v>
      </c>
      <c r="V47" s="8">
        <v>0.1</v>
      </c>
    </row>
    <row r="48" spans="3:22" x14ac:dyDescent="0.25">
      <c r="H48" t="s">
        <v>99</v>
      </c>
      <c r="I48" s="12">
        <v>118.82899999999999</v>
      </c>
      <c r="J48">
        <v>47</v>
      </c>
      <c r="K48" t="s">
        <v>101</v>
      </c>
      <c r="M48">
        <v>118.59260902514499</v>
      </c>
      <c r="V48" s="12">
        <f>AD19*5</f>
        <v>0</v>
      </c>
    </row>
    <row r="49" spans="1:42" x14ac:dyDescent="0.25">
      <c r="H49" t="s">
        <v>118</v>
      </c>
      <c r="I49" s="8">
        <v>0.33</v>
      </c>
      <c r="J49">
        <v>48</v>
      </c>
      <c r="K49" t="s">
        <v>119</v>
      </c>
      <c r="M49">
        <v>0.25109598252217002</v>
      </c>
      <c r="V49" s="8">
        <v>0.33</v>
      </c>
    </row>
    <row r="50" spans="1:42" x14ac:dyDescent="0.25">
      <c r="H50" t="s">
        <v>145</v>
      </c>
      <c r="I50" s="3">
        <v>0.01</v>
      </c>
      <c r="J50">
        <v>49</v>
      </c>
      <c r="K50" t="s">
        <v>148</v>
      </c>
      <c r="M50">
        <v>1.00405637106933E-2</v>
      </c>
      <c r="V50" s="3">
        <v>0.01</v>
      </c>
    </row>
    <row r="51" spans="1:42" x14ac:dyDescent="0.25">
      <c r="H51" t="s">
        <v>146</v>
      </c>
      <c r="I51" s="1">
        <v>1.0000000000000001E-5</v>
      </c>
      <c r="J51">
        <v>50</v>
      </c>
      <c r="K51" t="s">
        <v>147</v>
      </c>
      <c r="M51" s="1">
        <v>1.00055902844461E-9</v>
      </c>
      <c r="V51" s="1">
        <v>1.0000000000000001E-9</v>
      </c>
    </row>
    <row r="52" spans="1:42" x14ac:dyDescent="0.25">
      <c r="A52" t="s">
        <v>149</v>
      </c>
      <c r="H52" t="s">
        <v>150</v>
      </c>
      <c r="I52">
        <v>0.1</v>
      </c>
      <c r="J52">
        <v>51</v>
      </c>
      <c r="K52" t="s">
        <v>156</v>
      </c>
      <c r="V52">
        <v>5</v>
      </c>
    </row>
    <row r="53" spans="1:42" x14ac:dyDescent="0.25">
      <c r="A53" t="s">
        <v>140</v>
      </c>
      <c r="B53" s="1">
        <v>9.9999999999999995E-8</v>
      </c>
      <c r="D53" t="s">
        <v>143</v>
      </c>
      <c r="H53" t="s">
        <v>151</v>
      </c>
      <c r="I53">
        <v>0.1</v>
      </c>
      <c r="J53">
        <v>52</v>
      </c>
      <c r="K53" t="s">
        <v>157</v>
      </c>
      <c r="V53">
        <v>0.05</v>
      </c>
    </row>
    <row r="54" spans="1:42" x14ac:dyDescent="0.25">
      <c r="A54" t="s">
        <v>141</v>
      </c>
      <c r="B54">
        <v>1</v>
      </c>
      <c r="H54" t="s">
        <v>152</v>
      </c>
      <c r="I54">
        <v>0.1</v>
      </c>
      <c r="J54">
        <v>53</v>
      </c>
      <c r="K54" t="s">
        <v>158</v>
      </c>
    </row>
    <row r="55" spans="1:42" x14ac:dyDescent="0.25">
      <c r="A55" t="s">
        <v>142</v>
      </c>
      <c r="B55">
        <v>10</v>
      </c>
      <c r="D55" t="s">
        <v>144</v>
      </c>
      <c r="H55" t="s">
        <v>153</v>
      </c>
      <c r="I55">
        <v>0.1</v>
      </c>
      <c r="J55">
        <v>54</v>
      </c>
      <c r="K55" t="s">
        <v>159</v>
      </c>
    </row>
    <row r="56" spans="1:42" x14ac:dyDescent="0.25">
      <c r="H56" t="s">
        <v>154</v>
      </c>
      <c r="I56">
        <v>0.1</v>
      </c>
      <c r="J56">
        <v>55</v>
      </c>
      <c r="K56" t="s">
        <v>160</v>
      </c>
    </row>
    <row r="57" spans="1:42" x14ac:dyDescent="0.25">
      <c r="H57" t="s">
        <v>155</v>
      </c>
      <c r="I57">
        <v>0.1</v>
      </c>
      <c r="J57">
        <v>56</v>
      </c>
      <c r="K57" t="s">
        <v>161</v>
      </c>
    </row>
    <row r="60" spans="1:42" x14ac:dyDescent="0.25">
      <c r="P60">
        <v>2.9976101781643498</v>
      </c>
      <c r="Q60">
        <v>1184.46358459982</v>
      </c>
      <c r="R60">
        <v>636.13675792177798</v>
      </c>
      <c r="S60">
        <v>119363.86324206799</v>
      </c>
      <c r="T60">
        <v>394.53900673671501</v>
      </c>
      <c r="U60">
        <v>119605.460993252</v>
      </c>
      <c r="V60">
        <v>51.322166409364101</v>
      </c>
      <c r="W60">
        <v>119951.751310097</v>
      </c>
      <c r="X60">
        <v>202.86809326968799</v>
      </c>
      <c r="Y60">
        <v>599810.23848388705</v>
      </c>
      <c r="Z60">
        <v>75444.639765183398</v>
      </c>
      <c r="AA60">
        <v>524555.360234914</v>
      </c>
      <c r="AB60">
        <v>33015.233913092503</v>
      </c>
      <c r="AC60">
        <v>86984.766086921096</v>
      </c>
      <c r="AD60">
        <v>54.174919907934502</v>
      </c>
      <c r="AE60">
        <v>540.17342295373305</v>
      </c>
      <c r="AF60">
        <v>22.043297439353399</v>
      </c>
      <c r="AG60">
        <v>1093.0650092839201</v>
      </c>
      <c r="AH60">
        <v>2446.8692616180401</v>
      </c>
      <c r="AI60">
        <v>117553.13073837</v>
      </c>
      <c r="AJ60">
        <v>6668.4645291646602</v>
      </c>
      <c r="AK60">
        <v>113331.535470824</v>
      </c>
      <c r="AL60">
        <v>47060.7</v>
      </c>
      <c r="AM60">
        <v>26041.7</v>
      </c>
      <c r="AN60">
        <v>14754.1</v>
      </c>
      <c r="AO60">
        <v>13112782.742823699</v>
      </c>
      <c r="AP60">
        <v>131194.25542443799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Values2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bunker</dc:creator>
  <cp:lastModifiedBy>bunker</cp:lastModifiedBy>
  <dcterms:created xsi:type="dcterms:W3CDTF">2014-10-31T16:31:05Z</dcterms:created>
  <dcterms:modified xsi:type="dcterms:W3CDTF">2014-12-03T17:58:24Z</dcterms:modified>
</cp:coreProperties>
</file>