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Price Quote " sheetId="2" r:id="rId1"/>
  </sheets>
  <definedNames>
    <definedName name="_xlnm.Print_Area" localSheetId="0">'Price Quote '!$A$1:$F$53</definedName>
  </definedNames>
  <calcPr calcId="124519"/>
</workbook>
</file>

<file path=xl/calcChain.xml><?xml version="1.0" encoding="utf-8"?>
<calcChain xmlns="http://schemas.openxmlformats.org/spreadsheetml/2006/main">
  <c r="D15" i="2"/>
  <c r="F15" s="1"/>
  <c r="F41"/>
  <c r="F40"/>
  <c r="B41"/>
  <c r="B40"/>
  <c r="F37"/>
  <c r="E37"/>
  <c r="D37"/>
  <c r="C37"/>
  <c r="B39"/>
  <c r="C45"/>
  <c r="D11"/>
  <c r="D18" s="1"/>
  <c r="D22" s="1"/>
  <c r="E20"/>
  <c r="E19"/>
  <c r="E11"/>
  <c r="E26"/>
  <c r="E27" s="1"/>
  <c r="E29" s="1"/>
  <c r="E23"/>
  <c r="F10"/>
  <c r="F11" s="1"/>
  <c r="F12" s="1"/>
  <c r="C43" s="1"/>
  <c r="D25" l="1"/>
  <c r="F22"/>
  <c r="F23" s="1"/>
  <c r="B38" s="1"/>
  <c r="F38" s="1"/>
  <c r="F18"/>
  <c r="F19" s="1"/>
  <c r="C44" s="1"/>
  <c r="B35"/>
  <c r="F20"/>
  <c r="D38" l="1"/>
  <c r="F25"/>
  <c r="F26" s="1"/>
  <c r="D29"/>
  <c r="F29" s="1"/>
  <c r="C38"/>
  <c r="E38"/>
  <c r="B37" l="1"/>
  <c r="F27"/>
  <c r="F33" s="1"/>
  <c r="F39" l="1"/>
  <c r="D39"/>
  <c r="C39"/>
  <c r="E39" l="1"/>
</calcChain>
</file>

<file path=xl/sharedStrings.xml><?xml version="1.0" encoding="utf-8"?>
<sst xmlns="http://schemas.openxmlformats.org/spreadsheetml/2006/main" count="22" uniqueCount="19">
  <si>
    <t>Description</t>
  </si>
  <si>
    <t>Unit</t>
  </si>
  <si>
    <t>Qty</t>
  </si>
  <si>
    <t>Amount</t>
  </si>
  <si>
    <t>Total for Supply inclusive of taxes</t>
  </si>
  <si>
    <t>MACHINE</t>
  </si>
  <si>
    <t>GST @ 28%</t>
  </si>
  <si>
    <t>Nos</t>
  </si>
  <si>
    <t>Part 1 Machine price</t>
  </si>
  <si>
    <t>Part 2 Installation price</t>
  </si>
  <si>
    <t xml:space="preserve"> ANNEXURE- BILL OF QUANTITY</t>
  </si>
  <si>
    <t>Sr.No.</t>
  </si>
  <si>
    <t>Unit Price</t>
  </si>
  <si>
    <t xml:space="preserve">Supply of Split AC </t>
  </si>
  <si>
    <t>Split AC 1 TON 3 Star</t>
  </si>
  <si>
    <t>Installation of Split AC</t>
  </si>
  <si>
    <t xml:space="preserve"> Project :                                                                                                                                                                      Date:- 09th April, 2018</t>
  </si>
  <si>
    <t>100 % Machine payment</t>
  </si>
  <si>
    <t>100% Instation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</si>
</sst>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"/>
      <family val="2"/>
    </font>
    <font>
      <sz val="11"/>
      <name val="MS Sans Serif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1" fillId="0" borderId="0"/>
    <xf numFmtId="164" fontId="4" fillId="0" borderId="0" applyFont="0" applyFill="0" applyBorder="0" applyAlignment="0" applyProtection="0"/>
    <xf numFmtId="0" fontId="3" fillId="0" borderId="0"/>
    <xf numFmtId="0" fontId="3" fillId="0" borderId="0"/>
  </cellStyleXfs>
  <cellXfs count="66">
    <xf numFmtId="0" fontId="0" fillId="0" borderId="0" xfId="0" applyAlignment="1"/>
    <xf numFmtId="0" fontId="3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left"/>
    </xf>
    <xf numFmtId="165" fontId="7" fillId="2" borderId="1" xfId="1" applyNumberFormat="1" applyFont="1" applyFill="1" applyBorder="1" applyAlignment="1">
      <alignment horizontal="centerContinuous"/>
    </xf>
    <xf numFmtId="0" fontId="3" fillId="2" borderId="1" xfId="2" applyFont="1" applyFill="1" applyBorder="1" applyAlignment="1">
      <alignment horizontal="center" vertical="top"/>
    </xf>
    <xf numFmtId="0" fontId="7" fillId="2" borderId="1" xfId="2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/>
    <xf numFmtId="164" fontId="0" fillId="0" borderId="0" xfId="0" applyNumberFormat="1" applyAlignment="1"/>
    <xf numFmtId="0" fontId="0" fillId="0" borderId="0" xfId="0" applyBorder="1" applyAlignment="1"/>
    <xf numFmtId="0" fontId="6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0" fontId="7" fillId="2" borderId="1" xfId="2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center"/>
    </xf>
    <xf numFmtId="0" fontId="7" fillId="2" borderId="1" xfId="8" applyFont="1" applyFill="1" applyBorder="1" applyAlignment="1">
      <alignment horizontal="center" wrapText="1"/>
    </xf>
    <xf numFmtId="0" fontId="7" fillId="2" borderId="2" xfId="8" applyFont="1" applyFill="1" applyBorder="1" applyAlignment="1">
      <alignment horizont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165" fontId="7" fillId="2" borderId="1" xfId="1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7" fillId="2" borderId="4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 wrapText="1"/>
    </xf>
    <xf numFmtId="0" fontId="3" fillId="4" borderId="1" xfId="2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0" fillId="4" borderId="0" xfId="0" applyFill="1" applyAlignment="1"/>
    <xf numFmtId="165" fontId="8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justify" wrapText="1"/>
    </xf>
    <xf numFmtId="165" fontId="3" fillId="2" borderId="1" xfId="2" applyNumberFormat="1" applyFont="1" applyFill="1" applyBorder="1" applyAlignment="1">
      <alignment horizontal="center" vertical="top" wrapText="1"/>
    </xf>
    <xf numFmtId="165" fontId="0" fillId="0" borderId="0" xfId="0" applyNumberFormat="1" applyAlignment="1"/>
    <xf numFmtId="165" fontId="3" fillId="2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7" fillId="3" borderId="1" xfId="0" applyNumberFormat="1" applyFont="1" applyFill="1" applyBorder="1" applyAlignment="1"/>
    <xf numFmtId="165" fontId="3" fillId="0" borderId="1" xfId="1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/>
    <xf numFmtId="43" fontId="9" fillId="2" borderId="1" xfId="0" applyNumberFormat="1" applyFont="1" applyFill="1" applyBorder="1" applyAlignment="1"/>
    <xf numFmtId="3" fontId="3" fillId="4" borderId="1" xfId="0" applyNumberFormat="1" applyFont="1" applyFill="1" applyBorder="1" applyAlignment="1"/>
    <xf numFmtId="9" fontId="0" fillId="0" borderId="1" xfId="0" applyNumberFormat="1" applyBorder="1" applyAlignment="1"/>
    <xf numFmtId="0" fontId="0" fillId="0" borderId="1" xfId="0" applyBorder="1" applyAlignment="1"/>
    <xf numFmtId="9" fontId="0" fillId="0" borderId="0" xfId="0" applyNumberFormat="1" applyAlignment="1"/>
    <xf numFmtId="0" fontId="7" fillId="2" borderId="2" xfId="2" applyFont="1" applyFill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0" fontId="7" fillId="2" borderId="4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7" fillId="2" borderId="1" xfId="2" applyFont="1" applyFill="1" applyBorder="1" applyAlignment="1">
      <alignment horizontal="center"/>
    </xf>
    <xf numFmtId="0" fontId="7" fillId="2" borderId="1" xfId="2" applyFont="1" applyFill="1" applyBorder="1" applyAlignment="1">
      <alignment horizontal="left"/>
    </xf>
  </cellXfs>
  <cellStyles count="9">
    <cellStyle name="Comma" xfId="1" builtinId="3"/>
    <cellStyle name="Comma 2" xfId="6"/>
    <cellStyle name="Normal" xfId="0" builtinId="0"/>
    <cellStyle name="Normal 2" xfId="3"/>
    <cellStyle name="Normal 2 2" xfId="7"/>
    <cellStyle name="Normal 3" xfId="4"/>
    <cellStyle name="Normal_Sheet1" xfId="2"/>
    <cellStyle name="Normal_vohra residence" xfId="8"/>
    <cellStyle name="常规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470646</xdr:colOff>
      <xdr:row>0</xdr:row>
      <xdr:rowOff>0</xdr:rowOff>
    </xdr:from>
    <xdr:to>
      <xdr:col>5</xdr:col>
      <xdr:colOff>1187823</xdr:colOff>
      <xdr:row>3</xdr:row>
      <xdr:rowOff>11206</xdr:rowOff>
    </xdr:to>
    <xdr:pic>
      <xdr:nvPicPr>
        <xdr:cNvPr id="2" name="Picture 1" descr="Description: Description: Description: Description: Description: Description: Description: Description: Description: Description: Description: Description: Description: Haier Logo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42293" y="0"/>
          <a:ext cx="717177" cy="582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view="pageBreakPreview" topLeftCell="A7" zoomScaleSheetLayoutView="100" workbookViewId="0">
      <selection activeCell="B14" sqref="B14"/>
    </sheetView>
  </sheetViews>
  <sheetFormatPr defaultColWidth="9" defaultRowHeight="15"/>
  <cols>
    <col min="1" max="1" width="13.28515625" customWidth="1"/>
    <col min="2" max="2" width="70.42578125" customWidth="1"/>
    <col min="3" max="3" width="11" customWidth="1"/>
    <col min="4" max="4" width="12.28515625" bestFit="1" customWidth="1"/>
    <col min="5" max="5" width="11" bestFit="1" customWidth="1"/>
    <col min="6" max="6" width="30.42578125" customWidth="1"/>
    <col min="7" max="7" width="10.5703125" bestFit="1" customWidth="1"/>
    <col min="8" max="8" width="9.5703125" bestFit="1" customWidth="1"/>
  </cols>
  <sheetData>
    <row r="1" spans="1:12">
      <c r="A1" s="64" t="s">
        <v>10</v>
      </c>
      <c r="B1" s="64"/>
      <c r="C1" s="64"/>
      <c r="D1" s="64"/>
      <c r="E1" s="64"/>
      <c r="F1" s="64"/>
    </row>
    <row r="2" spans="1:12">
      <c r="A2" s="60"/>
      <c r="B2" s="61"/>
      <c r="C2" s="61"/>
      <c r="D2" s="61"/>
      <c r="E2" s="61"/>
      <c r="F2" s="62"/>
    </row>
    <row r="3" spans="1:12">
      <c r="A3" s="32"/>
      <c r="B3" s="33"/>
      <c r="C3" s="33"/>
      <c r="D3" s="33"/>
      <c r="E3" s="33"/>
      <c r="F3" s="34"/>
    </row>
    <row r="4" spans="1:12">
      <c r="A4" s="65" t="s">
        <v>16</v>
      </c>
      <c r="B4" s="65"/>
      <c r="C4" s="65"/>
      <c r="D4" s="65"/>
      <c r="E4" s="65"/>
      <c r="F4" s="65"/>
    </row>
    <row r="5" spans="1:12">
      <c r="A5" s="64"/>
      <c r="B5" s="64"/>
      <c r="C5" s="64"/>
      <c r="D5" s="64"/>
      <c r="E5" s="64"/>
      <c r="F5" s="64"/>
    </row>
    <row r="6" spans="1:12">
      <c r="A6" s="21" t="s">
        <v>11</v>
      </c>
      <c r="B6" s="3" t="s">
        <v>0</v>
      </c>
      <c r="C6" s="2" t="s">
        <v>1</v>
      </c>
      <c r="D6" s="2" t="s">
        <v>2</v>
      </c>
      <c r="E6" s="4" t="s">
        <v>12</v>
      </c>
      <c r="F6" s="4" t="s">
        <v>3</v>
      </c>
      <c r="G6" s="18"/>
      <c r="H6" s="18"/>
      <c r="I6" s="18"/>
      <c r="J6" s="18"/>
    </row>
    <row r="7" spans="1:12">
      <c r="A7" s="60" t="s">
        <v>8</v>
      </c>
      <c r="B7" s="61"/>
      <c r="C7" s="61"/>
      <c r="D7" s="61"/>
      <c r="E7" s="61"/>
      <c r="F7" s="62"/>
      <c r="G7" s="18"/>
      <c r="H7" s="18"/>
      <c r="I7" s="18"/>
      <c r="J7" s="18"/>
    </row>
    <row r="8" spans="1:12">
      <c r="A8" s="5"/>
      <c r="B8" s="6" t="s">
        <v>5</v>
      </c>
      <c r="C8" s="7"/>
      <c r="D8" s="7"/>
      <c r="E8" s="7"/>
      <c r="F8" s="7"/>
      <c r="G8" s="18"/>
      <c r="H8" s="18"/>
      <c r="I8" s="18"/>
      <c r="J8" s="18"/>
    </row>
    <row r="9" spans="1:12">
      <c r="A9" s="1">
        <v>1</v>
      </c>
      <c r="B9" s="6" t="s">
        <v>13</v>
      </c>
      <c r="C9" s="7"/>
      <c r="D9" s="7"/>
      <c r="E9" s="7"/>
      <c r="F9" s="7"/>
      <c r="G9" s="18"/>
      <c r="H9" s="18"/>
      <c r="I9" s="18"/>
      <c r="J9" s="18"/>
    </row>
    <row r="10" spans="1:12">
      <c r="A10" s="1">
        <v>1.1000000000000001</v>
      </c>
      <c r="B10" s="22" t="s">
        <v>14</v>
      </c>
      <c r="C10" s="7" t="s">
        <v>7</v>
      </c>
      <c r="D10" s="7">
        <v>133</v>
      </c>
      <c r="E10" s="7">
        <v>16875</v>
      </c>
      <c r="F10" s="7">
        <f>E10*D10</f>
        <v>2244375</v>
      </c>
      <c r="G10" s="19"/>
      <c r="H10" s="18"/>
      <c r="I10" s="18"/>
      <c r="J10" s="18"/>
    </row>
    <row r="11" spans="1:12">
      <c r="A11" s="1"/>
      <c r="B11" s="22" t="s">
        <v>6</v>
      </c>
      <c r="C11" s="7"/>
      <c r="D11" s="7">
        <f>D10</f>
        <v>133</v>
      </c>
      <c r="E11" s="38">
        <f>E10*1.28</f>
        <v>21600</v>
      </c>
      <c r="F11" s="7">
        <f>F10*0.28</f>
        <v>628425.00000000012</v>
      </c>
      <c r="G11" s="18"/>
      <c r="H11" s="18"/>
      <c r="I11" s="18"/>
      <c r="J11" s="18"/>
    </row>
    <row r="12" spans="1:12">
      <c r="A12" s="5"/>
      <c r="B12" s="20" t="s">
        <v>4</v>
      </c>
      <c r="C12" s="7"/>
      <c r="D12" s="7"/>
      <c r="E12" s="7"/>
      <c r="F12" s="20">
        <f>F10+F11</f>
        <v>2872800</v>
      </c>
      <c r="G12" s="18"/>
      <c r="H12" s="18"/>
      <c r="I12" s="18"/>
      <c r="J12" s="18"/>
    </row>
    <row r="13" spans="1:12">
      <c r="A13" s="5"/>
      <c r="B13" s="57">
        <v>0.1</v>
      </c>
      <c r="C13" s="57">
        <v>0.4</v>
      </c>
      <c r="E13" s="59">
        <v>0.5</v>
      </c>
      <c r="F13" s="20"/>
      <c r="G13" s="18"/>
      <c r="H13" s="18"/>
      <c r="I13" s="18"/>
      <c r="J13" s="18"/>
    </row>
    <row r="14" spans="1:12">
      <c r="A14" s="5"/>
      <c r="B14" s="58">
        <v>291600</v>
      </c>
      <c r="C14" s="58">
        <v>1144800</v>
      </c>
      <c r="D14">
        <v>10800</v>
      </c>
      <c r="E14" s="7"/>
      <c r="F14" s="20"/>
      <c r="G14" s="18"/>
      <c r="H14" s="18"/>
      <c r="I14" s="18"/>
      <c r="J14" s="18"/>
    </row>
    <row r="15" spans="1:12">
      <c r="A15" s="1"/>
      <c r="B15" s="22"/>
      <c r="C15" s="7"/>
      <c r="D15" s="44">
        <f>C14+B14+D14</f>
        <v>1447200</v>
      </c>
      <c r="E15" s="7"/>
      <c r="F15" s="44">
        <f>F12-D15</f>
        <v>1425600</v>
      </c>
      <c r="G15" s="18"/>
      <c r="H15" s="18"/>
      <c r="I15" s="18"/>
      <c r="J15" s="18"/>
    </row>
    <row r="16" spans="1:12">
      <c r="A16" s="60" t="s">
        <v>9</v>
      </c>
      <c r="B16" s="61"/>
      <c r="C16" s="61"/>
      <c r="D16" s="61"/>
      <c r="E16" s="61"/>
      <c r="F16" s="62"/>
      <c r="G16" s="60" t="s">
        <v>9</v>
      </c>
      <c r="H16" s="61"/>
      <c r="I16" s="61"/>
      <c r="J16" s="61"/>
      <c r="K16" s="61"/>
      <c r="L16" s="62"/>
    </row>
    <row r="17" spans="1:8">
      <c r="A17" s="1">
        <v>1</v>
      </c>
      <c r="B17" s="23" t="s">
        <v>15</v>
      </c>
      <c r="C17" s="7"/>
      <c r="D17" s="7"/>
      <c r="E17" s="7"/>
      <c r="F17" s="7"/>
    </row>
    <row r="18" spans="1:8">
      <c r="A18" s="1">
        <v>1.1000000000000001</v>
      </c>
      <c r="B18" s="22" t="s">
        <v>14</v>
      </c>
      <c r="C18" s="7" t="s">
        <v>7</v>
      </c>
      <c r="D18" s="7">
        <f>D11</f>
        <v>133</v>
      </c>
      <c r="E18" s="7">
        <v>800</v>
      </c>
      <c r="F18" s="7">
        <f>D18*E18</f>
        <v>106400</v>
      </c>
    </row>
    <row r="19" spans="1:8">
      <c r="A19" s="1"/>
      <c r="B19" s="22"/>
      <c r="C19" s="7"/>
      <c r="D19" s="7"/>
      <c r="E19" s="38">
        <f>E18*1.18</f>
        <v>944</v>
      </c>
      <c r="F19" s="7">
        <f>F18*1.18</f>
        <v>125552</v>
      </c>
    </row>
    <row r="20" spans="1:8">
      <c r="A20" s="1"/>
      <c r="B20" s="22"/>
      <c r="C20" s="7"/>
      <c r="D20" s="7"/>
      <c r="E20" s="38">
        <f>E11+E19</f>
        <v>22544</v>
      </c>
      <c r="F20" s="38">
        <f>F12+F19</f>
        <v>2998352</v>
      </c>
    </row>
    <row r="21" spans="1:8" s="45" customFormat="1">
      <c r="A21" s="40"/>
      <c r="B21" s="41"/>
      <c r="C21" s="42"/>
      <c r="D21" s="42"/>
      <c r="E21" s="43"/>
      <c r="F21" s="44"/>
    </row>
    <row r="22" spans="1:8">
      <c r="A22" s="1"/>
      <c r="B22" s="22"/>
      <c r="C22" s="8"/>
      <c r="D22" s="7">
        <f>D18</f>
        <v>133</v>
      </c>
      <c r="E22" s="27">
        <v>900</v>
      </c>
      <c r="F22" s="39">
        <f>D22*E22</f>
        <v>119700</v>
      </c>
      <c r="G22" s="17"/>
      <c r="H22" s="17"/>
    </row>
    <row r="23" spans="1:8">
      <c r="A23" s="1"/>
      <c r="B23" s="22"/>
      <c r="C23" s="8"/>
      <c r="D23" s="7"/>
      <c r="E23" s="37">
        <f>E22*1.18</f>
        <v>1062</v>
      </c>
      <c r="F23" s="39">
        <f>F22*1.18</f>
        <v>141246</v>
      </c>
    </row>
    <row r="24" spans="1:8">
      <c r="A24" s="1"/>
      <c r="B24" s="21"/>
      <c r="C24" s="8"/>
      <c r="D24" s="8"/>
      <c r="E24" s="27"/>
      <c r="F24" s="28"/>
    </row>
    <row r="25" spans="1:8">
      <c r="A25" s="1"/>
      <c r="B25" s="35"/>
      <c r="C25" s="8"/>
      <c r="D25" s="7">
        <f>D22</f>
        <v>133</v>
      </c>
      <c r="E25" s="27">
        <v>18000</v>
      </c>
      <c r="F25" s="39">
        <f>D25*E25</f>
        <v>2394000</v>
      </c>
    </row>
    <row r="26" spans="1:8">
      <c r="A26" s="1"/>
      <c r="B26" s="22"/>
      <c r="C26" s="8"/>
      <c r="D26" s="8"/>
      <c r="E26" s="37">
        <f>E25*1.28</f>
        <v>23040</v>
      </c>
      <c r="F26" s="27">
        <f>F25*1.28</f>
        <v>3064320</v>
      </c>
    </row>
    <row r="27" spans="1:8">
      <c r="A27" s="9"/>
      <c r="B27" s="21"/>
      <c r="C27" s="8"/>
      <c r="D27" s="8"/>
      <c r="E27" s="37">
        <f>E23+E26</f>
        <v>24102</v>
      </c>
      <c r="F27" s="37">
        <f>F26+F23</f>
        <v>3205566</v>
      </c>
    </row>
    <row r="28" spans="1:8">
      <c r="A28" s="1"/>
      <c r="C28" s="8"/>
      <c r="D28" s="8"/>
      <c r="E28" s="27"/>
      <c r="F28" s="27"/>
    </row>
    <row r="29" spans="1:8">
      <c r="A29" s="1"/>
      <c r="B29" s="1"/>
      <c r="C29" s="8"/>
      <c r="D29" s="7">
        <f>D25</f>
        <v>133</v>
      </c>
      <c r="E29" s="48">
        <f>E27-E20</f>
        <v>1558</v>
      </c>
      <c r="F29" s="49">
        <f>D29*E29</f>
        <v>207214</v>
      </c>
    </row>
    <row r="30" spans="1:8">
      <c r="A30" s="1"/>
      <c r="B30" s="1"/>
      <c r="C30" s="8"/>
      <c r="D30" s="8"/>
      <c r="E30" s="27"/>
      <c r="F30" s="36"/>
    </row>
    <row r="31" spans="1:8">
      <c r="A31" s="25"/>
      <c r="B31" s="1"/>
      <c r="C31" s="8"/>
      <c r="D31" s="7"/>
      <c r="E31" s="53"/>
      <c r="F31" s="27"/>
    </row>
    <row r="32" spans="1:8">
      <c r="A32" s="25"/>
      <c r="B32" s="1"/>
      <c r="C32" s="8"/>
      <c r="D32" s="7"/>
      <c r="E32" s="27"/>
      <c r="F32" s="27"/>
    </row>
    <row r="33" spans="1:6">
      <c r="A33" s="25"/>
      <c r="B33" s="1"/>
      <c r="C33" s="8"/>
      <c r="D33" s="8"/>
      <c r="E33" s="27"/>
      <c r="F33" s="29">
        <f>F27-F20</f>
        <v>207214</v>
      </c>
    </row>
    <row r="34" spans="1:6">
      <c r="A34" s="26"/>
      <c r="B34" s="22"/>
      <c r="C34" s="7"/>
      <c r="D34" s="7"/>
      <c r="E34" s="7"/>
      <c r="F34" s="31"/>
    </row>
    <row r="35" spans="1:6">
      <c r="A35" s="26"/>
      <c r="B35" s="20">
        <f>F12</f>
        <v>2872800</v>
      </c>
      <c r="C35" s="7"/>
      <c r="D35" s="7"/>
      <c r="E35" s="7"/>
      <c r="F35" s="30"/>
    </row>
    <row r="36" spans="1:6">
      <c r="A36" s="26"/>
      <c r="B36" s="24"/>
      <c r="C36" s="42">
        <v>10</v>
      </c>
      <c r="D36" s="42">
        <v>40</v>
      </c>
      <c r="E36" s="43">
        <v>35</v>
      </c>
      <c r="F36" s="43">
        <v>15</v>
      </c>
    </row>
    <row r="37" spans="1:6">
      <c r="A37" s="26"/>
      <c r="B37" s="46">
        <f>F26</f>
        <v>3064320</v>
      </c>
      <c r="C37" s="39">
        <f>B37*C36%</f>
        <v>306432</v>
      </c>
      <c r="D37" s="39">
        <f>B37*D36%</f>
        <v>1225728</v>
      </c>
      <c r="E37" s="39">
        <f>B37*E36%</f>
        <v>1072512</v>
      </c>
      <c r="F37" s="39">
        <f>B37*F36%</f>
        <v>459648</v>
      </c>
    </row>
    <row r="38" spans="1:6">
      <c r="A38" s="10"/>
      <c r="B38" s="47">
        <f>F23</f>
        <v>141246</v>
      </c>
      <c r="C38" s="39">
        <f>B38*10%</f>
        <v>14124.6</v>
      </c>
      <c r="D38" s="39">
        <f>B38*40%</f>
        <v>56498.400000000001</v>
      </c>
      <c r="E38" s="39">
        <f>B38*35%</f>
        <v>49436.1</v>
      </c>
      <c r="F38" s="31">
        <f>B38*15%</f>
        <v>21186.899999999998</v>
      </c>
    </row>
    <row r="39" spans="1:6">
      <c r="A39" s="10"/>
      <c r="B39" s="52">
        <f>B37+B38</f>
        <v>3205566</v>
      </c>
      <c r="C39" s="50">
        <f>C37+C38</f>
        <v>320556.59999999998</v>
      </c>
      <c r="D39" s="50">
        <f t="shared" ref="D39:F39" si="0">D37+D38</f>
        <v>1282226.3999999999</v>
      </c>
      <c r="E39" s="50">
        <f t="shared" si="0"/>
        <v>1121948.1000000001</v>
      </c>
      <c r="F39" s="50">
        <f t="shared" si="0"/>
        <v>480834.9</v>
      </c>
    </row>
    <row r="40" spans="1:6">
      <c r="A40" s="10"/>
      <c r="B40" s="55">
        <f>C40+D40+E40</f>
        <v>2697877</v>
      </c>
      <c r="C40" s="50">
        <v>325377</v>
      </c>
      <c r="D40" s="50">
        <v>1300000</v>
      </c>
      <c r="E40" s="50">
        <v>1072500</v>
      </c>
      <c r="F40" s="50">
        <f>B39-B40</f>
        <v>507689</v>
      </c>
    </row>
    <row r="41" spans="1:6">
      <c r="A41" s="10"/>
      <c r="B41" s="54">
        <f>B39*85%</f>
        <v>2724731.1</v>
      </c>
      <c r="C41" s="50"/>
      <c r="D41" s="50"/>
      <c r="E41" s="50"/>
      <c r="F41" s="56">
        <f>F40-B38</f>
        <v>366443</v>
      </c>
    </row>
    <row r="42" spans="1:6">
      <c r="A42" s="10"/>
      <c r="B42" s="13"/>
      <c r="C42" s="11"/>
      <c r="D42" s="12"/>
      <c r="E42" s="13"/>
      <c r="F42" s="14"/>
    </row>
    <row r="43" spans="1:6">
      <c r="A43" s="10"/>
      <c r="B43" s="13" t="s">
        <v>17</v>
      </c>
      <c r="C43" s="11">
        <f>F12</f>
        <v>2872800</v>
      </c>
      <c r="D43" s="12"/>
      <c r="E43" s="13"/>
      <c r="F43" s="14"/>
    </row>
    <row r="44" spans="1:6">
      <c r="A44" s="10"/>
      <c r="B44" s="15" t="s">
        <v>18</v>
      </c>
      <c r="C44" s="11">
        <f>F19</f>
        <v>125552</v>
      </c>
      <c r="D44" s="12"/>
      <c r="E44" s="13"/>
      <c r="F44" s="14"/>
    </row>
    <row r="45" spans="1:6">
      <c r="A45" s="10"/>
      <c r="B45" s="15"/>
      <c r="C45" s="51">
        <f>C43+C44</f>
        <v>2998352</v>
      </c>
      <c r="D45" s="12"/>
      <c r="E45" s="13"/>
      <c r="F45" s="14"/>
    </row>
    <row r="46" spans="1:6">
      <c r="A46" s="10"/>
      <c r="B46" s="15"/>
      <c r="C46" s="11"/>
      <c r="D46" s="12"/>
      <c r="E46" s="13"/>
      <c r="F46" s="14"/>
    </row>
    <row r="47" spans="1:6">
      <c r="A47" s="10"/>
      <c r="B47" s="13"/>
      <c r="C47" s="11"/>
      <c r="D47" s="12"/>
      <c r="E47" s="13"/>
      <c r="F47" s="14"/>
    </row>
    <row r="48" spans="1:6">
      <c r="A48" s="10"/>
      <c r="B48" s="63"/>
      <c r="C48" s="63"/>
      <c r="D48" s="63"/>
      <c r="E48" s="63"/>
      <c r="F48" s="63"/>
    </row>
    <row r="49" spans="1:6">
      <c r="A49" s="10"/>
      <c r="B49" s="16"/>
      <c r="C49" s="11"/>
      <c r="D49" s="12"/>
      <c r="E49" s="13"/>
      <c r="F49" s="14"/>
    </row>
    <row r="50" spans="1:6">
      <c r="A50" s="10"/>
      <c r="B50" s="63"/>
      <c r="C50" s="63"/>
      <c r="D50" s="63"/>
      <c r="E50" s="63"/>
      <c r="F50" s="63"/>
    </row>
    <row r="51" spans="1:6">
      <c r="A51" s="10"/>
      <c r="B51" s="13"/>
      <c r="C51" s="11"/>
      <c r="D51" s="12"/>
      <c r="E51" s="13"/>
      <c r="F51" s="14"/>
    </row>
    <row r="52" spans="1:6">
      <c r="A52" s="10"/>
      <c r="B52" s="13"/>
      <c r="C52" s="10"/>
      <c r="D52" s="13"/>
      <c r="E52" s="10"/>
      <c r="F52" s="13"/>
    </row>
    <row r="53" spans="1:6">
      <c r="A53" s="10"/>
      <c r="B53" s="13"/>
      <c r="C53" s="10"/>
      <c r="D53" s="13"/>
      <c r="E53" s="10"/>
      <c r="F53" s="13"/>
    </row>
  </sheetData>
  <mergeCells count="9">
    <mergeCell ref="G16:L16"/>
    <mergeCell ref="B48:F48"/>
    <mergeCell ref="B50:F50"/>
    <mergeCell ref="A1:F1"/>
    <mergeCell ref="A4:F4"/>
    <mergeCell ref="A5:F5"/>
    <mergeCell ref="A2:F2"/>
    <mergeCell ref="A7:F7"/>
    <mergeCell ref="A16:F16"/>
  </mergeCells>
  <phoneticPr fontId="5" type="noConversion"/>
  <pageMargins left="0.69930555555555596" right="0.69930555555555596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 Quote </vt:lpstr>
      <vt:lpstr>'Price Quote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projects2</dc:creator>
  <cp:lastModifiedBy>Admin</cp:lastModifiedBy>
  <cp:lastPrinted>2017-07-22T08:45:23Z</cp:lastPrinted>
  <dcterms:created xsi:type="dcterms:W3CDTF">2014-04-14T06:57:00Z</dcterms:created>
  <dcterms:modified xsi:type="dcterms:W3CDTF">2018-10-03T07:23:44Z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