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iscilla.terceiriza\Desktop\Priscilla\Excel com IA\3 DESAFIO - Criando uma Ferramenta de Controle de Investimentos com Excel\"/>
    </mc:Choice>
  </mc:AlternateContent>
  <xr:revisionPtr revIDLastSave="0" documentId="13_ncr:1_{E65AAFCF-7E99-41E5-875E-C7FB227E12A6}" xr6:coauthVersionLast="47" xr6:coauthVersionMax="47" xr10:uidLastSave="{00000000-0000-0000-0000-000000000000}"/>
  <bookViews>
    <workbookView xWindow="-120" yWindow="-120" windowWidth="19440" windowHeight="15000" tabRatio="583" activeTab="1" xr2:uid="{00000000-000D-0000-FFFF-FFFF00000000}"/>
  </bookViews>
  <sheets>
    <sheet name="Planilha1" sheetId="2" r:id="rId1"/>
    <sheet name="ferramenta" sheetId="1" r:id="rId2"/>
    <sheet name="tabela de apoio" sheetId="3" r:id="rId3"/>
  </sheets>
  <externalReferences>
    <externalReference r:id="rId4"/>
  </externalReferences>
  <definedNames>
    <definedName name="aporte" localSheetId="2">[1]APP!$D$17</definedName>
    <definedName name="aporte">ferramenta!$D$17</definedName>
    <definedName name="patrimonio" localSheetId="2">[1]APP!$D$20</definedName>
    <definedName name="patrimonio">ferramenta!$D$20</definedName>
    <definedName name="qtd_anos">[1]APP!$D$18</definedName>
    <definedName name="qtde_anos">ferramenta!$D$18</definedName>
    <definedName name="rendimento_carteira" localSheetId="2">[1]APP!$D$13</definedName>
    <definedName name="rendimento_carteira">ferramenta!$D$13</definedName>
    <definedName name="sugestao_investimento">ferramenta!$D$14</definedName>
    <definedName name="taxa_mensal" localSheetId="2">[1]APP!$D$19</definedName>
    <definedName name="taxa_mensal">ferramenta!$D$19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35" i="1"/>
  <c r="C36" i="1"/>
  <c r="C34" i="1"/>
  <c r="H9" i="3"/>
  <c r="C31" i="1"/>
  <c r="D37" i="1" s="1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H4" i="3" s="1"/>
  <c r="D35" i="1" l="1"/>
  <c r="D34" i="1"/>
  <c r="D38" i="1"/>
  <c r="D39" i="1"/>
  <c r="D36" i="1"/>
  <c r="D40" i="1" l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</calcChain>
</file>

<file path=xl/sharedStrings.xml><?xml version="1.0" encoding="utf-8"?>
<sst xmlns="http://schemas.openxmlformats.org/spreadsheetml/2006/main" count="84" uniqueCount="51">
  <si>
    <t>objetivo: criar um simulador simples de investimento</t>
  </si>
  <si>
    <t>dividendos mensais?</t>
  </si>
  <si>
    <t>quanto de patrmônio acumulado terei?</t>
  </si>
  <si>
    <t>taxa de rendimento mensal?</t>
  </si>
  <si>
    <t>por quantos anos investir?</t>
  </si>
  <si>
    <t>quanto investir por mês?</t>
  </si>
  <si>
    <t>DESCRIÇÃO
O projeto consiste na criação de uma ferramenta simples em Excel para simular investimentos em fundos imobiliários. A planilha permite calcular o valor total investido, o patrimônio acumulado e os dividendos mensais, ajudando o usuário a entender melhor o impacto de seus investimentos ao longo do tempo. Este modelo pode ser usado como base para futuras expansões e personalizações, oferecendo uma solução prática e acessível para investidores iniciantes.</t>
  </si>
  <si>
    <t>INVESTIMENTO MENSAL</t>
  </si>
  <si>
    <t>Qual a taxa de rendimento mensal?</t>
  </si>
  <si>
    <t>Quanto de patrimônio acumulado terei?</t>
  </si>
  <si>
    <t>Quanto investir por mês?</t>
  </si>
  <si>
    <t>Por quantos anos investir?</t>
  </si>
  <si>
    <t>Quanto receberei de dividendos mensais?</t>
  </si>
  <si>
    <t>Quanto em 2 anos?</t>
  </si>
  <si>
    <t>Quanto em 5 anos?</t>
  </si>
  <si>
    <t>Quanto em 10 anos?</t>
  </si>
  <si>
    <t>Quanto em 20 anos?</t>
  </si>
  <si>
    <t>Quanto em 30 anos?</t>
  </si>
  <si>
    <t>Dividendos</t>
  </si>
  <si>
    <t>Salário</t>
  </si>
  <si>
    <t>Rendimento da carteira</t>
  </si>
  <si>
    <t>Sugestão de investimento</t>
  </si>
  <si>
    <t>CONFIGURAÇÕES</t>
  </si>
  <si>
    <t>CENÁRIOS</t>
  </si>
  <si>
    <t>CHAVE</t>
  </si>
  <si>
    <t>PERFIL</t>
  </si>
  <si>
    <t>TIPO DE FII</t>
  </si>
  <si>
    <t>%</t>
  </si>
  <si>
    <t>Conservador</t>
  </si>
  <si>
    <t>PAPEL</t>
  </si>
  <si>
    <t>TIJOLO</t>
  </si>
  <si>
    <t>Moderado-TIJOLO</t>
  </si>
  <si>
    <t>HÍBRIDOS</t>
  </si>
  <si>
    <t>FOFs</t>
  </si>
  <si>
    <t>DESENVOLVIMENTO</t>
  </si>
  <si>
    <t>HOTELARIAS</t>
  </si>
  <si>
    <t>Moderado</t>
  </si>
  <si>
    <t>Agressivo</t>
  </si>
  <si>
    <t>Valor a ser investido por mês</t>
  </si>
  <si>
    <t>Percentual sugerido</t>
  </si>
  <si>
    <t>Valores</t>
  </si>
  <si>
    <t>Papel</t>
  </si>
  <si>
    <t>Tijolo</t>
  </si>
  <si>
    <t>Desenvolvimento</t>
  </si>
  <si>
    <t>Hotelarias</t>
  </si>
  <si>
    <t>TOTAL</t>
  </si>
  <si>
    <t>Híbridos</t>
  </si>
  <si>
    <t>Acumulados</t>
  </si>
  <si>
    <t>Intervalos nomeados</t>
  </si>
  <si>
    <t>tabelas de apoio</t>
  </si>
  <si>
    <t>Boas práticas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</si>
</sst>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3A671"/>
        <bgColor indexed="64"/>
      </patternFill>
    </fill>
  </fills>
  <borders count="48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thin">
        <color theme="0" tint="-0.14996795556505021"/>
      </right>
      <top style="medium">
        <color rgb="FF00B050"/>
      </top>
      <bottom style="thin">
        <color theme="0" tint="-0.14996795556505021"/>
      </bottom>
      <diagonal/>
    </border>
    <border>
      <left style="medium">
        <color rgb="FF00B05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B05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B050"/>
      </left>
      <right style="thin">
        <color theme="0" tint="-0.14996795556505021"/>
      </right>
      <top style="thin">
        <color theme="0" tint="-0.14996795556505021"/>
      </top>
      <bottom style="medium">
        <color rgb="FF00B050"/>
      </bottom>
      <diagonal/>
    </border>
    <border>
      <left style="thin">
        <color theme="0" tint="-0.14996795556505021"/>
      </left>
      <right style="medium">
        <color rgb="FF00B050"/>
      </right>
      <top style="thin">
        <color theme="0" tint="-0.14996795556505021"/>
      </top>
      <bottom style="medium">
        <color rgb="FF00B05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B050"/>
      </bottom>
      <diagonal/>
    </border>
    <border>
      <left style="medium">
        <color theme="7" tint="0.39991454817346722"/>
      </left>
      <right/>
      <top style="medium">
        <color theme="7" tint="0.39991454817346722"/>
      </top>
      <bottom style="thin">
        <color theme="0" tint="-0.14996795556505021"/>
      </bottom>
      <diagonal/>
    </border>
    <border>
      <left/>
      <right/>
      <top style="medium">
        <color theme="7" tint="0.39991454817346722"/>
      </top>
      <bottom style="thin">
        <color theme="0" tint="-0.14996795556505021"/>
      </bottom>
      <diagonal/>
    </border>
    <border>
      <left/>
      <right style="medium">
        <color theme="7" tint="0.39991454817346722"/>
      </right>
      <top style="medium">
        <color theme="7" tint="0.39991454817346722"/>
      </top>
      <bottom style="thin">
        <color theme="0" tint="-0.14996795556505021"/>
      </bottom>
      <diagonal/>
    </border>
    <border>
      <left/>
      <right/>
      <top style="medium">
        <color rgb="FF00B050"/>
      </top>
      <bottom/>
      <diagonal/>
    </border>
    <border>
      <left style="medium">
        <color theme="7" tint="0.39991454817346722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7" tint="0.39991454817346722"/>
      </right>
      <top style="thin">
        <color theme="0" tint="-0.14996795556505021"/>
      </top>
      <bottom style="thin">
        <color theme="0" tint="-0.24994659260841701"/>
      </bottom>
      <diagonal/>
    </border>
    <border>
      <left style="medium">
        <color theme="7" tint="0.3999145481734672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7" tint="0.3999145481734672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7" tint="0.39991454817346722"/>
      </left>
      <right style="thin">
        <color theme="0" tint="-0.24994659260841701"/>
      </right>
      <top style="thin">
        <color theme="0" tint="-0.24994659260841701"/>
      </top>
      <bottom style="medium">
        <color theme="7" tint="0.399914548173467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7" tint="0.39991454817346722"/>
      </bottom>
      <diagonal/>
    </border>
    <border>
      <left style="thin">
        <color theme="0" tint="-0.24994659260841701"/>
      </left>
      <right style="medium">
        <color theme="7" tint="0.39991454817346722"/>
      </right>
      <top style="thin">
        <color theme="0" tint="-0.24994659260841701"/>
      </top>
      <bottom style="medium">
        <color theme="7" tint="0.39991454817346722"/>
      </bottom>
      <diagonal/>
    </border>
    <border>
      <left style="medium">
        <color rgb="FF00B05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B050"/>
      </right>
      <top/>
      <bottom style="thin">
        <color theme="0" tint="-0.24994659260841701"/>
      </bottom>
      <diagonal/>
    </border>
    <border>
      <left style="medium">
        <color rgb="FF00B05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B05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B050"/>
      </right>
      <top style="thin">
        <color theme="0" tint="-0.24994659260841701"/>
      </top>
      <bottom style="medium">
        <color rgb="FF00B050"/>
      </bottom>
      <diagonal/>
    </border>
    <border>
      <left/>
      <right/>
      <top/>
      <bottom style="medium">
        <color indexed="64"/>
      </bottom>
      <diagonal/>
    </border>
    <border>
      <left style="medium">
        <color theme="0" tint="-0.24994659260841701"/>
      </left>
      <right style="thin">
        <color theme="0" tint="-0.14996795556505021"/>
      </right>
      <top style="medium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24994659260841701"/>
      </right>
      <top style="medium">
        <color theme="0" tint="-0.24994659260841701"/>
      </top>
      <bottom style="thin">
        <color theme="0" tint="-0.14996795556505021"/>
      </bottom>
      <diagonal/>
    </border>
    <border>
      <left style="medium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medium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24994659260841701"/>
      </bottom>
      <diagonal/>
    </border>
    <border>
      <left style="thin">
        <color theme="0" tint="-0.14996795556505021"/>
      </left>
      <right style="medium">
        <color theme="0" tint="-0.24994659260841701"/>
      </right>
      <top style="thin">
        <color theme="0" tint="-0.14996795556505021"/>
      </top>
      <bottom style="medium">
        <color theme="0" tint="-0.24994659260841701"/>
      </bottom>
      <diagonal/>
    </border>
    <border>
      <left style="medium">
        <color rgb="FF00B050"/>
      </left>
      <right/>
      <top style="thin">
        <color theme="0" tint="-0.24994659260841701"/>
      </top>
      <bottom style="medium">
        <color rgb="FF00B050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rgb="FF00B050"/>
      </bottom>
      <diagonal/>
    </border>
    <border>
      <left style="medium">
        <color rgb="FFF3A671"/>
      </left>
      <right style="thin">
        <color theme="0" tint="-0.14996795556505021"/>
      </right>
      <top style="medium">
        <color rgb="FFF3A67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F3A67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3A671"/>
      </right>
      <top style="medium">
        <color rgb="FFF3A671"/>
      </top>
      <bottom style="thin">
        <color theme="0" tint="-0.14996795556505021"/>
      </bottom>
      <diagonal/>
    </border>
    <border>
      <left style="medium">
        <color rgb="FFF3A671"/>
      </left>
      <right style="thin">
        <color theme="0" tint="-0.14996795556505021"/>
      </right>
      <top style="thin">
        <color theme="0" tint="-0.14996795556505021"/>
      </top>
      <bottom style="medium">
        <color rgb="FFF3A67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F3A671"/>
      </bottom>
      <diagonal/>
    </border>
    <border>
      <left style="thin">
        <color theme="0" tint="-0.14996795556505021"/>
      </left>
      <right style="medium">
        <color rgb="FFF3A671"/>
      </right>
      <top style="thin">
        <color theme="0" tint="-0.14996795556505021"/>
      </top>
      <bottom style="medium">
        <color rgb="FFF3A671"/>
      </bottom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rgb="FF00B050"/>
      </top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rgb="FF00B050"/>
      </right>
      <top style="medium">
        <color rgb="FF00B050"/>
      </top>
      <bottom style="thin">
        <color theme="0" tint="-0.149967955565050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8" fontId="0" fillId="0" borderId="8" xfId="0" applyNumberFormat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  <xf numFmtId="8" fontId="0" fillId="0" borderId="9" xfId="0" applyNumberFormat="1" applyBorder="1" applyAlignment="1">
      <alignment horizontal="center" vertical="center"/>
    </xf>
    <xf numFmtId="8" fontId="0" fillId="0" borderId="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0" fontId="4" fillId="0" borderId="27" xfId="0" applyNumberFormat="1" applyFont="1" applyBorder="1" applyAlignment="1">
      <alignment horizontal="center" vertical="center"/>
    </xf>
    <xf numFmtId="8" fontId="4" fillId="5" borderId="27" xfId="0" applyNumberFormat="1" applyFont="1" applyFill="1" applyBorder="1" applyAlignment="1">
      <alignment horizontal="center" vertical="center"/>
    </xf>
    <xf numFmtId="8" fontId="4" fillId="5" borderId="28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indent="1"/>
    </xf>
    <xf numFmtId="164" fontId="0" fillId="6" borderId="22" xfId="0" applyNumberFormat="1" applyFill="1" applyBorder="1" applyAlignment="1">
      <alignment horizontal="center" vertical="center"/>
    </xf>
    <xf numFmtId="0" fontId="5" fillId="9" borderId="0" xfId="0" applyFont="1" applyFill="1"/>
    <xf numFmtId="0" fontId="5" fillId="9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3" fillId="3" borderId="0" xfId="3"/>
    <xf numFmtId="9" fontId="3" fillId="3" borderId="0" xfId="1" applyFont="1" applyFill="1"/>
    <xf numFmtId="0" fontId="0" fillId="0" borderId="29" xfId="0" applyBorder="1"/>
    <xf numFmtId="0" fontId="0" fillId="0" borderId="29" xfId="0" applyBorder="1" applyAlignment="1">
      <alignment horizontal="center"/>
    </xf>
    <xf numFmtId="9" fontId="0" fillId="0" borderId="29" xfId="0" applyNumberForma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0" borderId="33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0" fontId="2" fillId="2" borderId="0" xfId="2"/>
    <xf numFmtId="9" fontId="2" fillId="2" borderId="0" xfId="1" applyFont="1" applyFill="1"/>
    <xf numFmtId="0" fontId="4" fillId="10" borderId="30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4" fillId="10" borderId="32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164" fontId="4" fillId="10" borderId="37" xfId="0" applyNumberFormat="1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7" fillId="4" borderId="47" xfId="0" applyFont="1" applyFill="1" applyBorder="1" applyAlignment="1">
      <alignment vertical="center"/>
    </xf>
    <xf numFmtId="0" fontId="7" fillId="4" borderId="46" xfId="0" applyFont="1" applyFill="1" applyBorder="1" applyAlignment="1">
      <alignment horizontal="center" vertical="center"/>
    </xf>
    <xf numFmtId="164" fontId="4" fillId="6" borderId="44" xfId="0" applyNumberFormat="1" applyFont="1" applyFill="1" applyBorder="1" applyAlignment="1">
      <alignment horizontal="center" vertical="center"/>
    </xf>
    <xf numFmtId="164" fontId="4" fillId="6" borderId="4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indent="1"/>
    </xf>
    <xf numFmtId="0" fontId="8" fillId="0" borderId="24" xfId="0" applyFont="1" applyBorder="1" applyAlignment="1">
      <alignment horizontal="left" vertical="center" indent="1"/>
    </xf>
    <xf numFmtId="0" fontId="8" fillId="0" borderId="26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9" fillId="5" borderId="26" xfId="0" applyFont="1" applyFill="1" applyBorder="1" applyAlignment="1">
      <alignment horizontal="left" vertical="center" indent="1"/>
    </xf>
    <xf numFmtId="0" fontId="9" fillId="5" borderId="18" xfId="0" applyFont="1" applyFill="1" applyBorder="1" applyAlignment="1">
      <alignment horizontal="left" vertical="center" indent="1"/>
    </xf>
    <xf numFmtId="0" fontId="9" fillId="5" borderId="38" xfId="0" applyFont="1" applyFill="1" applyBorder="1" applyAlignment="1">
      <alignment horizontal="left" vertical="center" indent="1"/>
    </xf>
    <xf numFmtId="0" fontId="9" fillId="5" borderId="39" xfId="0" applyFont="1" applyFill="1" applyBorder="1" applyAlignment="1">
      <alignment horizontal="left" vertical="center" indent="1"/>
    </xf>
    <xf numFmtId="0" fontId="4" fillId="11" borderId="41" xfId="0" applyFont="1" applyFill="1" applyBorder="1" applyAlignment="1">
      <alignment horizontal="center" vertical="center"/>
    </xf>
    <xf numFmtId="0" fontId="4" fillId="11" borderId="42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left" vertical="center" indent="1"/>
    </xf>
    <xf numFmtId="0" fontId="8" fillId="6" borderId="15" xfId="0" applyFont="1" applyFill="1" applyBorder="1" applyAlignment="1">
      <alignment horizontal="left" vertical="center" indent="1"/>
    </xf>
    <xf numFmtId="0" fontId="8" fillId="6" borderId="17" xfId="0" applyFont="1" applyFill="1" applyBorder="1" applyAlignment="1">
      <alignment horizontal="left" vertical="center" indent="1"/>
    </xf>
    <xf numFmtId="0" fontId="8" fillId="6" borderId="18" xfId="0" applyFont="1" applyFill="1" applyBorder="1" applyAlignment="1">
      <alignment horizontal="left" vertical="center" indent="1"/>
    </xf>
    <xf numFmtId="0" fontId="8" fillId="6" borderId="20" xfId="0" applyFont="1" applyFill="1" applyBorder="1" applyAlignment="1">
      <alignment horizontal="left" vertical="center" indent="1"/>
    </xf>
    <xf numFmtId="0" fontId="8" fillId="6" borderId="2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4">
    <cellStyle name="Bom" xfId="2" builtinId="26"/>
    <cellStyle name="Neutro" xfId="3" builtinId="28"/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3A671"/>
      <color rgb="FFFFCE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ferramenta!$C$33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E4-49FF-A6D7-71A2271034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E4-49FF-A6D7-71A2271034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E4-49FF-A6D7-71A2271034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E4-49FF-A6D7-71A2271034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E4-49FF-A6D7-71A2271034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6E4-49FF-A6D7-71A2271034C7}"/>
              </c:ext>
            </c:extLst>
          </c:dPt>
          <c:cat>
            <c:strRef>
              <c:f>ferramenta!$B$34:$B$39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ferramenta!$C$34:$C$39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4-4318-83E0-6F2149901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0</xdr:row>
      <xdr:rowOff>161926</xdr:rowOff>
    </xdr:from>
    <xdr:to>
      <xdr:col>3</xdr:col>
      <xdr:colOff>876300</xdr:colOff>
      <xdr:row>8</xdr:row>
      <xdr:rowOff>125940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B2B032-7086-4FB5-8FBC-76766B970C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14300" y="161926"/>
          <a:ext cx="5819775" cy="1488014"/>
        </a:xfrm>
        <a:prstGeom prst="rect">
          <a:avLst/>
        </a:prstGeom>
      </xdr:spPr>
    </xdr:pic>
    <xdr:clientData/>
  </xdr:twoCellAnchor>
  <xdr:twoCellAnchor>
    <xdr:from>
      <xdr:col>1</xdr:col>
      <xdr:colOff>681037</xdr:colOff>
      <xdr:row>41</xdr:row>
      <xdr:rowOff>33337</xdr:rowOff>
    </xdr:from>
    <xdr:to>
      <xdr:col>2</xdr:col>
      <xdr:colOff>895350</xdr:colOff>
      <xdr:row>52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1E797AF-AA78-3F10-581E-A2E95BB44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iscilla.terceiriza\Desktop\Priscilla\Excel%20com%20IA\DESAFIO%20-%20Criando%20uma%20Ferramenta%20de%20Controle%20de%20Investimentos%20com%20Excel\planilha%20de%20controle%20de%20investimentos.xlsx" TargetMode="External"/><Relationship Id="rId1" Type="http://schemas.openxmlformats.org/officeDocument/2006/relationships/externalLinkPath" Target="planilha%20de%20controle%20de%20investimen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"/>
      <sheetName val="Planilha2"/>
    </sheetNames>
    <sheetDataSet>
      <sheetData sheetId="0">
        <row r="13">
          <cell r="D13">
            <v>6.0000000000000001E-3</v>
          </cell>
        </row>
        <row r="17">
          <cell r="D17">
            <v>200</v>
          </cell>
        </row>
        <row r="18">
          <cell r="D18">
            <v>5</v>
          </cell>
        </row>
        <row r="19">
          <cell r="D19">
            <v>1.0789999999999999E-2</v>
          </cell>
        </row>
        <row r="20">
          <cell r="D20">
            <v>16755.382799697527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B840-05AD-438C-8730-717856F9AF47}">
  <dimension ref="B2:B17"/>
  <sheetViews>
    <sheetView workbookViewId="0">
      <selection activeCell="B4" sqref="B4"/>
    </sheetView>
  </sheetViews>
  <sheetFormatPr defaultRowHeight="15" x14ac:dyDescent="0.25"/>
  <cols>
    <col min="2" max="2" width="109.28515625" customWidth="1"/>
  </cols>
  <sheetData>
    <row r="2" spans="2:2" ht="105" x14ac:dyDescent="0.25">
      <c r="B2" s="1" t="s">
        <v>6</v>
      </c>
    </row>
    <row r="4" spans="2:2" x14ac:dyDescent="0.25">
      <c r="B4" t="s">
        <v>0</v>
      </c>
    </row>
    <row r="6" spans="2:2" x14ac:dyDescent="0.25">
      <c r="B6" t="s">
        <v>5</v>
      </c>
    </row>
    <row r="7" spans="2:2" x14ac:dyDescent="0.25">
      <c r="B7" t="s">
        <v>4</v>
      </c>
    </row>
    <row r="8" spans="2:2" x14ac:dyDescent="0.25">
      <c r="B8" t="s">
        <v>3</v>
      </c>
    </row>
    <row r="10" spans="2:2" x14ac:dyDescent="0.25">
      <c r="B10" t="s">
        <v>2</v>
      </c>
    </row>
    <row r="11" spans="2:2" x14ac:dyDescent="0.25">
      <c r="B11" t="s">
        <v>1</v>
      </c>
    </row>
    <row r="15" spans="2:2" x14ac:dyDescent="0.25">
      <c r="B15" t="s">
        <v>50</v>
      </c>
    </row>
    <row r="16" spans="2:2" x14ac:dyDescent="0.25">
      <c r="B16" t="s">
        <v>48</v>
      </c>
    </row>
    <row r="17" spans="2:2" x14ac:dyDescent="0.25">
      <c r="B17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E58"/>
  <sheetViews>
    <sheetView showGridLines="0" tabSelected="1" workbookViewId="0">
      <selection activeCell="C34" sqref="C34"/>
    </sheetView>
  </sheetViews>
  <sheetFormatPr defaultColWidth="0" defaultRowHeight="15" x14ac:dyDescent="0.25"/>
  <cols>
    <col min="1" max="1" width="3.7109375" style="5" customWidth="1"/>
    <col min="2" max="2" width="53.140625" style="5" customWidth="1"/>
    <col min="3" max="3" width="19" style="5" bestFit="1" customWidth="1"/>
    <col min="4" max="4" width="14.85546875" style="5" bestFit="1" customWidth="1"/>
    <col min="5" max="5" width="3.7109375" style="5" customWidth="1"/>
    <col min="6" max="16384" width="4.28515625" style="5" hidden="1"/>
  </cols>
  <sheetData>
    <row r="10" spans="2:4" ht="10.5" customHeight="1" thickBot="1" x14ac:dyDescent="0.3"/>
    <row r="11" spans="2:4" ht="26.25" x14ac:dyDescent="0.25">
      <c r="B11" s="59" t="s">
        <v>22</v>
      </c>
      <c r="C11" s="60"/>
      <c r="D11" s="61"/>
    </row>
    <row r="12" spans="2:4" ht="15.75" x14ac:dyDescent="0.25">
      <c r="B12" s="62" t="s">
        <v>19</v>
      </c>
      <c r="C12" s="63"/>
      <c r="D12" s="11">
        <v>2000</v>
      </c>
    </row>
    <row r="13" spans="2:4" ht="15.75" x14ac:dyDescent="0.25">
      <c r="B13" s="64" t="s">
        <v>20</v>
      </c>
      <c r="C13" s="65"/>
      <c r="D13" s="12">
        <v>6.0000000000000001E-3</v>
      </c>
    </row>
    <row r="14" spans="2:4" ht="16.5" thickBot="1" x14ac:dyDescent="0.3">
      <c r="B14" s="66" t="s">
        <v>21</v>
      </c>
      <c r="C14" s="67"/>
      <c r="D14" s="20">
        <f>D12*30%</f>
        <v>600</v>
      </c>
    </row>
    <row r="15" spans="2:4" ht="15.75" thickBot="1" x14ac:dyDescent="0.3"/>
    <row r="16" spans="2:4" ht="26.25" x14ac:dyDescent="0.25">
      <c r="B16" s="68" t="s">
        <v>7</v>
      </c>
      <c r="C16" s="69"/>
      <c r="D16" s="70"/>
    </row>
    <row r="17" spans="1:5" ht="15.75" x14ac:dyDescent="0.25">
      <c r="B17" s="49" t="s">
        <v>10</v>
      </c>
      <c r="C17" s="50"/>
      <c r="D17" s="13">
        <v>200</v>
      </c>
    </row>
    <row r="18" spans="1:5" ht="15.75" x14ac:dyDescent="0.25">
      <c r="B18" s="51" t="s">
        <v>11</v>
      </c>
      <c r="C18" s="52"/>
      <c r="D18" s="14">
        <v>5</v>
      </c>
    </row>
    <row r="19" spans="1:5" ht="15.75" x14ac:dyDescent="0.25">
      <c r="B19" s="51" t="s">
        <v>8</v>
      </c>
      <c r="C19" s="52"/>
      <c r="D19" s="15">
        <v>1.0789999999999999E-2</v>
      </c>
    </row>
    <row r="20" spans="1:5" ht="15.75" x14ac:dyDescent="0.25">
      <c r="B20" s="53" t="s">
        <v>9</v>
      </c>
      <c r="C20" s="54"/>
      <c r="D20" s="16">
        <f>FV(taxa_mensal,qtde_anos*12,aporte*-1)</f>
        <v>16755.382799697527</v>
      </c>
    </row>
    <row r="21" spans="1:5" ht="16.5" thickBot="1" x14ac:dyDescent="0.3">
      <c r="B21" s="55" t="s">
        <v>12</v>
      </c>
      <c r="C21" s="56"/>
      <c r="D21" s="17">
        <f>patrimonio*rendimento_carteira</f>
        <v>100.53229679818516</v>
      </c>
    </row>
    <row r="22" spans="1:5" ht="15.75" thickBot="1" x14ac:dyDescent="0.3">
      <c r="B22" s="6"/>
    </row>
    <row r="23" spans="1:5" ht="26.25" x14ac:dyDescent="0.25">
      <c r="B23" s="4" t="s">
        <v>23</v>
      </c>
      <c r="C23" s="46" t="s">
        <v>47</v>
      </c>
      <c r="D23" s="45" t="s">
        <v>18</v>
      </c>
      <c r="E23"/>
    </row>
    <row r="24" spans="1:5" ht="15.75" x14ac:dyDescent="0.25">
      <c r="A24" s="3">
        <v>2</v>
      </c>
      <c r="B24" s="18" t="s">
        <v>13</v>
      </c>
      <c r="C24" s="7">
        <f>FV($D$19,$A24*12,$D$17*-1)</f>
        <v>5445.5254595290435</v>
      </c>
      <c r="D24" s="8">
        <f>C24*rendimento_carteira</f>
        <v>32.673152757174265</v>
      </c>
    </row>
    <row r="25" spans="1:5" ht="15.75" x14ac:dyDescent="0.25">
      <c r="A25" s="3">
        <v>5</v>
      </c>
      <c r="B25" s="18" t="s">
        <v>14</v>
      </c>
      <c r="C25" s="7">
        <f>FV($D$19,$A25*12,$D$17*-1)</f>
        <v>16755.382799697527</v>
      </c>
      <c r="D25" s="8">
        <f>C25*rendimento_carteira</f>
        <v>100.53229679818516</v>
      </c>
    </row>
    <row r="26" spans="1:5" ht="15.75" x14ac:dyDescent="0.25">
      <c r="A26" s="3">
        <v>10</v>
      </c>
      <c r="B26" s="18" t="s">
        <v>15</v>
      </c>
      <c r="C26" s="7">
        <f>FV($D$19,$A26*12,$D$17*-1)</f>
        <v>48656.842506034438</v>
      </c>
      <c r="D26" s="8">
        <f>C26*rendimento_carteira</f>
        <v>291.94105503620665</v>
      </c>
    </row>
    <row r="27" spans="1:5" ht="15.75" x14ac:dyDescent="0.25">
      <c r="A27" s="3">
        <v>20</v>
      </c>
      <c r="B27" s="18" t="s">
        <v>16</v>
      </c>
      <c r="C27" s="7">
        <f>FV($D$19,$A27*12,$D$17*-1)</f>
        <v>225039.68001941612</v>
      </c>
      <c r="D27" s="8">
        <f>C27*rendimento_carteira</f>
        <v>1350.2380801164968</v>
      </c>
    </row>
    <row r="28" spans="1:5" ht="16.5" thickBot="1" x14ac:dyDescent="0.3">
      <c r="A28" s="3">
        <v>30</v>
      </c>
      <c r="B28" s="19" t="s">
        <v>17</v>
      </c>
      <c r="C28" s="9">
        <f>FV($D$19,$A28*12,$D$17*-1)</f>
        <v>864433.93100094295</v>
      </c>
      <c r="D28" s="10">
        <f>C28*rendimento_carteira</f>
        <v>5186.6035860056581</v>
      </c>
    </row>
    <row r="29" spans="1:5" ht="15.75" thickBot="1" x14ac:dyDescent="0.3">
      <c r="A29" s="3"/>
    </row>
    <row r="30" spans="1:5" x14ac:dyDescent="0.25">
      <c r="B30" s="43" t="s">
        <v>25</v>
      </c>
      <c r="C30" s="57" t="s">
        <v>28</v>
      </c>
      <c r="D30" s="58"/>
    </row>
    <row r="31" spans="1:5" ht="15.75" thickBot="1" x14ac:dyDescent="0.3">
      <c r="B31" s="44" t="s">
        <v>38</v>
      </c>
      <c r="C31" s="47">
        <f>aporte</f>
        <v>200</v>
      </c>
      <c r="D31" s="48"/>
    </row>
    <row r="32" spans="1:5" ht="15.75" thickBot="1" x14ac:dyDescent="0.3"/>
    <row r="33" spans="2:4" x14ac:dyDescent="0.25">
      <c r="B33" s="37" t="s">
        <v>26</v>
      </c>
      <c r="C33" s="38" t="s">
        <v>39</v>
      </c>
      <c r="D33" s="39" t="s">
        <v>40</v>
      </c>
    </row>
    <row r="34" spans="2:4" x14ac:dyDescent="0.25">
      <c r="B34" s="32" t="s">
        <v>41</v>
      </c>
      <c r="C34" s="33">
        <f>VLOOKUP($C$30&amp;"-"&amp;B34,'tabela de apoio'!$A:$D,4,FALSE)</f>
        <v>0.3</v>
      </c>
      <c r="D34" s="34">
        <f>C34*$C$31</f>
        <v>60</v>
      </c>
    </row>
    <row r="35" spans="2:4" x14ac:dyDescent="0.25">
      <c r="B35" s="32" t="s">
        <v>42</v>
      </c>
      <c r="C35" s="33">
        <f>VLOOKUP($C$30&amp;"-"&amp;B35,'tabela de apoio'!$A:$D,4,FALSE)</f>
        <v>0.5</v>
      </c>
      <c r="D35" s="34">
        <f t="shared" ref="D35:D39" si="0">C35*$C$31</f>
        <v>100</v>
      </c>
    </row>
    <row r="36" spans="2:4" x14ac:dyDescent="0.25">
      <c r="B36" s="32" t="s">
        <v>46</v>
      </c>
      <c r="C36" s="33">
        <f>VLOOKUP($C$30&amp;"-"&amp;B36,'tabela de apoio'!$A:$D,4,FALSE)</f>
        <v>0.1</v>
      </c>
      <c r="D36" s="34">
        <f t="shared" si="0"/>
        <v>20</v>
      </c>
    </row>
    <row r="37" spans="2:4" x14ac:dyDescent="0.25">
      <c r="B37" s="32" t="s">
        <v>33</v>
      </c>
      <c r="C37" s="33">
        <f>VLOOKUP($C$30&amp;"-"&amp;B37,'tabela de apoio'!$A:$D,4,FALSE)</f>
        <v>0.1</v>
      </c>
      <c r="D37" s="34">
        <f t="shared" si="0"/>
        <v>20</v>
      </c>
    </row>
    <row r="38" spans="2:4" x14ac:dyDescent="0.25">
      <c r="B38" s="32" t="s">
        <v>43</v>
      </c>
      <c r="C38" s="33">
        <f>VLOOKUP($C$30&amp;"-"&amp;B38,'tabela de apoio'!$A:$D,4,FALSE)</f>
        <v>0</v>
      </c>
      <c r="D38" s="34">
        <f t="shared" si="0"/>
        <v>0</v>
      </c>
    </row>
    <row r="39" spans="2:4" x14ac:dyDescent="0.25">
      <c r="B39" s="32" t="s">
        <v>44</v>
      </c>
      <c r="C39" s="33">
        <f>VLOOKUP($C$30&amp;"-"&amp;B39,'tabela de apoio'!$A:$D,4,FALSE)</f>
        <v>0</v>
      </c>
      <c r="D39" s="34">
        <f t="shared" si="0"/>
        <v>0</v>
      </c>
    </row>
    <row r="40" spans="2:4" ht="15.75" thickBot="1" x14ac:dyDescent="0.3">
      <c r="B40" s="40" t="s">
        <v>45</v>
      </c>
      <c r="C40" s="41"/>
      <c r="D40" s="42">
        <f>SUM(D34:D39)</f>
        <v>200</v>
      </c>
    </row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</sheetData>
  <mergeCells count="12">
    <mergeCell ref="B11:D11"/>
    <mergeCell ref="B12:C12"/>
    <mergeCell ref="B13:C13"/>
    <mergeCell ref="B14:C14"/>
    <mergeCell ref="B16:D16"/>
    <mergeCell ref="C31:D31"/>
    <mergeCell ref="B17:C17"/>
    <mergeCell ref="B18:C18"/>
    <mergeCell ref="B19:C19"/>
    <mergeCell ref="B20:C20"/>
    <mergeCell ref="B21:C21"/>
    <mergeCell ref="C30:D30"/>
  </mergeCells>
  <dataValidations count="1">
    <dataValidation type="list" allowBlank="1" showInputMessage="1" showErrorMessage="1" sqref="C30" xr:uid="{915495CF-B128-4C33-AC49-9E3E6BB99772}">
      <formula1>"Conservador,Moderado,Agressivo"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453D-1A91-44CB-98FD-B676A96652F2}">
  <dimension ref="A2:H21"/>
  <sheetViews>
    <sheetView showGridLines="0" zoomScale="115" zoomScaleNormal="115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21" t="s">
        <v>24</v>
      </c>
      <c r="B2" s="21" t="s">
        <v>25</v>
      </c>
      <c r="C2" s="22" t="s">
        <v>26</v>
      </c>
      <c r="D2" s="22" t="s">
        <v>27</v>
      </c>
    </row>
    <row r="3" spans="1:8" x14ac:dyDescent="0.25">
      <c r="A3" t="str">
        <f>B3&amp;"-"&amp;C3</f>
        <v>Conservador-PAPEL</v>
      </c>
      <c r="B3" t="s">
        <v>28</v>
      </c>
      <c r="C3" s="2" t="s">
        <v>29</v>
      </c>
      <c r="D3" s="23">
        <v>0.3</v>
      </c>
      <c r="H3" t="s">
        <v>27</v>
      </c>
    </row>
    <row r="4" spans="1:8" x14ac:dyDescent="0.25">
      <c r="A4" t="str">
        <f t="shared" ref="A4:A20" si="0">B4&amp;"-"&amp;C4</f>
        <v>Conservador-TIJOLO</v>
      </c>
      <c r="B4" t="s">
        <v>28</v>
      </c>
      <c r="C4" s="2" t="s">
        <v>30</v>
      </c>
      <c r="D4" s="23">
        <v>0.5</v>
      </c>
      <c r="G4" s="24" t="s">
        <v>31</v>
      </c>
      <c r="H4" s="25">
        <f>VLOOKUP(G4,$A:$D,4,FALSE)</f>
        <v>0.35</v>
      </c>
    </row>
    <row r="5" spans="1:8" x14ac:dyDescent="0.25">
      <c r="A5" t="str">
        <f t="shared" si="0"/>
        <v>Conservador-HÍBRIDOS</v>
      </c>
      <c r="B5" t="s">
        <v>28</v>
      </c>
      <c r="C5" s="2" t="s">
        <v>32</v>
      </c>
      <c r="D5" s="23">
        <v>0.1</v>
      </c>
    </row>
    <row r="6" spans="1:8" x14ac:dyDescent="0.25">
      <c r="A6" t="str">
        <f t="shared" si="0"/>
        <v>Conservador-FOFs</v>
      </c>
      <c r="B6" t="s">
        <v>28</v>
      </c>
      <c r="C6" s="2" t="s">
        <v>33</v>
      </c>
      <c r="D6" s="23">
        <v>0.1</v>
      </c>
    </row>
    <row r="7" spans="1:8" x14ac:dyDescent="0.25">
      <c r="A7" t="str">
        <f t="shared" si="0"/>
        <v>Conservador-DESENVOLVIMENTO</v>
      </c>
      <c r="B7" t="s">
        <v>28</v>
      </c>
      <c r="C7" s="2" t="s">
        <v>34</v>
      </c>
      <c r="D7" s="23">
        <v>0</v>
      </c>
    </row>
    <row r="8" spans="1:8" ht="15.75" thickBot="1" x14ac:dyDescent="0.3">
      <c r="A8" s="26" t="str">
        <f t="shared" si="0"/>
        <v>Conservador-HOTELARIAS</v>
      </c>
      <c r="B8" s="26" t="s">
        <v>28</v>
      </c>
      <c r="C8" s="27" t="s">
        <v>35</v>
      </c>
      <c r="D8" s="28">
        <v>0</v>
      </c>
    </row>
    <row r="9" spans="1:8" x14ac:dyDescent="0.25">
      <c r="A9" t="str">
        <f t="shared" si="0"/>
        <v>Moderado-PAPEL</v>
      </c>
      <c r="B9" t="s">
        <v>36</v>
      </c>
      <c r="C9" s="2" t="s">
        <v>29</v>
      </c>
      <c r="D9" s="23">
        <v>0.32</v>
      </c>
      <c r="G9" s="35" t="s">
        <v>31</v>
      </c>
      <c r="H9" s="36">
        <f>VLOOKUP(G9,A2:D21,4,FALSE)</f>
        <v>0.35</v>
      </c>
    </row>
    <row r="10" spans="1:8" x14ac:dyDescent="0.25">
      <c r="A10" s="29" t="str">
        <f t="shared" si="0"/>
        <v>Moderado-TIJOLO</v>
      </c>
      <c r="B10" s="29" t="s">
        <v>36</v>
      </c>
      <c r="C10" s="30" t="s">
        <v>30</v>
      </c>
      <c r="D10" s="31">
        <v>0.35</v>
      </c>
    </row>
    <row r="11" spans="1:8" x14ac:dyDescent="0.25">
      <c r="A11" t="str">
        <f t="shared" si="0"/>
        <v>Moderado-HÍBRIDOS</v>
      </c>
      <c r="B11" t="s">
        <v>36</v>
      </c>
      <c r="C11" s="2" t="s">
        <v>32</v>
      </c>
      <c r="D11" s="23">
        <v>0.08</v>
      </c>
    </row>
    <row r="12" spans="1:8" x14ac:dyDescent="0.25">
      <c r="A12" t="str">
        <f t="shared" si="0"/>
        <v>Moderado-FOFs</v>
      </c>
      <c r="B12" t="s">
        <v>36</v>
      </c>
      <c r="C12" s="2" t="s">
        <v>33</v>
      </c>
      <c r="D12" s="23">
        <v>0.05</v>
      </c>
    </row>
    <row r="13" spans="1:8" x14ac:dyDescent="0.25">
      <c r="A13" t="str">
        <f t="shared" si="0"/>
        <v>Moderado-DESENVOLVIMENTO</v>
      </c>
      <c r="B13" t="s">
        <v>36</v>
      </c>
      <c r="C13" s="2" t="s">
        <v>34</v>
      </c>
      <c r="D13" s="23">
        <v>0.1</v>
      </c>
    </row>
    <row r="14" spans="1:8" ht="15.75" thickBot="1" x14ac:dyDescent="0.3">
      <c r="A14" s="26" t="str">
        <f t="shared" si="0"/>
        <v>Moderado-HOTELARIAS</v>
      </c>
      <c r="B14" s="26" t="s">
        <v>36</v>
      </c>
      <c r="C14" s="27" t="s">
        <v>35</v>
      </c>
      <c r="D14" s="28">
        <v>0.1</v>
      </c>
    </row>
    <row r="15" spans="1:8" x14ac:dyDescent="0.25">
      <c r="A15" t="str">
        <f t="shared" si="0"/>
        <v>Agressivo-PAPEL</v>
      </c>
      <c r="B15" t="s">
        <v>37</v>
      </c>
      <c r="C15" s="2" t="s">
        <v>29</v>
      </c>
      <c r="D15" s="23">
        <v>0.5</v>
      </c>
    </row>
    <row r="16" spans="1:8" x14ac:dyDescent="0.25">
      <c r="A16" t="str">
        <f t="shared" si="0"/>
        <v>Agressivo-TIJOLO</v>
      </c>
      <c r="B16" t="s">
        <v>37</v>
      </c>
      <c r="C16" s="2" t="s">
        <v>30</v>
      </c>
      <c r="D16" s="23">
        <v>0.1</v>
      </c>
    </row>
    <row r="17" spans="1:4" x14ac:dyDescent="0.25">
      <c r="A17" t="str">
        <f t="shared" si="0"/>
        <v>Agressivo-HÍBRIDOS</v>
      </c>
      <c r="B17" t="s">
        <v>37</v>
      </c>
      <c r="C17" s="2" t="s">
        <v>32</v>
      </c>
      <c r="D17" s="23">
        <v>0.05</v>
      </c>
    </row>
    <row r="18" spans="1:4" x14ac:dyDescent="0.25">
      <c r="A18" t="str">
        <f t="shared" si="0"/>
        <v>Agressivo-FOFs</v>
      </c>
      <c r="B18" t="s">
        <v>37</v>
      </c>
      <c r="C18" s="2" t="s">
        <v>33</v>
      </c>
      <c r="D18" s="23">
        <v>0.05</v>
      </c>
    </row>
    <row r="19" spans="1:4" x14ac:dyDescent="0.25">
      <c r="A19" t="str">
        <f t="shared" si="0"/>
        <v>Agressivo-DESENVOLVIMENTO</v>
      </c>
      <c r="B19" t="s">
        <v>37</v>
      </c>
      <c r="C19" s="2" t="s">
        <v>34</v>
      </c>
      <c r="D19" s="23">
        <v>0.2</v>
      </c>
    </row>
    <row r="20" spans="1:4" x14ac:dyDescent="0.25">
      <c r="A20" t="str">
        <f t="shared" si="0"/>
        <v>Agressivo-HOTELARIAS</v>
      </c>
      <c r="B20" t="s">
        <v>37</v>
      </c>
      <c r="C20" s="2" t="s">
        <v>35</v>
      </c>
      <c r="D20" s="23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Planilha1</vt:lpstr>
      <vt:lpstr>ferramenta</vt:lpstr>
      <vt:lpstr>tabela de apoio</vt:lpstr>
      <vt:lpstr>aporte</vt:lpstr>
      <vt:lpstr>patrimonio</vt:lpstr>
      <vt:lpstr>qtde_anos</vt:lpstr>
      <vt:lpstr>rendimento_carteira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Rafaelle de Oliveira</dc:creator>
  <cp:lastModifiedBy>Priscilla Rafaelle de Oliveira Bonifacio</cp:lastModifiedBy>
  <dcterms:created xsi:type="dcterms:W3CDTF">2015-06-05T18:19:34Z</dcterms:created>
  <dcterms:modified xsi:type="dcterms:W3CDTF">2025-05-21T16:30:19Z</dcterms:modified>
</cp:coreProperties>
</file>