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sc\Documents\UB Bootcamp\"/>
    </mc:Choice>
  </mc:AlternateContent>
  <xr:revisionPtr revIDLastSave="0" documentId="8_{6E867E5E-FCCD-4702-946B-7199F36E716A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Sheet0" sheetId="1" r:id="rId1"/>
    <sheet name="Sheet1" sheetId="4" r:id="rId2"/>
    <sheet name="Sheet2" sheetId="5" r:id="rId3"/>
    <sheet name="Sheet3" sheetId="6" r:id="rId4"/>
    <sheet name="Bonus" sheetId="8" r:id="rId5"/>
    <sheet name="Bonus Statistical Analysis" sheetId="9" r:id="rId6"/>
  </sheets>
  <definedNames>
    <definedName name="_xlnm._FilterDatabase" localSheetId="0" hidden="1">Sheet0!$Q$1:$Q$1001</definedName>
  </definedNames>
  <calcPr calcId="191029"/>
  <pivotCaches>
    <pivotCache cacheId="15" r:id="rId7"/>
    <pivotCache cacheId="2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9" l="1"/>
  <c r="E6" i="9"/>
  <c r="M2" i="9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5" i="9"/>
  <c r="M4" i="9"/>
  <c r="M3" i="9"/>
  <c r="E2" i="9"/>
  <c r="M1" i="9"/>
  <c r="E1" i="9"/>
  <c r="E5" i="9"/>
  <c r="E4" i="9"/>
  <c r="E3" i="9"/>
  <c r="D13" i="8"/>
  <c r="C13" i="8"/>
  <c r="B13" i="8"/>
  <c r="D12" i="8"/>
  <c r="C12" i="8"/>
  <c r="B12" i="8"/>
  <c r="D11" i="8"/>
  <c r="C11" i="8"/>
  <c r="B11" i="8"/>
  <c r="D10" i="8"/>
  <c r="C10" i="8"/>
  <c r="B10" i="8"/>
  <c r="B9" i="8"/>
  <c r="D9" i="8"/>
  <c r="C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E3" i="8" l="1"/>
  <c r="G3" i="8" s="1"/>
  <c r="E2" i="8"/>
  <c r="H2" i="8" s="1"/>
  <c r="E13" i="8"/>
  <c r="H13" i="8" s="1"/>
  <c r="E12" i="8"/>
  <c r="G12" i="8" s="1"/>
  <c r="E11" i="8"/>
  <c r="G11" i="8" s="1"/>
  <c r="E10" i="8"/>
  <c r="H10" i="8" s="1"/>
  <c r="E9" i="8"/>
  <c r="G9" i="8" s="1"/>
  <c r="E8" i="8"/>
  <c r="G8" i="8" s="1"/>
  <c r="E7" i="8"/>
  <c r="H7" i="8" s="1"/>
  <c r="E6" i="8"/>
  <c r="G6" i="8" s="1"/>
  <c r="E5" i="8"/>
  <c r="F5" i="8" s="1"/>
  <c r="E4" i="8"/>
  <c r="G4" i="8" s="1"/>
  <c r="H9" i="8" l="1"/>
  <c r="H6" i="8"/>
  <c r="F2" i="8"/>
  <c r="H8" i="8"/>
  <c r="G10" i="8"/>
  <c r="F9" i="8"/>
  <c r="F3" i="8"/>
  <c r="G2" i="8"/>
  <c r="F10" i="8"/>
  <c r="G7" i="8"/>
  <c r="H12" i="8"/>
  <c r="F6" i="8"/>
  <c r="F12" i="8"/>
  <c r="H4" i="8"/>
  <c r="G13" i="8"/>
  <c r="F4" i="8"/>
  <c r="F7" i="8"/>
  <c r="F8" i="8"/>
  <c r="F11" i="8"/>
  <c r="G5" i="8"/>
  <c r="H3" i="8"/>
  <c r="F13" i="8"/>
  <c r="H11" i="8"/>
  <c r="H5" i="8"/>
</calcChain>
</file>

<file path=xl/sharedStrings.xml><?xml version="1.0" encoding="utf-8"?>
<sst xmlns="http://schemas.openxmlformats.org/spreadsheetml/2006/main" count="7027" uniqueCount="2078">
  <si>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</si>
  <si>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</si>
  <si>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</si>
  <si>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</si>
  <si>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</si>
  <si>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</si>
  <si>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</si>
  <si>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</si>
  <si>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</si>
  <si>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</si>
  <si>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</si>
  <si>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</si>
  <si>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</si>
  <si>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</si>
  <si>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</si>
  <si>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</si>
  <si>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</si>
  <si>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</si>
  <si>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</si>
  <si>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</si>
  <si>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</si>
  <si>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</si>
  <si>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</si>
  <si>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</si>
  <si>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</si>
  <si>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</si>
  <si>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</si>
  <si>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</si>
  <si>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</si>
  <si>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</si>
  <si>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</si>
  <si>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</si>
  <si>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</si>
  <si>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</si>
  <si>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</si>
  <si>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</si>
  <si>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</si>
  <si>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</si>
  <si>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</si>
  <si>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</si>
  <si>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</si>
  <si>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</si>
  <si>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</si>
  <si>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</si>
  <si>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</si>
  <si>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</si>
  <si>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</si>
  <si>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</si>
  <si>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</si>
  <si>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</si>
  <si>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</si>
  <si>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</si>
  <si>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</si>
  <si>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</si>
  <si>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</si>
  <si>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</si>
  <si>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</si>
  <si>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</si>
  <si>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</si>
  <si>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</si>
  <si>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</si>
  <si>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</si>
  <si>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</si>
  <si>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</si>
  <si>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</si>
  <si>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</si>
  <si>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</si>
  <si>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</si>
  <si>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</si>
  <si>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</si>
  <si>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</si>
  <si>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</si>
  <si>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</si>
  <si>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</si>
  <si>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</si>
  <si>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</si>
  <si>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</si>
  <si>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</si>
  <si>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</si>
  <si>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</si>
  <si>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</si>
  <si>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</si>
  <si>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</si>
  <si>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</si>
  <si>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</si>
  <si>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</si>
  <si>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</si>
  <si>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</si>
  <si>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</si>
  <si>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</si>
  <si>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</si>
  <si>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</si>
  <si>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</si>
  <si>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</si>
  <si>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</si>
  <si>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</si>
  <si>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</si>
  <si>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</si>
  <si>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</si>
  <si>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</si>
  <si>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</si>
  <si>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</si>
  <si>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</si>
  <si>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</si>
  <si>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</si>
  <si>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</si>
  <si>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</si>
  <si>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</si>
  <si>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</si>
  <si>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</si>
  <si>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</si>
  <si>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</si>
  <si>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</si>
  <si>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</si>
  <si>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</si>
  <si>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</si>
  <si>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</si>
  <si>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</si>
  <si>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</si>
  <si>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</si>
  <si>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</si>
  <si>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</si>
  <si>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</si>
  <si>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</si>
  <si>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</si>
  <si>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</si>
  <si>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</si>
  <si>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</si>
  <si>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</si>
  <si>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</si>
  <si>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</si>
  <si>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</si>
  <si>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</si>
  <si>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</si>
  <si>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</si>
  <si>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</si>
  <si>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</si>
  <si>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</si>
  <si>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</si>
  <si>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</si>
  <si>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</si>
  <si>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</si>
  <si>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</si>
  <si>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</si>
  <si>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</si>
  <si>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</si>
  <si>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</si>
  <si>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</si>
  <si>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</si>
  <si>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</si>
  <si>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</si>
  <si>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</si>
  <si>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</si>
  <si>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</si>
  <si>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</si>
  <si>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</si>
  <si>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</si>
  <si>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</si>
  <si>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</si>
  <si>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</si>
  <si>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</si>
  <si>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</si>
  <si>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</si>
  <si>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</si>
  <si>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</si>
  <si>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</si>
  <si>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</si>
  <si>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</si>
  <si>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</si>
  <si>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</si>
  <si>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</si>
  <si>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</si>
  <si>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</si>
  <si>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</si>
  <si>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</si>
  <si>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</si>
  <si>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</si>
  <si>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</si>
  <si>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</si>
  <si>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</si>
  <si>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</si>
  <si>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</si>
  <si>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</si>
  <si>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</si>
  <si>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</si>
  <si>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</si>
  <si>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</si>
  <si>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</si>
  <si>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</si>
  <si>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</si>
  <si>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</si>
  <si>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</si>
  <si>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</si>
  <si>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</si>
  <si>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</si>
  <si>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</si>
  <si>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</si>
  <si>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</si>
  <si>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</si>
  <si>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</si>
  <si>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</si>
  <si>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</si>
  <si>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</si>
  <si>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</si>
  <si>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</si>
  <si>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</si>
  <si>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</si>
  <si>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</si>
  <si>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</si>
  <si>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</si>
  <si>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</si>
  <si>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</si>
  <si>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</si>
  <si>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</si>
  <si>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</si>
  <si>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</si>
  <si>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</si>
  <si>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</si>
  <si>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</si>
  <si>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</si>
  <si>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</si>
  <si>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</si>
  <si>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</si>
  <si>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</si>
  <si>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</si>
  <si>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</si>
  <si>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</si>
  <si>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</si>
  <si>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</si>
  <si>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</si>
  <si>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</si>
  <si>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</si>
  <si>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</si>
  <si>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</si>
  <si>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</si>
  <si>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</si>
  <si>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</si>
  <si>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</si>
  <si>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</si>
  <si>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</si>
  <si>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</si>
  <si>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</si>
  <si>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</si>
  <si>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</si>
  <si>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</si>
  <si>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</si>
  <si>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</si>
  <si>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</si>
  <si>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</si>
  <si>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</si>
  <si>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</si>
  <si>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</si>
  <si>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</si>
  <si>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</si>
  <si>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</si>
  <si>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</si>
  <si>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</si>
  <si>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</si>
  <si>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</si>
  <si>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</si>
  <si>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</si>
  <si>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</si>
  <si>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</si>
  <si>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</si>
  <si>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</si>
  <si>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</si>
  <si>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</si>
  <si>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</si>
  <si>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</si>
  <si>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</si>
  <si>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</si>
  <si>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</si>
  <si>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</si>
  <si>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</si>
  <si>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</si>
  <si>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</si>
  <si>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</si>
  <si>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</si>
  <si>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</si>
  <si>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</si>
  <si>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</si>
  <si>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</si>
  <si>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</si>
  <si>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</si>
  <si>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</si>
  <si>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</si>
  <si>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</si>
  <si>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</si>
  <si>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</si>
  <si>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</si>
  <si>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</si>
  <si>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</si>
  <si>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</si>
  <si>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</si>
  <si>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</si>
  <si>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</si>
  <si>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</si>
  <si>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</si>
  <si>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</si>
  <si>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</si>
  <si>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</si>
  <si>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</si>
  <si>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</si>
  <si>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</si>
  <si>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</si>
  <si>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</si>
  <si>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</si>
  <si>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</si>
  <si>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</si>
  <si>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</si>
  <si>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</si>
  <si>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</si>
  <si>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</si>
  <si>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</si>
  <si>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</si>
  <si>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</si>
  <si>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</si>
  <si>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</si>
  <si>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</si>
  <si>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</si>
  <si>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</si>
  <si>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</si>
  <si>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</si>
  <si>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</si>
  <si>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</si>
  <si>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</si>
  <si>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</si>
  <si>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</si>
  <si>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</si>
  <si>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</si>
  <si>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</si>
  <si>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</si>
  <si>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</si>
  <si>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</si>
  <si>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</si>
  <si>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</si>
  <si>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</si>
  <si>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</si>
  <si>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</si>
  <si>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</si>
  <si>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</si>
  <si>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</si>
  <si>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</si>
  <si>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</si>
  <si>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</si>
  <si>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</si>
  <si>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</si>
  <si>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</si>
  <si>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</si>
  <si>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</si>
  <si>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</si>
  <si>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</si>
  <si>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</si>
  <si>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</si>
  <si>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</si>
  <si>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</si>
  <si>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</si>
  <si>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</si>
  <si>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</si>
  <si>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</si>
  <si>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</si>
  <si>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</si>
  <si>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</si>
  <si>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</si>
  <si>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</si>
  <si>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</si>
  <si>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</si>
  <si>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</si>
  <si>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</si>
  <si>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</si>
  <si>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</si>
  <si>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</si>
  <si>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</si>
  <si>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</si>
  <si>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</si>
  <si>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</si>
  <si>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</si>
  <si>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</si>
  <si>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</si>
  <si>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</si>
  <si>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</si>
  <si>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</si>
  <si>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</si>
  <si>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</si>
  <si>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</si>
  <si>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</si>
  <si>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</si>
  <si>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</si>
  <si>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</si>
  <si>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</si>
  <si>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</si>
  <si>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</si>
  <si>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</si>
  <si>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</si>
  <si>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</si>
  <si>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</si>
  <si>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</si>
  <si>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</si>
  <si>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</si>
  <si>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</si>
  <si>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</si>
  <si>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</si>
  <si>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</si>
  <si>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</si>
  <si>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</si>
  <si>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</si>
  <si>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</si>
  <si>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</si>
  <si>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</si>
  <si>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</si>
  <si>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</si>
  <si>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</si>
  <si>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</si>
  <si>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</si>
  <si>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</si>
  <si>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</si>
  <si>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</si>
  <si>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</si>
  <si>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</si>
  <si>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</si>
  <si>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</si>
  <si>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</si>
  <si>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</si>
  <si>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</si>
  <si>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</si>
  <si>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</si>
  <si>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</si>
  <si>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</si>
  <si>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</si>
  <si>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</si>
  <si>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</si>
  <si>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</si>
  <si>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</si>
  <si>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</si>
  <si>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</si>
  <si>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</si>
  <si>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</si>
  <si>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</si>
  <si>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</si>
  <si>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</si>
  <si>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</si>
  <si>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</si>
  <si>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</si>
  <si>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</si>
  <si>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</si>
  <si>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</si>
  <si>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</si>
  <si>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</si>
  <si>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</si>
  <si>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</si>
  <si>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</si>
  <si>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</si>
  <si>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</si>
  <si>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</si>
  <si>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</si>
  <si>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</si>
  <si>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</si>
  <si>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</si>
  <si>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</si>
  <si>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</si>
  <si>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</si>
  <si>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</si>
  <si>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</si>
  <si>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</si>
  <si>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</si>
  <si>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</si>
  <si>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</si>
  <si>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</si>
  <si>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</si>
  <si>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</si>
  <si>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</si>
  <si>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</si>
  <si>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</si>
  <si>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</si>
  <si>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</si>
  <si>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</si>
  <si>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</si>
  <si>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</si>
  <si>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</si>
  <si>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</si>
  <si>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</si>
  <si>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</si>
  <si>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</si>
  <si>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</si>
  <si>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</si>
  <si>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</si>
  <si>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</si>
  <si>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</si>
  <si>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</si>
  <si>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</si>
  <si>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</si>
  <si>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</si>
  <si>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</si>
  <si>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</si>
  <si>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</si>
  <si>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</si>
  <si>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</si>
  <si>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</si>
  <si>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</si>
  <si>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</si>
  <si>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</si>
  <si>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</si>
  <si>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</si>
  <si>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</si>
  <si>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</si>
  <si>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</si>
  <si>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</si>
  <si>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</si>
  <si>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</si>
  <si>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</si>
  <si>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</si>
  <si>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</si>
  <si>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</si>
  <si>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</si>
  <si>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</si>
  <si>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</si>
  <si>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</si>
  <si>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</si>
  <si>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</si>
  <si>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</si>
  <si>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</si>
  <si>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</si>
  <si>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</si>
  <si>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</si>
  <si>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</si>
  <si>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</si>
  <si>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</si>
  <si>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</si>
  <si>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</si>
  <si>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</si>
  <si>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</si>
  <si>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</si>
  <si>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</si>
  <si>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</si>
  <si>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</si>
  <si>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</si>
  <si>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</si>
  <si>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</si>
  <si>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</si>
  <si>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</si>
  <si>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</si>
  <si>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</si>
  <si>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</si>
  <si>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</si>
  <si>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</si>
  <si>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</si>
  <si>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</si>
  <si>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</si>
  <si>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</si>
  <si>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</si>
  <si>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</si>
  <si>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</si>
  <si>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</si>
  <si>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</si>
  <si>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</si>
  <si>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</si>
  <si>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</si>
  <si>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</si>
  <si>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</si>
  <si>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</si>
  <si>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</si>
  <si>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</si>
  <si>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</si>
  <si>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</si>
  <si>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</si>
  <si>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</si>
  <si>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</si>
  <si>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</si>
  <si>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</si>
  <si>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</si>
  <si>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</si>
  <si>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</si>
  <si>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</si>
  <si>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</si>
  <si>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</si>
  <si>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</si>
  <si>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</si>
  <si>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</si>
  <si>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</si>
  <si>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</si>
  <si>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</si>
  <si>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</si>
  <si>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</si>
  <si>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</si>
  <si>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</si>
  <si>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</si>
  <si>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</si>
  <si>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</si>
  <si>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</si>
  <si>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</si>
  <si>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</si>
  <si>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</si>
  <si>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</si>
  <si>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</si>
  <si>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</si>
  <si>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</si>
  <si>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</si>
  <si>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</si>
  <si>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</si>
  <si>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</si>
  <si>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</si>
  <si>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</si>
  <si>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</si>
  <si>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</si>
  <si>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</si>
  <si>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</si>
  <si>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</si>
  <si>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</si>
  <si>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</si>
  <si>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</si>
  <si>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</si>
  <si>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</si>
  <si>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</si>
  <si>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</si>
  <si>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</si>
  <si>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</si>
  <si>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</si>
  <si>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</si>
  <si>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</si>
  <si>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</si>
  <si>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</si>
  <si>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</si>
  <si>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</si>
  <si>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</si>
  <si>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</si>
  <si>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</si>
  <si>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</si>
  <si>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</si>
  <si>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</si>
  <si>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</si>
  <si>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</si>
  <si>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</si>
  <si>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</si>
  <si>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</si>
  <si>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</si>
  <si>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</si>
  <si>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</si>
  <si>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</si>
  <si>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</si>
  <si>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</si>
  <si>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</si>
  <si>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</si>
  <si>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</si>
  <si>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</si>
  <si>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</si>
  <si>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</si>
  <si>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</si>
  <si>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</si>
  <si>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</si>
  <si>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</si>
  <si>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</si>
  <si>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</si>
  <si>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</si>
  <si>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</si>
  <si>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</si>
  <si>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</si>
  <si>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</si>
  <si>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</si>
  <si>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</si>
  <si>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</si>
  <si>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</si>
  <si>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</si>
  <si>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</si>
  <si>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</si>
  <si>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</si>
  <si>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</si>
  <si>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</si>
  <si>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</si>
  <si>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</si>
  <si>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</si>
  <si>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</si>
  <si>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</si>
  <si>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</si>
  <si>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</si>
  <si>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</si>
  <si>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</si>
  <si>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</si>
  <si>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</si>
  <si>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</si>
  <si>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</si>
  <si>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</si>
  <si>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</si>
  <si>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</si>
  <si>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</si>
  <si>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</si>
  <si>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</si>
  <si>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</si>
  <si>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</si>
  <si>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</si>
  <si>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</si>
  <si>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</si>
  <si>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</si>
  <si>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</si>
  <si>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</si>
  <si>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</si>
  <si>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</si>
  <si>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</si>
  <si>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</si>
  <si>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</si>
  <si>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</si>
  <si>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</si>
  <si>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</si>
  <si>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</si>
  <si>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</si>
  <si>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</si>
  <si>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</si>
  <si>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</si>
  <si>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</si>
  <si>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</si>
  <si>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</si>
  <si>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</si>
  <si>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</si>
  <si>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</si>
  <si>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</si>
  <si>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</si>
  <si>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</si>
  <si>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</si>
  <si>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</si>
  <si>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</si>
  <si>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</si>
  <si>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</si>
  <si>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</si>
  <si>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</si>
  <si>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</si>
  <si>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</si>
  <si>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</si>
  <si>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</si>
  <si>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</si>
  <si>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</si>
  <si>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</si>
  <si>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</si>
  <si>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</si>
  <si>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</si>
  <si>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</si>
  <si>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</si>
  <si>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</si>
  <si>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</si>
  <si>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</si>
  <si>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</si>
  <si>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</si>
  <si>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</si>
  <si>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</si>
  <si>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</si>
  <si>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</si>
  <si>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</si>
  <si>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</si>
  <si>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</si>
  <si>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</si>
  <si>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</si>
  <si>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</si>
  <si>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</si>
  <si>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</si>
  <si>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</si>
  <si>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</si>
  <si>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</si>
  <si>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</si>
  <si>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</si>
  <si>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</si>
  <si>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</si>
  <si>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</si>
  <si>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</si>
  <si>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</si>
  <si>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</si>
  <si>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</si>
  <si>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</si>
  <si>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</si>
  <si>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</si>
  <si>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</si>
  <si>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</si>
  <si>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</si>
  <si>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</si>
  <si>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</si>
  <si>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</si>
  <si>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</si>
  <si>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</si>
  <si>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</si>
  <si>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</si>
  <si>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</si>
  <si>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</si>
  <si>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</si>
  <si>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</si>
  <si>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</si>
  <si>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</si>
  <si>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</si>
  <si>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</si>
  <si>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</si>
  <si>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</si>
  <si>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</si>
  <si>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</si>
  <si>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</si>
  <si>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</si>
  <si>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</si>
  <si>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</si>
  <si>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</si>
  <si>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</si>
  <si>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</si>
  <si>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</si>
  <si>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</si>
  <si>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</si>
  <si>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</si>
  <si>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</si>
  <si>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</si>
  <si>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</si>
  <si>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</si>
  <si>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</si>
  <si>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</si>
  <si>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</si>
  <si>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</si>
  <si>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</si>
  <si>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</si>
  <si>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</si>
  <si>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</si>
  <si>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</si>
  <si>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</si>
  <si>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</si>
  <si>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</si>
  <si>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</si>
  <si>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</si>
  <si>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</si>
  <si>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</si>
  <si>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</si>
  <si>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</si>
  <si>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</si>
  <si>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</si>
  <si>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</si>
  <si>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</si>
  <si>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</si>
  <si>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</si>
  <si>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</si>
  <si>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</si>
  <si>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</si>
  <si>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</si>
  <si>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</si>
  <si>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</si>
  <si>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</si>
  <si>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</si>
  <si>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</si>
  <si>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</si>
  <si>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</si>
  <si>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</si>
  <si>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</si>
  <si>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</si>
  <si>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</si>
  <si>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</si>
  <si>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</si>
  <si>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</si>
  <si>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</si>
  <si>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</si>
  <si>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</si>
  <si>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</si>
  <si>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</si>
  <si>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</si>
  <si>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</si>
  <si>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</si>
  <si>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</si>
  <si>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</si>
  <si>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</si>
  <si>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</si>
  <si>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</si>
  <si>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</si>
  <si>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</si>
  <si>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</si>
  <si>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</si>
  <si>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</si>
  <si>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</si>
  <si>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</si>
  <si>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</si>
  <si>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</si>
  <si>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</si>
  <si>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</si>
  <si>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</si>
  <si>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</si>
  <si>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</si>
  <si>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</si>
  <si>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</si>
  <si>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</si>
  <si>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</si>
  <si>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</si>
  <si>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</si>
  <si>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</si>
  <si>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</si>
  <si>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</si>
  <si>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</si>
  <si>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</si>
  <si>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</si>
  <si>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</si>
  <si>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</si>
  <si>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</si>
  <si>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</si>
  <si>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</si>
  <si>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</si>
  <si>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</si>
  <si>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</si>
  <si>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</si>
  <si>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</si>
  <si>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</si>
  <si>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</si>
  <si>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</si>
  <si>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</si>
  <si>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</si>
  <si>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</si>
  <si>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</si>
  <si>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</si>
  <si>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</si>
  <si>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</si>
  <si>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</si>
  <si>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</si>
  <si>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</si>
  <si>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</si>
  <si>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</si>
  <si>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</si>
  <si>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</si>
  <si>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</si>
  <si>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</si>
  <si>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</si>
  <si>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</si>
  <si>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</si>
  <si>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</si>
  <si>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</si>
  <si>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</si>
  <si>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</si>
  <si>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</si>
  <si>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</si>
  <si>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</si>
  <si>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</si>
  <si>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</si>
  <si>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</si>
  <si>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</si>
  <si>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</si>
  <si>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</si>
  <si>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</si>
  <si>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</si>
  <si>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</si>
  <si>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</si>
  <si>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</si>
  <si>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</si>
  <si>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</si>
  <si>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</si>
  <si>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</si>
  <si>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</si>
  <si>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</si>
  <si>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</si>
  <si>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</si>
  <si>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</si>
  <si>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</si>
  <si>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</si>
  <si>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</si>
  <si>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</si>
  <si>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</si>
  <si>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</si>
  <si>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</si>
  <si>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</si>
  <si>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</si>
  <si>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</si>
  <si>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</si>
  <si>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</si>
  <si>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</si>
  <si>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</si>
  <si>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</si>
  <si>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</si>
  <si>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</si>
  <si>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</si>
  <si>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</si>
  <si>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</si>
  <si>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</si>
  <si>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</si>
  <si>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</si>
  <si>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</si>
  <si>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</si>
  <si>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</si>
  <si>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</si>
  <si>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</si>
  <si>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</si>
  <si>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</si>
  <si>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</si>
  <si>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</si>
  <si>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</si>
  <si>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</si>
  <si>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</si>
  <si>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</si>
  <si>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</si>
  <si>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</si>
  <si>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</si>
  <si>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</si>
  <si>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</si>
  <si>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</si>
  <si>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</si>
  <si>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</si>
  <si>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</si>
  <si>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</si>
  <si>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</si>
  <si>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</si>
  <si>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</si>
  <si>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</si>
  <si>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</si>
  <si>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</si>
  <si>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</si>
  <si>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</si>
  <si>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</si>
  <si>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</si>
  <si>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</si>
  <si>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</si>
  <si>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</si>
  <si>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</si>
  <si>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</si>
  <si>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</si>
  <si>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</si>
  <si>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</si>
  <si>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</si>
  <si>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</si>
  <si>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</si>
  <si>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</si>
  <si>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</si>
  <si>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</si>
  <si>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</si>
  <si>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</si>
  <si>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</si>
  <si>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</si>
  <si>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</si>
  <si>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</si>
  <si>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</si>
  <si>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</si>
  <si>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</si>
  <si>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</si>
  <si>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</si>
  <si>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</si>
  <si>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</si>
  <si>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</si>
  <si>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</si>
  <si>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</si>
  <si>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</si>
  <si>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</si>
  <si>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</si>
  <si>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</si>
  <si>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</si>
  <si>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</si>
  <si>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</si>
  <si>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</si>
  <si>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</si>
  <si>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</si>
  <si>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</si>
  <si>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</si>
  <si>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</si>
  <si>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</si>
  <si>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</si>
  <si>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</si>
  <si>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</si>
  <si>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</si>
  <si>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</si>
  <si>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</si>
  <si>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</si>
  <si>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</si>
  <si>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</si>
  <si>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</si>
  <si>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</si>
  <si>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</si>
  <si>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</si>
  <si>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</si>
  <si>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</si>
  <si>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</si>
  <si>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</si>
  <si>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</si>
  <si>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</si>
  <si>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</si>
  <si>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</si>
  <si>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</si>
  <si>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</si>
  <si>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</si>
  <si>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</si>
  <si>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</si>
  <si>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</si>
  <si>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</si>
  <si>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</si>
  <si>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</si>
  <si>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</si>
  <si>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</si>
  <si>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</si>
  <si>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</si>
  <si>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</si>
  <si>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</si>
  <si>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</si>
  <si>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</si>
  <si>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</si>
  <si>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</si>
  <si>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</si>
  <si>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</si>
  <si>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</si>
  <si>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</si>
  <si>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</si>
  <si>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</si>
  <si>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</si>
  <si>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</si>
  <si>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</si>
  <si>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</si>
  <si>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</si>
  <si>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</si>
  <si>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</si>
  <si>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</si>
  <si>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</si>
  <si>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</si>
  <si>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</si>
  <si>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</si>
  <si>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</si>
  <si>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</si>
  <si>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</si>
  <si>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</si>
  <si>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</si>
  <si>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</si>
  <si>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</si>
  <si>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</si>
  <si>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</si>
  <si>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</si>
  <si>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</si>
  <si>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</si>
  <si>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</si>
  <si>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</si>
  <si>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</si>
  <si>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</si>
  <si>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</si>
  <si>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</si>
  <si>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</si>
  <si>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</si>
  <si>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</si>
  <si>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</si>
  <si>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</si>
  <si>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</si>
  <si>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</si>
  <si>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</si>
  <si>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</si>
  <si>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</si>
  <si>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</si>
  <si>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</si>
  <si>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</si>
  <si>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</si>
  <si>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</si>
  <si>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</si>
  <si>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</si>
  <si>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</si>
  <si>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</si>
  <si>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</si>
  <si>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</si>
  <si>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</si>
  <si>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</si>
  <si>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</si>
  <si>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</si>
  <si>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</si>
  <si>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</si>
  <si>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</si>
  <si>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</si>
  <si>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</si>
  <si>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</si>
  <si>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</si>
  <si>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</si>
  <si>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</si>
  <si>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</si>
  <si>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</si>
  <si>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</si>
  <si>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</si>
  <si>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</si>
  <si>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</si>
  <si>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</si>
  <si>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</si>
  <si>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</si>
  <si>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</si>
  <si>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</si>
  <si>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</si>
  <si>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</si>
  <si>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</si>
  <si>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</si>
  <si>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</si>
  <si>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</si>
  <si>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</si>
  <si>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</si>
  <si>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</si>
  <si>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</si>
  <si>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</si>
  <si>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</si>
  <si>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</si>
  <si>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</si>
  <si>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</si>
  <si>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</si>
  <si>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</si>
  <si>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</si>
  <si>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</si>
  <si>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</si>
  <si>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</si>
  <si>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</si>
  <si>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</si>
  <si>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</si>
  <si>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</si>
  <si>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</si>
  <si>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</si>
  <si>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</si>
  <si>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</si>
  <si>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</si>
  <si>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</si>
  <si>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</si>
  <si>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</si>
  <si>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</si>
  <si>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</si>
  <si>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</si>
  <si>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</si>
  <si>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</si>
  <si>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</si>
  <si>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</si>
  <si>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</si>
  <si>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</si>
  <si>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</si>
  <si>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</si>
  <si>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</si>
  <si>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</si>
  <si>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</si>
  <si>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</si>
  <si>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</si>
  <si>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</si>
  <si>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</si>
  <si>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</si>
  <si>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</si>
  <si>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</si>
  <si>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</si>
  <si>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</si>
  <si>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</si>
  <si>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</si>
  <si>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</si>
  <si>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</si>
  <si>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</si>
  <si>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</si>
  <si>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</si>
  <si>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</si>
  <si>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</si>
  <si>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</si>
  <si>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</si>
  <si>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</si>
  <si>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</si>
  <si>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</si>
  <si>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</si>
  <si>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</si>
  <si>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</si>
  <si>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</si>
  <si>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</si>
  <si>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</si>
  <si>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</si>
  <si>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</si>
  <si>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</si>
  <si>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</si>
  <si>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</si>
  <si>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</si>
  <si>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</si>
  <si>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</si>
  <si>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</si>
  <si>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</si>
  <si>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</si>
  <si>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</si>
  <si>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</si>
  <si>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</si>
  <si>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</si>
  <si>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</si>
  <si>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</si>
  <si>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</si>
  <si>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</si>
  <si>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</si>
  <si>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</si>
  <si>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</si>
  <si>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</si>
  <si>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</si>
  <si>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</si>
  <si>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</si>
  <si>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</si>
  <si>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</si>
  <si>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</si>
  <si>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</si>
  <si>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</si>
  <si>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</si>
  <si>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</si>
  <si>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</si>
  <si>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</si>
  <si>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</si>
  <si>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</si>
  <si>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</si>
  <si>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</si>
  <si>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</si>
  <si>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</si>
  <si>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</si>
  <si>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</si>
  <si>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</si>
  <si>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</si>
  <si>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</si>
  <si>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</si>
  <si>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</si>
  <si>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</si>
  <si>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</si>
  <si>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</si>
  <si>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</si>
  <si>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</si>
  <si>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</si>
  <si>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</si>
  <si>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</si>
  <si>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</si>
  <si>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</si>
  <si>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</si>
  <si>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</si>
  <si>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</si>
  <si>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</si>
  <si>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</si>
  <si>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</si>
  <si>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</si>
  <si>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</si>
  <si>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</si>
  <si>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</si>
  <si>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</si>
  <si>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</si>
  <si>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</si>
  <si>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</si>
  <si>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</si>
  <si>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</si>
  <si>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</si>
  <si>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</si>
  <si>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</si>
  <si>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</si>
  <si>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</si>
  <si>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</si>
  <si>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</si>
  <si>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</si>
  <si>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</si>
  <si>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</si>
  <si>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</si>
  <si>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</si>
  <si>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</si>
  <si>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</si>
  <si>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</si>
  <si>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</si>
  <si>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</si>
  <si>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</si>
  <si>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</si>
  <si>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</si>
  <si>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</si>
  <si>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</si>
  <si>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</si>
  <si>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</si>
  <si>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</si>
  <si>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</si>
  <si>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</si>
  <si>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</si>
  <si>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</si>
  <si>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</si>
  <si>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</si>
  <si>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</si>
  <si>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</si>
  <si>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</si>
  <si>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</si>
  <si>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</si>
  <si>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</si>
  <si>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</si>
  <si>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</si>
  <si>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</si>
  <si>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</si>
  <si>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</si>
  <si>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</si>
  <si>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</si>
  <si>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</si>
  <si>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</si>
  <si>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</si>
  <si>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</si>
  <si>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</si>
  <si>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</si>
  <si>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</si>
  <si>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</si>
  <si>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</si>
  <si>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</si>
  <si>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</si>
  <si>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</si>
  <si>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</si>
  <si>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</si>
  <si>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</si>
  <si>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</si>
  <si>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</si>
  <si>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</si>
  <si>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</si>
  <si>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</si>
  <si>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</si>
  <si>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</si>
  <si>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</si>
  <si>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</si>
  <si>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</si>
  <si>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</si>
  <si>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</si>
  <si>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</si>
  <si>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</si>
  <si>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</si>
  <si>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</si>
  <si>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</si>
  <si>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</si>
  <si>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</si>
  <si>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</si>
  <si>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</si>
  <si>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</si>
  <si>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</si>
  <si>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</si>
  <si>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</si>
  <si>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</si>
  <si>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</si>
  <si>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</si>
  <si>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</si>
  <si>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</si>
  <si>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</si>
  <si>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</si>
  <si>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</si>
  <si>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</si>
  <si>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</si>
  <si>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</si>
  <si>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</si>
  <si>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</si>
  <si>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</si>
  <si>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</si>
  <si>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</si>
  <si>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</si>
  <si>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</si>
  <si>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</si>
  <si>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</si>
  <si>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</si>
  <si>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</si>
  <si>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</si>
  <si>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</si>
  <si>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</si>
  <si>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</si>
  <si>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</si>
  <si>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</si>
  <si>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</si>
  <si>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</si>
  <si>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</si>
  <si>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</si>
  <si>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</si>
  <si>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</si>
  <si>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</si>
  <si>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</si>
  <si>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</si>
  <si>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</si>
  <si>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</si>
  <si>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</si>
  <si>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</si>
  <si>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</si>
  <si>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</si>
  <si>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</si>
  <si>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</si>
  <si>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</si>
  <si>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</si>
  <si>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</si>
  <si>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</si>
  <si>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</si>
  <si>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</si>
  <si>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</si>
  <si>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</si>
  <si>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</si>
  <si>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</si>
  <si>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</si>
  <si>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</si>
  <si>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</si>
  <si>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</si>
  <si>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</si>
  <si>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</si>
  <si>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</si>
  <si>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</si>
  <si>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</si>
  <si>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</si>
  <si>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</si>
  <si>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</si>
  <si>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</si>
  <si>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</si>
  <si>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</si>
  <si>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</si>
  <si>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</si>
  <si>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</si>
  <si>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</si>
  <si>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</si>
  <si>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</si>
  <si>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</si>
  <si>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</si>
  <si>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</si>
  <si>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</si>
  <si>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</si>
  <si>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</si>
  <si>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</si>
  <si>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</si>
  <si>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</si>
  <si>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</si>
  <si>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</si>
  <si>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</si>
  <si>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</si>
  <si>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</si>
  <si>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</si>
  <si>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</si>
  <si>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</si>
  <si>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</si>
  <si>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</si>
  <si>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</si>
  <si>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</si>
  <si>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</si>
  <si>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</si>
  <si>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</si>
  <si>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</si>
  <si>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</si>
  <si>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</si>
  <si>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</si>
  <si>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</si>
  <si>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</si>
  <si>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</si>
  <si>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</si>
  <si>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</si>
  <si>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</si>
  <si>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</si>
  <si>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</si>
  <si>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</si>
  <si>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</si>
  <si>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</si>
  <si>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</si>
  <si>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</si>
  <si>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</si>
  <si>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</si>
  <si>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</si>
  <si>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</si>
  <si>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</si>
  <si>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</si>
  <si>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</si>
  <si>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</si>
  <si>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</si>
  <si>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</si>
  <si>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</si>
  <si>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</si>
  <si>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</si>
  <si>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</si>
  <si>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</si>
  <si>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</si>
  <si>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</si>
  <si>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</si>
  <si>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</si>
  <si>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</si>
  <si>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</si>
  <si>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</si>
  <si>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</si>
  <si>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</si>
  <si>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</si>
  <si>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</si>
  <si>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</si>
  <si>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</si>
  <si>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</si>
  <si>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</si>
  <si>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</si>
  <si>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</si>
  <si>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</si>
  <si>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</si>
  <si>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</si>
  <si>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</si>
  <si>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</si>
  <si>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</si>
  <si>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</si>
  <si>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</si>
  <si>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</si>
  <si>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</si>
  <si>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</si>
  <si>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</si>
  <si>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</si>
  <si>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</si>
  <si>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</si>
  <si>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</si>
  <si>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</si>
  <si>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</si>
  <si>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</si>
  <si>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</si>
  <si>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</si>
  <si>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</si>
  <si>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</si>
  <si>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</si>
  <si>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</si>
  <si>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</si>
  <si>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</si>
  <si>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</si>
  <si>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</si>
  <si>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</si>
  <si>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</si>
  <si>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</si>
  <si>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</si>
  <si>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</si>
  <si>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</si>
  <si>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</si>
  <si>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</si>
  <si>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</si>
  <si>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</si>
  <si>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</si>
  <si>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</si>
  <si>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</si>
  <si>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</si>
  <si>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</si>
  <si>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</si>
  <si>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</si>
  <si>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</si>
  <si>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</si>
  <si>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</si>
  <si>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</si>
  <si>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</si>
  <si>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</si>
  <si>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</si>
  <si>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</si>
  <si>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</si>
  <si>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</si>
  <si>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</si>
  <si>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</si>
  <si>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</si>
  <si>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</si>
  <si>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</si>
  <si>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</si>
  <si>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</si>
  <si>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</si>
  <si>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</si>
  <si>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</si>
  <si>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</si>
  <si>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</si>
  <si>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</si>
  <si>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</si>
  <si>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</si>
  <si>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</si>
  <si>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</si>
  <si>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</si>
  <si>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</si>
  <si>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</si>
  <si>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</si>
  <si>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</si>
  <si>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</si>
  <si>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</si>
  <si>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</si>
  <si>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</si>
  <si>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</si>
  <si>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</si>
  <si>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</si>
  <si>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</si>
  <si>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</si>
  <si>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</si>
  <si>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</si>
  <si>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</si>
  <si>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</si>
  <si>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</si>
  <si>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</si>
  <si>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</si>
  <si>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</si>
  <si>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</si>
  <si>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</si>
  <si>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</si>
  <si>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</si>
  <si>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</si>
  <si>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</si>
  <si>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</si>
  <si>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</si>
  <si>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</si>
  <si>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</si>
  <si>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</si>
  <si>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</si>
  <si>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</si>
  <si>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</si>
  <si>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</si>
  <si>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</si>
  <si>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</si>
  <si>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</si>
  <si>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</si>
  <si>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</si>
  <si>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</si>
  <si>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</si>
  <si>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</si>
  <si>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</si>
  <si>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</si>
  <si>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</si>
  <si>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</si>
  <si>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</si>
  <si>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</si>
  <si>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</si>
  <si>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</si>
  <si>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</si>
  <si>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</si>
  <si>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</si>
  <si>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</si>
  <si>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</si>
  <si>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</si>
  <si>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</si>
  <si>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</si>
  <si>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</si>
  <si>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</si>
  <si>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</si>
  <si>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</si>
  <si>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</si>
  <si>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</si>
  <si>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</si>
  <si>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</si>
  <si>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</si>
  <si>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</si>
  <si>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</si>
  <si>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</si>
  <si>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</si>
  <si>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</si>
  <si>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</si>
  <si>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</si>
  <si>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</si>
  <si>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</si>
  <si>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</si>
  <si>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</si>
  <si>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</si>
  <si>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</si>
  <si>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</si>
  <si>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</si>
  <si>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</si>
  <si>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</si>
  <si>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</si>
  <si>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</si>
  <si>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</si>
  <si>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</si>
  <si>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</si>
  <si>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</si>
  <si>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</si>
  <si>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</si>
  <si>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</si>
  <si>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</si>
  <si>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</si>
  <si>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</si>
  <si>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</si>
  <si>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</si>
  <si>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</si>
  <si>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</si>
  <si>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</si>
  <si>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</si>
  <si>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</si>
  <si>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</si>
  <si>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</si>
  <si>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</si>
  <si>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</si>
  <si>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</si>
  <si>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</si>
  <si>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</si>
  <si>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</si>
  <si>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</si>
  <si>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</si>
  <si>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</si>
  <si>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</si>
  <si>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</si>
  <si>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</si>
  <si>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</si>
  <si>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</si>
  <si>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</si>
  <si>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</si>
  <si>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</si>
  <si>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</si>
  <si>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</si>
  <si>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</si>
  <si>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</si>
  <si>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</si>
  <si>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</si>
  <si>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</si>
  <si>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</si>
  <si>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</si>
  <si>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</si>
  <si>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</si>
  <si>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</si>
  <si>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</si>
  <si>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</si>
  <si>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</si>
  <si>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</si>
  <si>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</si>
  <si>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</si>
  <si>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</si>
  <si>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</si>
  <si>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</si>
  <si>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</si>
  <si>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</si>
  <si>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</si>
  <si>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</si>
  <si>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</si>
  <si>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</si>
  <si>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</si>
  <si>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</si>
  <si>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</si>
  <si>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</si>
  <si>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</si>
  <si>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</si>
  <si>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</si>
  <si>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</si>
  <si>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</si>
  <si>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</si>
  <si>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</si>
  <si>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</si>
  <si>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</si>
  <si>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</si>
  <si>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</si>
  <si>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</si>
  <si>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</si>
  <si>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</si>
  <si>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</si>
  <si>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</si>
  <si>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</si>
  <si>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</si>
  <si>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</si>
  <si>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</si>
  <si>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</si>
  <si>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</si>
  <si>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</si>
  <si>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</si>
  <si>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</si>
  <si>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</si>
  <si>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</si>
  <si>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</si>
  <si>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</si>
  <si>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</si>
  <si>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</si>
  <si>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</si>
  <si>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</si>
  <si>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</si>
  <si>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</si>
  <si>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</si>
  <si>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</si>
  <si>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</si>
  <si>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</si>
  <si>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</si>
  <si>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</si>
  <si>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</si>
  <si>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</si>
  <si>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</si>
  <si>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</si>
  <si>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</si>
  <si>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</si>
  <si>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</si>
  <si>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</si>
  <si>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</si>
  <si>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</si>
  <si>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</si>
  <si>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</si>
  <si>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</si>
  <si>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</si>
  <si>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</si>
  <si>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</si>
  <si>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</si>
  <si>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</si>
  <si>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</si>
  <si>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</si>
  <si>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</si>
  <si>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</si>
  <si>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</si>
  <si>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</si>
  <si>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</si>
  <si>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</si>
  <si>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</si>
  <si>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</si>
  <si>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</si>
  <si>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</si>
  <si>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</si>
  <si>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</si>
  <si>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</si>
  <si>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</si>
  <si>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</si>
  <si>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</si>
  <si>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</si>
  <si>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</si>
  <si>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</si>
  <si>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</si>
  <si>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</si>
  <si>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</si>
  <si>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</si>
  <si>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</si>
  <si>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</si>
  <si>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</si>
  <si>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</si>
  <si>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</si>
  <si>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</si>
  <si>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</si>
  <si>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</si>
  <si>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</si>
  <si>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</si>
  <si>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</si>
  <si>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</si>
  <si>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</si>
  <si>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</si>
  <si>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</si>
  <si>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</si>
  <si>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</si>
  <si>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</si>
  <si>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</si>
  <si>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</si>
  <si>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</si>
  <si>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</si>
  <si>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</si>
  <si>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</si>
  <si>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</si>
  <si>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</si>
  <si>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</si>
  <si>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</si>
  <si>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</si>
  <si>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</si>
  <si>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</si>
  <si>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</si>
  <si>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</si>
  <si>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</si>
  <si>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</si>
  <si>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</si>
  <si>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</si>
  <si>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</si>
  <si>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</si>
  <si>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</si>
  <si>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</si>
  <si>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</si>
  <si>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</si>
  <si>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</si>
  <si>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</si>
  <si>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</si>
  <si>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</si>
  <si>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</si>
  <si>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</si>
  <si>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</si>
  <si>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</si>
  <si>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</si>
  <si>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</si>
  <si>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</si>
  <si>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</si>
  <si>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</si>
  <si>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</si>
  <si>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</si>
  <si>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</si>
  <si>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</si>
  <si>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</si>
  <si>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</si>
  <si>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</si>
  <si>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</si>
  <si>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</si>
  <si>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</si>
  <si>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</si>
  <si>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</si>
  <si>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</si>
  <si>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</si>
  <si>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</si>
  <si>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</si>
  <si>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</si>
  <si>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</si>
  <si>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</si>
  <si>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</si>
  <si>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</si>
  <si>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</si>
  <si>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</si>
  <si>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</si>
  <si>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</si>
  <si>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</si>
  <si>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</si>
  <si>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</si>
  <si>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</si>
  <si>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</si>
  <si>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</si>
  <si>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</si>
  <si>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</si>
  <si>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</si>
  <si>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</si>
  <si>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</si>
  <si>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</si>
  <si>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</si>
  <si>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</si>
  <si>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</si>
  <si>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</si>
  <si>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</si>
  <si>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</si>
  <si>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</si>
  <si>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</si>
  <si>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</si>
  <si>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</si>
  <si>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</si>
  <si>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</si>
  <si>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</si>
  <si>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</si>
  <si>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</si>
  <si>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</si>
  <si>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</si>
  <si>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</si>
  <si>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</si>
  <si>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</si>
  <si>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</si>
  <si>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</si>
  <si>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</si>
  <si>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</si>
  <si>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</si>
  <si>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</si>
  <si>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</si>
  <si>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</si>
  <si>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</si>
  <si>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</si>
  <si>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</si>
  <si>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</si>
  <si>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</si>
  <si>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</si>
  <si>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</si>
  <si>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</si>
  <si>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</si>
  <si>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</si>
  <si>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</si>
  <si>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</si>
  <si>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</si>
  <si>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</si>
  <si>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</si>
  <si>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</si>
  <si>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</si>
  <si>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</si>
  <si>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</si>
  <si>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</si>
  <si>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</si>
  <si>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</si>
  <si>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</si>
  <si>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</si>
  <si>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</si>
  <si>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</si>
  <si>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</si>
  <si>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</si>
  <si>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</si>
  <si>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</si>
  <si>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</si>
  <si>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</si>
  <si>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</si>
  <si>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</si>
  <si>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</si>
  <si>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</si>
  <si>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</si>
  <si>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</si>
  <si>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</si>
  <si>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</si>
  <si>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</si>
  <si>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</si>
  <si>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</si>
  <si>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</si>
  <si>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</si>
  <si>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</si>
  <si>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</si>
  <si>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</si>
  <si>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</si>
  <si>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 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</si>
  <si>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</si>
  <si>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</si>
  <si>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</si>
  <si>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</si>
  <si>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</si>
  <si>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</si>
  <si>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</si>
  <si>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</si>
  <si>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</si>
  <si>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</si>
  <si>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</si>
  <si>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</si>
  <si>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</si>
  <si>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</si>
  <si>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food trucks</t>
  </si>
  <si>
    <t xml:space="preserve">Date Created Conversion </t>
  </si>
  <si>
    <t xml:space="preserve">Date Ended Conversion </t>
  </si>
  <si>
    <t>Years</t>
  </si>
  <si>
    <t>Goal</t>
  </si>
  <si>
    <t>Percentage Successful</t>
  </si>
  <si>
    <t xml:space="preserve">Total Projects </t>
  </si>
  <si>
    <t>Number Canceled</t>
  </si>
  <si>
    <t>Number Failed</t>
  </si>
  <si>
    <t>Number Successful</t>
  </si>
  <si>
    <t>Percentage Failed</t>
  </si>
  <si>
    <t>Percentage Canceled</t>
  </si>
  <si>
    <t>Less than a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</si>
  <si>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</si>
  <si>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</si>
  <si>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</si>
  <si>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</si>
  <si>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</si>
  <si>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</si>
  <si>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</si>
  <si>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</si>
  <si>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</si>
  <si>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</si>
  <si>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</si>
  <si>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</si>
  <si>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</si>
  <si>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</si>
  <si>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</si>
  <si>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</si>
  <si>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</si>
  <si>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Percented Funded</t>
  </si>
  <si>
    <t>&gt;27/01/2020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</si>
</sst>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2" applyFont="1"/>
    <xf numFmtId="2" fontId="0" fillId="0" borderId="0" xfId="0" applyNumberFormat="1"/>
    <xf numFmtId="174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34" borderId="0" xfId="0" applyFont="1" applyFill="1"/>
    <xf numFmtId="174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4-4A68-932E-210CA3AF83F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4-4A68-932E-210CA3AF83F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4-4A68-932E-210CA3AF83F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74-4A68-932E-210CA3AF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478799"/>
        <c:axId val="1174492943"/>
      </c:barChart>
      <c:catAx>
        <c:axId val="117447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92943"/>
        <c:crosses val="autoZero"/>
        <c:auto val="1"/>
        <c:lblAlgn val="ctr"/>
        <c:lblOffset val="100"/>
        <c:noMultiLvlLbl val="0"/>
      </c:catAx>
      <c:valAx>
        <c:axId val="11744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food trucks</c:v>
                </c:pt>
              </c:strCache>
            </c:strRef>
          </c:cat>
          <c:val>
            <c:numRef>
              <c:f>Sheet2!$B$6:$B$7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B-4AAD-86FA-523885E7530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food trucks</c:v>
                </c:pt>
              </c:strCache>
            </c:strRef>
          </c:cat>
          <c:val>
            <c:numRef>
              <c:f>Sheet2!$C$6:$C$7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7B-4AAD-86FA-523885E7530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Sheet2!$A$6:$A$7</c:f>
              <c:strCache>
                <c:ptCount val="1"/>
                <c:pt idx="0">
                  <c:v>food trucks</c:v>
                </c:pt>
              </c:strCache>
            </c:strRef>
          </c:cat>
          <c:val>
            <c:numRef>
              <c:f>Sheet2!$D$6:$D$7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7B-4AAD-86FA-523885E7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492111"/>
        <c:axId val="1174491279"/>
      </c:barChart>
      <c:catAx>
        <c:axId val="11744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91279"/>
        <c:crosses val="autoZero"/>
        <c:auto val="1"/>
        <c:lblAlgn val="ctr"/>
        <c:lblOffset val="100"/>
        <c:noMultiLvlLbl val="0"/>
      </c:catAx>
      <c:valAx>
        <c:axId val="11744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5-4EBF-895E-7C898B26B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819199"/>
        <c:axId val="1171813791"/>
      </c:lineChart>
      <c:catAx>
        <c:axId val="117181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13791"/>
        <c:crosses val="autoZero"/>
        <c:auto val="1"/>
        <c:lblAlgn val="ctr"/>
        <c:lblOffset val="100"/>
        <c:noMultiLvlLbl val="0"/>
      </c:catAx>
      <c:valAx>
        <c:axId val="11718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1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3-4948-B3B5-BB4074A058F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3-4948-B3B5-BB4074A058F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a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3-4948-B3B5-BB4074A0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436239"/>
        <c:axId val="1176437487"/>
      </c:lineChart>
      <c:catAx>
        <c:axId val="117643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37487"/>
        <c:crosses val="autoZero"/>
        <c:auto val="1"/>
        <c:lblAlgn val="ctr"/>
        <c:lblOffset val="100"/>
        <c:noMultiLvlLbl val="0"/>
      </c:catAx>
      <c:valAx>
        <c:axId val="11764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307974</xdr:colOff>
      <xdr:row>1</xdr:row>
      <xdr:rowOff>98424</xdr:rowOff>
    </xdr:from>
    <xdr:to>
      <xdr:col>16</xdr:col>
      <xdr:colOff>63500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C67CF-D4CE-4508-9C1A-A89DC6E7D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197880</xdr:colOff>
      <xdr:row>1</xdr:row>
      <xdr:rowOff>101686</xdr:rowOff>
    </xdr:from>
    <xdr:to>
      <xdr:col>21</xdr:col>
      <xdr:colOff>351824</xdr:colOff>
      <xdr:row>22</xdr:row>
      <xdr:rowOff>171622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4DD43-3433-4F63-8A80-F5129F39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638967</xdr:colOff>
      <xdr:row>2</xdr:row>
      <xdr:rowOff>37304</xdr:rowOff>
    </xdr:from>
    <xdr:to>
      <xdr:col>19</xdr:col>
      <xdr:colOff>328449</xdr:colOff>
      <xdr:row>26</xdr:row>
      <xdr:rowOff>87586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183EB-2CAC-4558-8D9C-67257E77C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76200</xdr:rowOff>
    </xdr:from>
    <xdr:to>
      <xdr:col>27</xdr:col>
      <xdr:colOff>254000</xdr:colOff>
      <xdr:row>20</xdr:row>
      <xdr:rowOff>56445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0FA4D6-C952-4693-AC2F-E3F210F8C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" refreshedDate="44859.617725462966" createdVersion="7" refreshedVersion="7" minRefreshableVersion="3" recordCount="1000" xr:uid="{8AF3F615-5FDA-455E-91E2-19A7CC840F77}">
  <cacheSource type="worksheet">
    <worksheetSource ref="A1:R1001" sheet="Sheet0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ed funded" numFmtId="0">
      <sharedItems containsSemiMixedTypes="0" containsString="0" containsNumber="1" minValue="0" maxValue="2338.8333333333335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" refreshedDate="44860.025449537039" createdVersion="7" refreshedVersion="7" minRefreshableVersion="3" recordCount="1000" xr:uid="{D56FCFC1-5B8F-448C-BBAB-E350EC9ABB20}">
  <cacheSource type="worksheet">
    <worksheetSource ref="A1:T1001" sheet="Sheet0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ed funded" numFmtId="0">
      <sharedItems containsSemiMixedTypes="0" containsString="0" containsNumber="1" minValue="0" maxValue="2338.8333333333335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 pivotCacheId="8737842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87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74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5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2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28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8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2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4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28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2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9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1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56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37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83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1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72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5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74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1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9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31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9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39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73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598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6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6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4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58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8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7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5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5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63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52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51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36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49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1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11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5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94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6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8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67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92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6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6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2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71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5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6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8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6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3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5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11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8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4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10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1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17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7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2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71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9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46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9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68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3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5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7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9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86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53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5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6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7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3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5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9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8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0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14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5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4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5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5000000000003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67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2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7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39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5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83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105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71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2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2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78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54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38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6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37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47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5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7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5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21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5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5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79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8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0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6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8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5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5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67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79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5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5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89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2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5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6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2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6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36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77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38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1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38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9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5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2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06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299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2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4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4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87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1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62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8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92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1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14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7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7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3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04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13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27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09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45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08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7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5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07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2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87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65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3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2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2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64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6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7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9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2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5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6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7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28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8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60000000000002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4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31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2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68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19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6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91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9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4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4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32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75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22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3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5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399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5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1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7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6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12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94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87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74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5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2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287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8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2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2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4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28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2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9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1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56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37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83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1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72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5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74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1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9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31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9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39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73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598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6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6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4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58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8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7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5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5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63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52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51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36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49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1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11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5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94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6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5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8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67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92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6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6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2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71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5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6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8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6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3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5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5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11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8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6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49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103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1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17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3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7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27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71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9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46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9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68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3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5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7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9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86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53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5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6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7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3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5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3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9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8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0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14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51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41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5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5000000000003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4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67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2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3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2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7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39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52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5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83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105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71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2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2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78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54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9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38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6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6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37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47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5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7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5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21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5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5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79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8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0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6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1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8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5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5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5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67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79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5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5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895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2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5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6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2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6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36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77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38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1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38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9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5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2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06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299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2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4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4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87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1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62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8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92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1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14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7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7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3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04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3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13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27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09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45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08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7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5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07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2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87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65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3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2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2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64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9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6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7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9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2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5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6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7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28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8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60000000000002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4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31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2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68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19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6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91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9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4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5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4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32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75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1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22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3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5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399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5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1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75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6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12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94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87996-8495-41E4-B2AD-42814B65EC92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0723-76D5-4391-BB2C-0E7828E45D20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">
    <i>
      <x v="6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1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3BAE6E-EB30-412A-B6FF-9AD12C80F55F}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B6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">
    <i t="grand">
      <x/>
    </i>
  </rowItems>
  <colFields count="1">
    <field x="5"/>
  </colFields>
  <colItems count="1">
    <i t="grand">
      <x/>
    </i>
  </colItems>
  <pageFields count="2">
    <pageField fld="16" item="2" hier="-1"/>
    <pageField fld="21" item="12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L47" zoomScale="109" zoomScaleNormal="70" workbookViewId="0">
      <selection activeCell="N59" sqref="N59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6.1640625" customWidth="1"/>
    <col min="11" max="11" width="17.08203125" customWidth="1"/>
    <col min="14" max="14" width="28" bestFit="1" customWidth="1"/>
    <col min="15" max="15" width="19.08203125" customWidth="1"/>
    <col min="16" max="16" width="18.08203125" style="15" customWidth="1"/>
    <col min="17" max="17" width="16.9140625" customWidth="1"/>
    <col min="18" max="18" width="17.75" customWidth="1"/>
    <col min="19" max="19" width="24" style="12" customWidth="1"/>
    <col min="20" max="20" width="20.75" style="10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2076</v>
      </c>
      <c r="P1" s="17" t="s">
        <v>2029</v>
      </c>
      <c r="Q1" s="1" t="s">
        <v>2030</v>
      </c>
      <c r="R1" s="1" t="s">
        <v>2031</v>
      </c>
      <c r="S1" s="9" t="s">
        <v>2047</v>
      </c>
      <c r="T1" s="9" t="s">
        <v>2048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4">
        <f>E2/D2</f>
        <v>0</v>
      </c>
      <c r="P2" s="15">
        <v>0</v>
      </c>
      <c r="Q2" s="5" t="str">
        <f>LEFT(N2,FIND("/",N2)-1)</f>
        <v>food</v>
      </c>
      <c r="R2" t="str">
        <f>RIGHT(N2,(LEN(N2)-SEARCH("/",N2)))</f>
        <v>food trucks</v>
      </c>
      <c r="S2" s="11">
        <f>(((J2/60)/60)/24)+DATE(1970,1,1)</f>
        <v>42336.25</v>
      </c>
      <c r="T2" s="10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4">
        <f t="shared" ref="O3:O66" si="0">E3/D3</f>
        <v>10.4</v>
      </c>
      <c r="P3" s="15">
        <f t="shared" ref="P3:P66" si="1">E3/G3</f>
        <v>92.151898734177209</v>
      </c>
      <c r="Q3" s="5" t="str">
        <f t="shared" ref="Q3:Q66" si="2">LEFT(N3,FIND("/",N3)-1)</f>
        <v>music</v>
      </c>
      <c r="R3" t="str">
        <f>RIGHT(N3,(LEN(N3)-SEARCH("/",N3)))</f>
        <v>rock</v>
      </c>
      <c r="S3" s="11">
        <f t="shared" ref="S3:S66" si="3">(((J3/60)/60)/24)+DATE(1970,1,1)</f>
        <v>41870.208333333336</v>
      </c>
      <c r="T3" s="10">
        <f t="shared" ref="T3:T66" si="4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4">
        <f t="shared" si="0"/>
        <v>1.3147878228782288</v>
      </c>
      <c r="P4" s="15">
        <f t="shared" si="1"/>
        <v>100.01614035087719</v>
      </c>
      <c r="Q4" s="5" t="str">
        <f t="shared" si="2"/>
        <v>technology</v>
      </c>
      <c r="R4" t="str">
        <f t="shared" ref="R3:R66" si="5">RIGHT(N4,(LEN(N4)-SEARCH("/",N4)))</f>
        <v>web</v>
      </c>
      <c r="S4" s="11">
        <f t="shared" si="3"/>
        <v>41595.25</v>
      </c>
      <c r="T4" s="10">
        <f t="shared" si="4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4">
        <f t="shared" si="0"/>
        <v>0.58976190476190471</v>
      </c>
      <c r="P5" s="15">
        <f t="shared" si="1"/>
        <v>103.20833333333333</v>
      </c>
      <c r="Q5" s="5" t="str">
        <f t="shared" si="2"/>
        <v>music</v>
      </c>
      <c r="R5" t="str">
        <f t="shared" si="5"/>
        <v>rock</v>
      </c>
      <c r="S5" s="11">
        <f t="shared" si="3"/>
        <v>43688.208333333328</v>
      </c>
      <c r="T5" s="10">
        <f t="shared" si="4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4">
        <f t="shared" si="0"/>
        <v>0.69276315789473686</v>
      </c>
      <c r="P6" s="15">
        <f t="shared" si="1"/>
        <v>99.339622641509436</v>
      </c>
      <c r="Q6" s="5" t="str">
        <f t="shared" si="2"/>
        <v>theater</v>
      </c>
      <c r="R6" t="str">
        <f t="shared" si="5"/>
        <v>plays</v>
      </c>
      <c r="S6" s="11">
        <f t="shared" si="3"/>
        <v>43485.25</v>
      </c>
      <c r="T6" s="10">
        <f t="shared" si="4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4">
        <f t="shared" si="0"/>
        <v>1.7361842105263159</v>
      </c>
      <c r="P7" s="15">
        <f t="shared" si="1"/>
        <v>75.833333333333329</v>
      </c>
      <c r="Q7" s="5" t="str">
        <f t="shared" si="2"/>
        <v>theater</v>
      </c>
      <c r="R7" t="str">
        <f t="shared" si="5"/>
        <v>plays</v>
      </c>
      <c r="S7" s="11">
        <f t="shared" si="3"/>
        <v>41149.208333333336</v>
      </c>
      <c r="T7" s="10">
        <f t="shared" si="4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4">
        <f t="shared" si="0"/>
        <v>0.20961538461538462</v>
      </c>
      <c r="P8" s="15">
        <f t="shared" si="1"/>
        <v>60.555555555555557</v>
      </c>
      <c r="Q8" s="5" t="str">
        <f t="shared" si="2"/>
        <v>film &amp; video</v>
      </c>
      <c r="R8" t="str">
        <f t="shared" si="5"/>
        <v>documentary</v>
      </c>
      <c r="S8" s="11">
        <f t="shared" si="3"/>
        <v>42991.208333333328</v>
      </c>
      <c r="T8" s="10">
        <f t="shared" si="4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4">
        <f t="shared" si="0"/>
        <v>3.2757777777777779</v>
      </c>
      <c r="P9" s="15">
        <f t="shared" si="1"/>
        <v>64.93832599118943</v>
      </c>
      <c r="Q9" s="5" t="str">
        <f t="shared" si="2"/>
        <v>theater</v>
      </c>
      <c r="R9" t="str">
        <f t="shared" si="5"/>
        <v>plays</v>
      </c>
      <c r="S9" s="11">
        <f t="shared" si="3"/>
        <v>42229.208333333328</v>
      </c>
      <c r="T9" s="10">
        <f t="shared" si="4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4">
        <f t="shared" si="0"/>
        <v>0.19932788374205268</v>
      </c>
      <c r="P10" s="15">
        <f t="shared" si="1"/>
        <v>30.997175141242938</v>
      </c>
      <c r="Q10" s="5" t="str">
        <f t="shared" si="2"/>
        <v>theater</v>
      </c>
      <c r="R10" t="str">
        <f t="shared" si="5"/>
        <v>plays</v>
      </c>
      <c r="S10" s="11">
        <f t="shared" si="3"/>
        <v>40399.208333333336</v>
      </c>
      <c r="T10" s="10">
        <f t="shared" si="4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4">
        <f t="shared" si="0"/>
        <v>0.51741935483870971</v>
      </c>
      <c r="P11" s="15">
        <f t="shared" si="1"/>
        <v>72.909090909090907</v>
      </c>
      <c r="Q11" s="5" t="str">
        <f t="shared" si="2"/>
        <v>music</v>
      </c>
      <c r="R11" t="str">
        <f t="shared" si="5"/>
        <v>electric music</v>
      </c>
      <c r="S11" s="11">
        <f t="shared" si="3"/>
        <v>41536.208333333336</v>
      </c>
      <c r="T11" s="10">
        <f t="shared" si="4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4">
        <f t="shared" si="0"/>
        <v>2.6611538461538462</v>
      </c>
      <c r="P12" s="15">
        <f t="shared" si="1"/>
        <v>62.9</v>
      </c>
      <c r="Q12" s="5" t="str">
        <f t="shared" si="2"/>
        <v>film &amp; video</v>
      </c>
      <c r="R12" t="str">
        <f t="shared" si="5"/>
        <v>drama</v>
      </c>
      <c r="S12" s="11">
        <f t="shared" si="3"/>
        <v>40404.208333333336</v>
      </c>
      <c r="T12" s="10">
        <f t="shared" si="4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4">
        <f t="shared" si="0"/>
        <v>0.48095238095238096</v>
      </c>
      <c r="P13" s="15">
        <f t="shared" si="1"/>
        <v>112.22222222222223</v>
      </c>
      <c r="Q13" s="5" t="str">
        <f t="shared" si="2"/>
        <v>theater</v>
      </c>
      <c r="R13" t="str">
        <f t="shared" si="5"/>
        <v>plays</v>
      </c>
      <c r="S13" s="11">
        <f t="shared" si="3"/>
        <v>40442.208333333336</v>
      </c>
      <c r="T13" s="10">
        <f t="shared" si="4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4">
        <f t="shared" si="0"/>
        <v>0.89349206349206345</v>
      </c>
      <c r="P14" s="15">
        <f t="shared" si="1"/>
        <v>102.34545454545454</v>
      </c>
      <c r="Q14" s="5" t="str">
        <f t="shared" si="2"/>
        <v>film &amp; video</v>
      </c>
      <c r="R14" t="str">
        <f t="shared" si="5"/>
        <v>drama</v>
      </c>
      <c r="S14" s="11">
        <f t="shared" si="3"/>
        <v>43760.208333333328</v>
      </c>
      <c r="T14" s="10">
        <f t="shared" si="4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4">
        <f t="shared" si="0"/>
        <v>2.4511904761904764</v>
      </c>
      <c r="P15" s="15">
        <f t="shared" si="1"/>
        <v>105.05102040816327</v>
      </c>
      <c r="Q15" s="5" t="str">
        <f t="shared" si="2"/>
        <v>music</v>
      </c>
      <c r="R15" t="str">
        <f t="shared" si="5"/>
        <v>indie rock</v>
      </c>
      <c r="S15" s="11">
        <f t="shared" si="3"/>
        <v>42532.208333333328</v>
      </c>
      <c r="T15" s="10">
        <f t="shared" si="4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4">
        <f t="shared" si="0"/>
        <v>0.66769503546099296</v>
      </c>
      <c r="P16" s="15">
        <f t="shared" si="1"/>
        <v>94.144999999999996</v>
      </c>
      <c r="Q16" s="5" t="str">
        <f t="shared" si="2"/>
        <v>music</v>
      </c>
      <c r="R16" t="str">
        <f t="shared" si="5"/>
        <v>indie rock</v>
      </c>
      <c r="S16" s="11">
        <f t="shared" si="3"/>
        <v>40974.25</v>
      </c>
      <c r="T16" s="10">
        <f t="shared" si="4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4">
        <f t="shared" si="0"/>
        <v>0.47307881773399013</v>
      </c>
      <c r="P17" s="15">
        <f t="shared" si="1"/>
        <v>84.986725663716811</v>
      </c>
      <c r="Q17" s="5" t="str">
        <f t="shared" si="2"/>
        <v>technology</v>
      </c>
      <c r="R17" t="str">
        <f t="shared" si="5"/>
        <v>wearables</v>
      </c>
      <c r="S17" s="11">
        <f t="shared" si="3"/>
        <v>43809.25</v>
      </c>
      <c r="T17" s="10">
        <f t="shared" si="4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4">
        <f t="shared" si="0"/>
        <v>6.4947058823529416</v>
      </c>
      <c r="P18" s="15">
        <f t="shared" si="1"/>
        <v>110.41</v>
      </c>
      <c r="Q18" s="5" t="str">
        <f t="shared" si="2"/>
        <v>publishing</v>
      </c>
      <c r="R18" t="str">
        <f t="shared" si="5"/>
        <v>nonfiction</v>
      </c>
      <c r="S18" s="11">
        <f t="shared" si="3"/>
        <v>41661.25</v>
      </c>
      <c r="T18" s="10">
        <f t="shared" si="4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4">
        <f t="shared" si="0"/>
        <v>1.5939125295508274</v>
      </c>
      <c r="P19" s="15">
        <f t="shared" si="1"/>
        <v>107.96236989591674</v>
      </c>
      <c r="Q19" s="5" t="str">
        <f t="shared" si="2"/>
        <v>film &amp; video</v>
      </c>
      <c r="R19" t="str">
        <f t="shared" si="5"/>
        <v>animation</v>
      </c>
      <c r="S19" s="11">
        <f t="shared" si="3"/>
        <v>40555.25</v>
      </c>
      <c r="T19" s="10">
        <f t="shared" si="4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4">
        <f t="shared" si="0"/>
        <v>0.66912087912087914</v>
      </c>
      <c r="P20" s="15">
        <f t="shared" si="1"/>
        <v>45.103703703703701</v>
      </c>
      <c r="Q20" s="5" t="str">
        <f t="shared" si="2"/>
        <v>theater</v>
      </c>
      <c r="R20" t="str">
        <f t="shared" si="5"/>
        <v>plays</v>
      </c>
      <c r="S20" s="11">
        <f t="shared" si="3"/>
        <v>43351.208333333328</v>
      </c>
      <c r="T20" s="10">
        <f t="shared" si="4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4">
        <f t="shared" si="0"/>
        <v>0.48529600000000001</v>
      </c>
      <c r="P21" s="15">
        <f t="shared" si="1"/>
        <v>45.001483679525222</v>
      </c>
      <c r="Q21" s="5" t="str">
        <f t="shared" si="2"/>
        <v>theater</v>
      </c>
      <c r="R21" t="str">
        <f t="shared" si="5"/>
        <v>plays</v>
      </c>
      <c r="S21" s="11">
        <f t="shared" si="3"/>
        <v>43528.25</v>
      </c>
      <c r="T21" s="10">
        <f t="shared" si="4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4">
        <f t="shared" si="0"/>
        <v>1.1224279210925645</v>
      </c>
      <c r="P22" s="15">
        <f t="shared" si="1"/>
        <v>105.97134670487107</v>
      </c>
      <c r="Q22" s="5" t="str">
        <f t="shared" si="2"/>
        <v>film &amp; video</v>
      </c>
      <c r="R22" t="str">
        <f t="shared" si="5"/>
        <v>drama</v>
      </c>
      <c r="S22" s="11">
        <f t="shared" si="3"/>
        <v>41848.208333333336</v>
      </c>
      <c r="T22" s="10">
        <f t="shared" si="4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4">
        <f t="shared" si="0"/>
        <v>0.40992553191489361</v>
      </c>
      <c r="P23" s="15">
        <f t="shared" si="1"/>
        <v>69.055555555555557</v>
      </c>
      <c r="Q23" s="5" t="str">
        <f t="shared" si="2"/>
        <v>theater</v>
      </c>
      <c r="R23" t="str">
        <f t="shared" si="5"/>
        <v>plays</v>
      </c>
      <c r="S23" s="11">
        <f t="shared" si="3"/>
        <v>40770.208333333336</v>
      </c>
      <c r="T23" s="10">
        <f t="shared" si="4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4">
        <f t="shared" si="0"/>
        <v>1.2807106598984772</v>
      </c>
      <c r="P24" s="15">
        <f t="shared" si="1"/>
        <v>85.044943820224717</v>
      </c>
      <c r="Q24" s="5" t="str">
        <f t="shared" si="2"/>
        <v>theater</v>
      </c>
      <c r="R24" t="str">
        <f t="shared" si="5"/>
        <v>plays</v>
      </c>
      <c r="S24" s="11">
        <f t="shared" si="3"/>
        <v>43193.208333333328</v>
      </c>
      <c r="T24" s="10">
        <f t="shared" si="4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4">
        <f t="shared" si="0"/>
        <v>3.3204444444444445</v>
      </c>
      <c r="P25" s="15">
        <f t="shared" si="1"/>
        <v>105.22535211267606</v>
      </c>
      <c r="Q25" s="5" t="str">
        <f t="shared" si="2"/>
        <v>film &amp; video</v>
      </c>
      <c r="R25" t="str">
        <f t="shared" si="5"/>
        <v>documentary</v>
      </c>
      <c r="S25" s="11">
        <f t="shared" si="3"/>
        <v>43510.25</v>
      </c>
      <c r="T25" s="10">
        <f t="shared" si="4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4">
        <f t="shared" si="0"/>
        <v>1.1283225108225108</v>
      </c>
      <c r="P26" s="15">
        <f t="shared" si="1"/>
        <v>39.003741114852225</v>
      </c>
      <c r="Q26" s="5" t="str">
        <f t="shared" si="2"/>
        <v>technology</v>
      </c>
      <c r="R26" t="str">
        <f t="shared" si="5"/>
        <v>wearables</v>
      </c>
      <c r="S26" s="11">
        <f t="shared" si="3"/>
        <v>41811.208333333336</v>
      </c>
      <c r="T26" s="10">
        <f t="shared" si="4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4">
        <f t="shared" si="0"/>
        <v>2.1643636363636363</v>
      </c>
      <c r="P27" s="15">
        <f t="shared" si="1"/>
        <v>73.030674846625772</v>
      </c>
      <c r="Q27" s="5" t="str">
        <f t="shared" si="2"/>
        <v>games</v>
      </c>
      <c r="R27" t="str">
        <f t="shared" si="5"/>
        <v>video games</v>
      </c>
      <c r="S27" s="11">
        <f t="shared" si="3"/>
        <v>40681.208333333336</v>
      </c>
      <c r="T27" s="10">
        <f t="shared" si="4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4">
        <f t="shared" si="0"/>
        <v>0.4819906976744186</v>
      </c>
      <c r="P28" s="15">
        <f t="shared" si="1"/>
        <v>35.009459459459457</v>
      </c>
      <c r="Q28" s="5" t="str">
        <f t="shared" si="2"/>
        <v>theater</v>
      </c>
      <c r="R28" t="str">
        <f t="shared" si="5"/>
        <v>plays</v>
      </c>
      <c r="S28" s="11">
        <f t="shared" si="3"/>
        <v>43312.208333333328</v>
      </c>
      <c r="T28" s="10">
        <f t="shared" si="4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4">
        <f t="shared" si="0"/>
        <v>0.79949999999999999</v>
      </c>
      <c r="P29" s="15">
        <f t="shared" si="1"/>
        <v>106.6</v>
      </c>
      <c r="Q29" s="5" t="str">
        <f t="shared" si="2"/>
        <v>music</v>
      </c>
      <c r="R29" t="str">
        <f t="shared" si="5"/>
        <v>rock</v>
      </c>
      <c r="S29" s="11">
        <f t="shared" si="3"/>
        <v>42280.208333333328</v>
      </c>
      <c r="T29" s="10">
        <f t="shared" si="4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4">
        <f t="shared" si="0"/>
        <v>1.0522553516819573</v>
      </c>
      <c r="P30" s="15">
        <f t="shared" si="1"/>
        <v>61.997747747747745</v>
      </c>
      <c r="Q30" s="5" t="str">
        <f t="shared" si="2"/>
        <v>theater</v>
      </c>
      <c r="R30" t="str">
        <f t="shared" si="5"/>
        <v>plays</v>
      </c>
      <c r="S30" s="11">
        <f t="shared" si="3"/>
        <v>40218.25</v>
      </c>
      <c r="T30" s="10">
        <f t="shared" si="4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4">
        <f t="shared" si="0"/>
        <v>3.2889978213507627</v>
      </c>
      <c r="P31" s="15">
        <f t="shared" si="1"/>
        <v>94.000622665006233</v>
      </c>
      <c r="Q31" s="5" t="str">
        <f t="shared" si="2"/>
        <v>film &amp; video</v>
      </c>
      <c r="R31" t="str">
        <f t="shared" si="5"/>
        <v>shorts</v>
      </c>
      <c r="S31" s="11">
        <f t="shared" si="3"/>
        <v>43301.208333333328</v>
      </c>
      <c r="T31" s="10">
        <f t="shared" si="4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4">
        <f t="shared" si="0"/>
        <v>1.606111111111111</v>
      </c>
      <c r="P32" s="15">
        <f t="shared" si="1"/>
        <v>112.05426356589147</v>
      </c>
      <c r="Q32" s="5" t="str">
        <f t="shared" si="2"/>
        <v>film &amp; video</v>
      </c>
      <c r="R32" t="str">
        <f t="shared" si="5"/>
        <v>animation</v>
      </c>
      <c r="S32" s="11">
        <f t="shared" si="3"/>
        <v>43609.208333333328</v>
      </c>
      <c r="T32" s="10">
        <f t="shared" si="4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4">
        <f t="shared" si="0"/>
        <v>3.1</v>
      </c>
      <c r="P33" s="15">
        <f t="shared" si="1"/>
        <v>48.008849557522126</v>
      </c>
      <c r="Q33" s="5" t="str">
        <f t="shared" si="2"/>
        <v>games</v>
      </c>
      <c r="R33" t="str">
        <f t="shared" si="5"/>
        <v>video games</v>
      </c>
      <c r="S33" s="11">
        <f t="shared" si="3"/>
        <v>42374.25</v>
      </c>
      <c r="T33" s="10">
        <f t="shared" si="4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4">
        <f t="shared" si="0"/>
        <v>0.86807920792079207</v>
      </c>
      <c r="P34" s="15">
        <f t="shared" si="1"/>
        <v>38.004334633723452</v>
      </c>
      <c r="Q34" s="5" t="str">
        <f t="shared" si="2"/>
        <v>film &amp; video</v>
      </c>
      <c r="R34" t="str">
        <f t="shared" si="5"/>
        <v>documentary</v>
      </c>
      <c r="S34" s="11">
        <f t="shared" si="3"/>
        <v>43110.25</v>
      </c>
      <c r="T34" s="10">
        <f t="shared" si="4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4">
        <f t="shared" si="0"/>
        <v>3.7782071713147412</v>
      </c>
      <c r="P35" s="15">
        <f t="shared" si="1"/>
        <v>35.000184535892231</v>
      </c>
      <c r="Q35" s="5" t="str">
        <f t="shared" si="2"/>
        <v>theater</v>
      </c>
      <c r="R35" t="str">
        <f t="shared" si="5"/>
        <v>plays</v>
      </c>
      <c r="S35" s="11">
        <f t="shared" si="3"/>
        <v>41917.208333333336</v>
      </c>
      <c r="T35" s="10">
        <f t="shared" si="4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4">
        <f t="shared" si="0"/>
        <v>1.5080645161290323</v>
      </c>
      <c r="P36" s="15">
        <f t="shared" si="1"/>
        <v>85</v>
      </c>
      <c r="Q36" s="5" t="str">
        <f t="shared" si="2"/>
        <v>film &amp; video</v>
      </c>
      <c r="R36" t="str">
        <f t="shared" si="5"/>
        <v>documentary</v>
      </c>
      <c r="S36" s="11">
        <f t="shared" si="3"/>
        <v>42817.208333333328</v>
      </c>
      <c r="T36" s="10">
        <f t="shared" si="4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4">
        <f t="shared" si="0"/>
        <v>1.5030119521912351</v>
      </c>
      <c r="P37" s="15">
        <f t="shared" si="1"/>
        <v>95.993893129770996</v>
      </c>
      <c r="Q37" s="5" t="str">
        <f t="shared" si="2"/>
        <v>film &amp; video</v>
      </c>
      <c r="R37" t="str">
        <f t="shared" si="5"/>
        <v>drama</v>
      </c>
      <c r="S37" s="11">
        <f t="shared" si="3"/>
        <v>43484.25</v>
      </c>
      <c r="T37" s="10">
        <f t="shared" si="4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4">
        <f t="shared" si="0"/>
        <v>1.572857142857143</v>
      </c>
      <c r="P38" s="15">
        <f t="shared" si="1"/>
        <v>68.8125</v>
      </c>
      <c r="Q38" s="5" t="str">
        <f t="shared" si="2"/>
        <v>theater</v>
      </c>
      <c r="R38" t="str">
        <f t="shared" si="5"/>
        <v>plays</v>
      </c>
      <c r="S38" s="11">
        <f t="shared" si="3"/>
        <v>40600.25</v>
      </c>
      <c r="T38" s="10">
        <f t="shared" si="4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4">
        <f t="shared" si="0"/>
        <v>1.3998765432098765</v>
      </c>
      <c r="P39" s="15">
        <f t="shared" si="1"/>
        <v>105.97196261682242</v>
      </c>
      <c r="Q39" s="5" t="str">
        <f t="shared" si="2"/>
        <v>publishing</v>
      </c>
      <c r="R39" t="str">
        <f t="shared" si="5"/>
        <v>fiction</v>
      </c>
      <c r="S39" s="11">
        <f t="shared" si="3"/>
        <v>43744.208333333328</v>
      </c>
      <c r="T39" s="10">
        <f t="shared" si="4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4">
        <f t="shared" si="0"/>
        <v>3.2532258064516131</v>
      </c>
      <c r="P40" s="15">
        <f t="shared" si="1"/>
        <v>75.261194029850742</v>
      </c>
      <c r="Q40" s="5" t="str">
        <f t="shared" si="2"/>
        <v>photography</v>
      </c>
      <c r="R40" t="str">
        <f t="shared" si="5"/>
        <v>photography books</v>
      </c>
      <c r="S40" s="11">
        <f t="shared" si="3"/>
        <v>40469.208333333336</v>
      </c>
      <c r="T40" s="10">
        <f t="shared" si="4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4">
        <f t="shared" si="0"/>
        <v>0.50777777777777777</v>
      </c>
      <c r="P41" s="15">
        <f t="shared" si="1"/>
        <v>57.125</v>
      </c>
      <c r="Q41" s="5" t="str">
        <f t="shared" si="2"/>
        <v>theater</v>
      </c>
      <c r="R41" t="str">
        <f t="shared" si="5"/>
        <v>plays</v>
      </c>
      <c r="S41" s="11">
        <f t="shared" si="3"/>
        <v>41330.25</v>
      </c>
      <c r="T41" s="10">
        <f t="shared" si="4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4">
        <f t="shared" si="0"/>
        <v>1.6906818181818182</v>
      </c>
      <c r="P42" s="15">
        <f t="shared" si="1"/>
        <v>75.141414141414145</v>
      </c>
      <c r="Q42" s="5" t="str">
        <f t="shared" si="2"/>
        <v>technology</v>
      </c>
      <c r="R42" t="str">
        <f t="shared" si="5"/>
        <v>wearables</v>
      </c>
      <c r="S42" s="11">
        <f t="shared" si="3"/>
        <v>40334.208333333336</v>
      </c>
      <c r="T42" s="10">
        <f t="shared" si="4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4">
        <f t="shared" si="0"/>
        <v>2.1292857142857144</v>
      </c>
      <c r="P43" s="15">
        <f t="shared" si="1"/>
        <v>107.42342342342343</v>
      </c>
      <c r="Q43" s="5" t="str">
        <f t="shared" si="2"/>
        <v>music</v>
      </c>
      <c r="R43" t="str">
        <f t="shared" si="5"/>
        <v>rock</v>
      </c>
      <c r="S43" s="11">
        <f t="shared" si="3"/>
        <v>41156.208333333336</v>
      </c>
      <c r="T43" s="10">
        <f t="shared" si="4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4">
        <f t="shared" si="0"/>
        <v>4.4394444444444447</v>
      </c>
      <c r="P44" s="15">
        <f t="shared" si="1"/>
        <v>35.995495495495497</v>
      </c>
      <c r="Q44" s="5" t="str">
        <f t="shared" si="2"/>
        <v>food</v>
      </c>
      <c r="R44" t="str">
        <f t="shared" si="5"/>
        <v>food trucks</v>
      </c>
      <c r="S44" s="11">
        <f t="shared" si="3"/>
        <v>40728.208333333336</v>
      </c>
      <c r="T44" s="10">
        <f t="shared" si="4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4">
        <f t="shared" si="0"/>
        <v>1.859390243902439</v>
      </c>
      <c r="P45" s="15">
        <f t="shared" si="1"/>
        <v>26.998873148744366</v>
      </c>
      <c r="Q45" s="5" t="str">
        <f t="shared" si="2"/>
        <v>publishing</v>
      </c>
      <c r="R45" t="str">
        <f t="shared" si="5"/>
        <v>radio &amp; podcasts</v>
      </c>
      <c r="S45" s="11">
        <f t="shared" si="3"/>
        <v>41844.208333333336</v>
      </c>
      <c r="T45" s="10">
        <f t="shared" si="4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4">
        <f t="shared" si="0"/>
        <v>6.5881249999999998</v>
      </c>
      <c r="P46" s="15">
        <f t="shared" si="1"/>
        <v>107.56122448979592</v>
      </c>
      <c r="Q46" s="5" t="str">
        <f t="shared" si="2"/>
        <v>publishing</v>
      </c>
      <c r="R46" t="str">
        <f t="shared" si="5"/>
        <v>fiction</v>
      </c>
      <c r="S46" s="11">
        <f t="shared" si="3"/>
        <v>43541.208333333328</v>
      </c>
      <c r="T46" s="10">
        <f t="shared" si="4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4">
        <f t="shared" si="0"/>
        <v>0.4768421052631579</v>
      </c>
      <c r="P47" s="15">
        <f t="shared" si="1"/>
        <v>94.375</v>
      </c>
      <c r="Q47" s="5" t="str">
        <f t="shared" si="2"/>
        <v>theater</v>
      </c>
      <c r="R47" t="str">
        <f t="shared" si="5"/>
        <v>plays</v>
      </c>
      <c r="S47" s="11">
        <f t="shared" si="3"/>
        <v>42676.208333333328</v>
      </c>
      <c r="T47" s="10">
        <f t="shared" si="4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4">
        <f t="shared" si="0"/>
        <v>1.1478378378378378</v>
      </c>
      <c r="P48" s="15">
        <f t="shared" si="1"/>
        <v>46.163043478260867</v>
      </c>
      <c r="Q48" s="5" t="str">
        <f t="shared" si="2"/>
        <v>music</v>
      </c>
      <c r="R48" t="str">
        <f t="shared" si="5"/>
        <v>rock</v>
      </c>
      <c r="S48" s="11">
        <f t="shared" si="3"/>
        <v>40367.208333333336</v>
      </c>
      <c r="T48" s="10">
        <f t="shared" si="4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4">
        <f t="shared" si="0"/>
        <v>4.7526666666666664</v>
      </c>
      <c r="P49" s="15">
        <f t="shared" si="1"/>
        <v>47.845637583892618</v>
      </c>
      <c r="Q49" s="5" t="str">
        <f t="shared" si="2"/>
        <v>theater</v>
      </c>
      <c r="R49" t="str">
        <f t="shared" si="5"/>
        <v>plays</v>
      </c>
      <c r="S49" s="11">
        <f t="shared" si="3"/>
        <v>41727.208333333336</v>
      </c>
      <c r="T49" s="10">
        <f t="shared" si="4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4">
        <f t="shared" si="0"/>
        <v>3.86972972972973</v>
      </c>
      <c r="P50" s="15">
        <f t="shared" si="1"/>
        <v>53.007815713698065</v>
      </c>
      <c r="Q50" s="5" t="str">
        <f t="shared" si="2"/>
        <v>theater</v>
      </c>
      <c r="R50" t="str">
        <f t="shared" si="5"/>
        <v>plays</v>
      </c>
      <c r="S50" s="11">
        <f t="shared" si="3"/>
        <v>42180.208333333328</v>
      </c>
      <c r="T50" s="10">
        <f t="shared" si="4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4">
        <f t="shared" si="0"/>
        <v>1.89625</v>
      </c>
      <c r="P51" s="15">
        <f t="shared" si="1"/>
        <v>45.059405940594061</v>
      </c>
      <c r="Q51" s="5" t="str">
        <f t="shared" si="2"/>
        <v>music</v>
      </c>
      <c r="R51" t="str">
        <f t="shared" si="5"/>
        <v>rock</v>
      </c>
      <c r="S51" s="11">
        <f t="shared" si="3"/>
        <v>43758.208333333328</v>
      </c>
      <c r="T51" s="10">
        <f t="shared" si="4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4">
        <f t="shared" si="0"/>
        <v>0.02</v>
      </c>
      <c r="P52" s="15">
        <f t="shared" si="1"/>
        <v>2</v>
      </c>
      <c r="Q52" s="5" t="str">
        <f t="shared" si="2"/>
        <v>music</v>
      </c>
      <c r="R52" t="str">
        <f t="shared" si="5"/>
        <v>metal</v>
      </c>
      <c r="S52" s="11">
        <f t="shared" si="3"/>
        <v>41487.208333333336</v>
      </c>
      <c r="T52" s="10">
        <f t="shared" si="4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4">
        <f t="shared" si="0"/>
        <v>0.91867805186590767</v>
      </c>
      <c r="P53" s="15">
        <f t="shared" si="1"/>
        <v>99.006816632583508</v>
      </c>
      <c r="Q53" s="5" t="str">
        <f t="shared" si="2"/>
        <v>technology</v>
      </c>
      <c r="R53" t="str">
        <f t="shared" si="5"/>
        <v>wearables</v>
      </c>
      <c r="S53" s="11">
        <f t="shared" si="3"/>
        <v>40995.208333333336</v>
      </c>
      <c r="T53" s="10">
        <f t="shared" si="4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4">
        <f t="shared" si="0"/>
        <v>0.34152777777777776</v>
      </c>
      <c r="P54" s="15">
        <f t="shared" si="1"/>
        <v>32.786666666666669</v>
      </c>
      <c r="Q54" s="5" t="str">
        <f t="shared" si="2"/>
        <v>theater</v>
      </c>
      <c r="R54" t="str">
        <f t="shared" si="5"/>
        <v>plays</v>
      </c>
      <c r="S54" s="11">
        <f t="shared" si="3"/>
        <v>40436.208333333336</v>
      </c>
      <c r="T54" s="10">
        <f t="shared" si="4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4">
        <f t="shared" si="0"/>
        <v>1.4040909090909091</v>
      </c>
      <c r="P55" s="15">
        <f t="shared" si="1"/>
        <v>59.119617224880386</v>
      </c>
      <c r="Q55" s="5" t="str">
        <f t="shared" si="2"/>
        <v>film &amp; video</v>
      </c>
      <c r="R55" t="str">
        <f t="shared" si="5"/>
        <v>drama</v>
      </c>
      <c r="S55" s="11">
        <f t="shared" si="3"/>
        <v>41779.208333333336</v>
      </c>
      <c r="T55" s="10">
        <f t="shared" si="4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4">
        <f t="shared" si="0"/>
        <v>0.89866666666666661</v>
      </c>
      <c r="P56" s="15">
        <f t="shared" si="1"/>
        <v>44.93333333333333</v>
      </c>
      <c r="Q56" s="5" t="str">
        <f t="shared" si="2"/>
        <v>technology</v>
      </c>
      <c r="R56" t="str">
        <f t="shared" si="5"/>
        <v>wearables</v>
      </c>
      <c r="S56" s="11">
        <f t="shared" si="3"/>
        <v>43170.25</v>
      </c>
      <c r="T56" s="10">
        <f t="shared" si="4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4">
        <f t="shared" si="0"/>
        <v>1.7796969696969698</v>
      </c>
      <c r="P57" s="15">
        <f t="shared" si="1"/>
        <v>89.664122137404576</v>
      </c>
      <c r="Q57" s="5" t="str">
        <f t="shared" si="2"/>
        <v>music</v>
      </c>
      <c r="R57" t="str">
        <f t="shared" si="5"/>
        <v>jazz</v>
      </c>
      <c r="S57" s="11">
        <f t="shared" si="3"/>
        <v>43311.208333333328</v>
      </c>
      <c r="T57" s="10">
        <f t="shared" si="4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4">
        <f t="shared" si="0"/>
        <v>1.436625</v>
      </c>
      <c r="P58" s="15">
        <f t="shared" si="1"/>
        <v>70.079268292682926</v>
      </c>
      <c r="Q58" s="5" t="str">
        <f t="shared" si="2"/>
        <v>technology</v>
      </c>
      <c r="R58" t="str">
        <f t="shared" si="5"/>
        <v>wearables</v>
      </c>
      <c r="S58" s="11">
        <f t="shared" si="3"/>
        <v>42014.25</v>
      </c>
      <c r="T58" s="10">
        <f t="shared" si="4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4">
        <f t="shared" si="0"/>
        <v>2.1527586206896552</v>
      </c>
      <c r="P59" s="15">
        <f t="shared" si="1"/>
        <v>31.059701492537314</v>
      </c>
      <c r="Q59" s="5" t="str">
        <f t="shared" si="2"/>
        <v>games</v>
      </c>
      <c r="R59" t="str">
        <f t="shared" si="5"/>
        <v>video games</v>
      </c>
      <c r="S59" s="11">
        <f t="shared" si="3"/>
        <v>42979.208333333328</v>
      </c>
      <c r="T59" s="10">
        <f t="shared" si="4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4">
        <f t="shared" si="0"/>
        <v>2.2711111111111113</v>
      </c>
      <c r="P60" s="15">
        <f t="shared" si="1"/>
        <v>29.061611374407583</v>
      </c>
      <c r="Q60" s="5" t="str">
        <f t="shared" si="2"/>
        <v>theater</v>
      </c>
      <c r="R60" t="str">
        <f t="shared" si="5"/>
        <v>plays</v>
      </c>
      <c r="S60" s="11">
        <f t="shared" si="3"/>
        <v>42268.208333333328</v>
      </c>
      <c r="T60" s="10">
        <f t="shared" si="4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4">
        <f t="shared" si="0"/>
        <v>2.7507142857142859</v>
      </c>
      <c r="P61" s="15">
        <f t="shared" si="1"/>
        <v>30.0859375</v>
      </c>
      <c r="Q61" s="5" t="str">
        <f t="shared" si="2"/>
        <v>theater</v>
      </c>
      <c r="R61" t="str">
        <f t="shared" si="5"/>
        <v>plays</v>
      </c>
      <c r="S61" s="11">
        <f t="shared" si="3"/>
        <v>42898.208333333328</v>
      </c>
      <c r="T61" s="10">
        <f t="shared" si="4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4">
        <f t="shared" si="0"/>
        <v>1.4437048832271762</v>
      </c>
      <c r="P62" s="15">
        <f t="shared" si="1"/>
        <v>84.998125000000002</v>
      </c>
      <c r="Q62" s="5" t="str">
        <f t="shared" si="2"/>
        <v>theater</v>
      </c>
      <c r="R62" t="str">
        <f t="shared" si="5"/>
        <v>plays</v>
      </c>
      <c r="S62" s="11">
        <f t="shared" si="3"/>
        <v>41107.208333333336</v>
      </c>
      <c r="T62" s="10">
        <f t="shared" si="4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4">
        <f t="shared" si="0"/>
        <v>0.92745983935742971</v>
      </c>
      <c r="P63" s="15">
        <f t="shared" si="1"/>
        <v>82.001775410563695</v>
      </c>
      <c r="Q63" s="5" t="str">
        <f t="shared" si="2"/>
        <v>theater</v>
      </c>
      <c r="R63" t="str">
        <f t="shared" si="5"/>
        <v>plays</v>
      </c>
      <c r="S63" s="11">
        <f t="shared" si="3"/>
        <v>40595.25</v>
      </c>
      <c r="T63" s="10">
        <f t="shared" si="4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4">
        <f t="shared" si="0"/>
        <v>7.226</v>
      </c>
      <c r="P64" s="15">
        <f t="shared" si="1"/>
        <v>58.040160642570278</v>
      </c>
      <c r="Q64" s="5" t="str">
        <f t="shared" si="2"/>
        <v>technology</v>
      </c>
      <c r="R64" t="str">
        <f t="shared" si="5"/>
        <v>web</v>
      </c>
      <c r="S64" s="11">
        <f t="shared" si="3"/>
        <v>42160.208333333328</v>
      </c>
      <c r="T64" s="10">
        <f t="shared" si="4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4">
        <f t="shared" si="0"/>
        <v>0.11851063829787234</v>
      </c>
      <c r="P65" s="15">
        <f t="shared" si="1"/>
        <v>111.4</v>
      </c>
      <c r="Q65" s="5" t="str">
        <f t="shared" si="2"/>
        <v>theater</v>
      </c>
      <c r="R65" t="str">
        <f t="shared" si="5"/>
        <v>plays</v>
      </c>
      <c r="S65" s="11">
        <f t="shared" si="3"/>
        <v>42853.208333333328</v>
      </c>
      <c r="T65" s="10">
        <f t="shared" si="4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4">
        <f t="shared" si="0"/>
        <v>0.97642857142857142</v>
      </c>
      <c r="P66" s="15">
        <f t="shared" si="1"/>
        <v>71.94736842105263</v>
      </c>
      <c r="Q66" s="5" t="str">
        <f t="shared" si="2"/>
        <v>technology</v>
      </c>
      <c r="R66" t="str">
        <f t="shared" si="5"/>
        <v>web</v>
      </c>
      <c r="S66" s="11">
        <f t="shared" si="3"/>
        <v>43283.208333333328</v>
      </c>
      <c r="T66" s="10">
        <f t="shared" si="4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4">
        <f t="shared" ref="O67:O130" si="6">E67/D67</f>
        <v>2.3614754098360655</v>
      </c>
      <c r="P67" s="15">
        <f t="shared" ref="P67:P130" si="7">E67/G67</f>
        <v>61.038135593220339</v>
      </c>
      <c r="Q67" s="5" t="str">
        <f t="shared" ref="Q67:Q130" si="8">LEFT(N67,FIND("/",N67)-1)</f>
        <v>theater</v>
      </c>
      <c r="R67" t="str">
        <f t="shared" ref="R67:R130" si="9">RIGHT(N67,(LEN(N67)-SEARCH("/",N67)))</f>
        <v>plays</v>
      </c>
      <c r="S67" s="11">
        <f t="shared" ref="S67:S130" si="10">(((J67/60)/60)/24)+DATE(1970,1,1)</f>
        <v>40570.25</v>
      </c>
      <c r="T67" s="10">
        <f t="shared" ref="T67:T130" si="11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4">
        <f t="shared" si="6"/>
        <v>0.45068965517241377</v>
      </c>
      <c r="P68" s="15">
        <f t="shared" si="7"/>
        <v>108.91666666666667</v>
      </c>
      <c r="Q68" s="5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0">
        <f t="shared" si="11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4">
        <f t="shared" si="6"/>
        <v>1.6238567493112948</v>
      </c>
      <c r="P69" s="15">
        <f t="shared" si="7"/>
        <v>29.001722017220171</v>
      </c>
      <c r="Q69" s="5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0">
        <f t="shared" si="11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4">
        <f t="shared" si="6"/>
        <v>2.5452631578947367</v>
      </c>
      <c r="P70" s="15">
        <f t="shared" si="7"/>
        <v>58.975609756097562</v>
      </c>
      <c r="Q70" s="5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0">
        <f t="shared" si="11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4">
        <f t="shared" si="6"/>
        <v>0.24063291139240506</v>
      </c>
      <c r="P71" s="15">
        <f t="shared" si="7"/>
        <v>111.82352941176471</v>
      </c>
      <c r="Q71" s="5" t="str">
        <f t="shared" si="8"/>
        <v>theater</v>
      </c>
      <c r="R71" t="str">
        <f t="shared" si="9"/>
        <v>plays</v>
      </c>
      <c r="S71" s="11">
        <f t="shared" si="10"/>
        <v>40531.25</v>
      </c>
      <c r="T71" s="10">
        <f t="shared" si="11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4">
        <f t="shared" si="6"/>
        <v>1.2374140625000001</v>
      </c>
      <c r="P72" s="15">
        <f t="shared" si="7"/>
        <v>63.995555555555555</v>
      </c>
      <c r="Q72" s="5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0">
        <f t="shared" si="11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4">
        <f t="shared" si="6"/>
        <v>1.0806666666666667</v>
      </c>
      <c r="P73" s="15">
        <f t="shared" si="7"/>
        <v>85.315789473684205</v>
      </c>
      <c r="Q73" s="5" t="str">
        <f t="shared" si="8"/>
        <v>theater</v>
      </c>
      <c r="R73" t="str">
        <f t="shared" si="9"/>
        <v>plays</v>
      </c>
      <c r="S73" s="11">
        <f t="shared" si="10"/>
        <v>43799.25</v>
      </c>
      <c r="T73" s="10">
        <f t="shared" si="11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4">
        <f t="shared" si="6"/>
        <v>6.7033333333333331</v>
      </c>
      <c r="P74" s="15">
        <f t="shared" si="7"/>
        <v>74.481481481481481</v>
      </c>
      <c r="Q74" s="5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0">
        <f t="shared" si="11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4">
        <f t="shared" si="6"/>
        <v>6.609285714285714</v>
      </c>
      <c r="P75" s="15">
        <f t="shared" si="7"/>
        <v>105.14772727272727</v>
      </c>
      <c r="Q75" s="5" t="str">
        <f t="shared" si="8"/>
        <v>music</v>
      </c>
      <c r="R75" t="str">
        <f t="shared" si="9"/>
        <v>jazz</v>
      </c>
      <c r="S75" s="11">
        <f t="shared" si="10"/>
        <v>42701.25</v>
      </c>
      <c r="T75" s="10">
        <f t="shared" si="11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4">
        <f t="shared" si="6"/>
        <v>1.2246153846153847</v>
      </c>
      <c r="P76" s="15">
        <f t="shared" si="7"/>
        <v>56.188235294117646</v>
      </c>
      <c r="Q76" s="5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0">
        <f t="shared" si="11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4">
        <f t="shared" si="6"/>
        <v>1.5057731958762886</v>
      </c>
      <c r="P77" s="15">
        <f t="shared" si="7"/>
        <v>85.917647058823533</v>
      </c>
      <c r="Q77" s="5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0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4">
        <f t="shared" si="6"/>
        <v>0.78106590724165992</v>
      </c>
      <c r="P78" s="15">
        <f t="shared" si="7"/>
        <v>57.00296912114014</v>
      </c>
      <c r="Q78" s="5" t="str">
        <f t="shared" si="8"/>
        <v>theater</v>
      </c>
      <c r="R78" t="str">
        <f t="shared" si="9"/>
        <v>plays</v>
      </c>
      <c r="S78" s="11">
        <f t="shared" si="10"/>
        <v>42027.25</v>
      </c>
      <c r="T78" s="10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4">
        <f t="shared" si="6"/>
        <v>0.46947368421052632</v>
      </c>
      <c r="P79" s="15">
        <f t="shared" si="7"/>
        <v>79.642857142857139</v>
      </c>
      <c r="Q79" s="5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0">
        <f t="shared" si="11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4">
        <f t="shared" si="6"/>
        <v>3.008</v>
      </c>
      <c r="P80" s="15">
        <f t="shared" si="7"/>
        <v>41.018181818181816</v>
      </c>
      <c r="Q80" s="5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0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4">
        <f t="shared" si="6"/>
        <v>0.6959861591695502</v>
      </c>
      <c r="P81" s="15">
        <f t="shared" si="7"/>
        <v>48.004773269689736</v>
      </c>
      <c r="Q81" s="5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0">
        <f t="shared" si="11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4">
        <f t="shared" si="6"/>
        <v>6.374545454545455</v>
      </c>
      <c r="P82" s="15">
        <f t="shared" si="7"/>
        <v>55.212598425196852</v>
      </c>
      <c r="Q82" s="5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0">
        <f t="shared" si="11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4">
        <f t="shared" si="6"/>
        <v>2.253392857142857</v>
      </c>
      <c r="P83" s="15">
        <f t="shared" si="7"/>
        <v>92.109489051094897</v>
      </c>
      <c r="Q83" s="5" t="str">
        <f t="shared" si="8"/>
        <v>music</v>
      </c>
      <c r="R83" t="str">
        <f t="shared" si="9"/>
        <v>rock</v>
      </c>
      <c r="S83" s="11">
        <f t="shared" si="10"/>
        <v>43062.25</v>
      </c>
      <c r="T83" s="10">
        <f t="shared" si="11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4">
        <f t="shared" si="6"/>
        <v>14.973000000000001</v>
      </c>
      <c r="P84" s="15">
        <f t="shared" si="7"/>
        <v>83.183333333333337</v>
      </c>
      <c r="Q84" s="5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0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4">
        <f t="shared" si="6"/>
        <v>0.37590225563909774</v>
      </c>
      <c r="P85" s="15">
        <f t="shared" si="7"/>
        <v>39.996000000000002</v>
      </c>
      <c r="Q85" s="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0">
        <f t="shared" si="11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4">
        <f t="shared" si="6"/>
        <v>1.3236942675159236</v>
      </c>
      <c r="P86" s="15">
        <f t="shared" si="7"/>
        <v>111.1336898395722</v>
      </c>
      <c r="Q86" s="5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0">
        <f t="shared" si="11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4">
        <f t="shared" si="6"/>
        <v>1.3122448979591836</v>
      </c>
      <c r="P87" s="15">
        <f t="shared" si="7"/>
        <v>90.563380281690144</v>
      </c>
      <c r="Q87" s="5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0">
        <f t="shared" si="11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4">
        <f t="shared" si="6"/>
        <v>1.6763513513513513</v>
      </c>
      <c r="P88" s="15">
        <f t="shared" si="7"/>
        <v>61.108374384236456</v>
      </c>
      <c r="Q88" s="5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0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4">
        <f t="shared" si="6"/>
        <v>0.6198488664987406</v>
      </c>
      <c r="P89" s="15">
        <f t="shared" si="7"/>
        <v>83.022941970310384</v>
      </c>
      <c r="Q89" s="5" t="str">
        <f t="shared" si="8"/>
        <v>music</v>
      </c>
      <c r="R89" t="str">
        <f t="shared" si="9"/>
        <v>rock</v>
      </c>
      <c r="S89" s="11">
        <f t="shared" si="10"/>
        <v>40610.25</v>
      </c>
      <c r="T89" s="10">
        <f t="shared" si="11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4">
        <f t="shared" si="6"/>
        <v>2.6074999999999999</v>
      </c>
      <c r="P90" s="15">
        <f t="shared" si="7"/>
        <v>110.76106194690266</v>
      </c>
      <c r="Q90" s="5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0">
        <f t="shared" si="11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4">
        <f t="shared" si="6"/>
        <v>2.5258823529411765</v>
      </c>
      <c r="P91" s="15">
        <f t="shared" si="7"/>
        <v>89.458333333333329</v>
      </c>
      <c r="Q91" s="5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0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4">
        <f t="shared" si="6"/>
        <v>0.7861538461538462</v>
      </c>
      <c r="P92" s="15">
        <f t="shared" si="7"/>
        <v>57.849056603773583</v>
      </c>
      <c r="Q92" s="5" t="str">
        <f t="shared" si="8"/>
        <v>theater</v>
      </c>
      <c r="R92" t="str">
        <f t="shared" si="9"/>
        <v>plays</v>
      </c>
      <c r="S92" s="11">
        <f t="shared" si="10"/>
        <v>42425.25</v>
      </c>
      <c r="T92" s="10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4">
        <f t="shared" si="6"/>
        <v>0.48404406999351912</v>
      </c>
      <c r="P93" s="15">
        <f t="shared" si="7"/>
        <v>109.99705449189985</v>
      </c>
      <c r="Q93" s="5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0">
        <f t="shared" si="11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4">
        <f t="shared" si="6"/>
        <v>2.5887500000000001</v>
      </c>
      <c r="P94" s="15">
        <f t="shared" si="7"/>
        <v>103.96586345381526</v>
      </c>
      <c r="Q94" s="5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0">
        <f t="shared" si="11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4">
        <f t="shared" si="6"/>
        <v>0.60548713235294116</v>
      </c>
      <c r="P95" s="15">
        <f t="shared" si="7"/>
        <v>107.99508196721311</v>
      </c>
      <c r="Q95" s="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0">
        <f t="shared" si="11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4">
        <f t="shared" si="6"/>
        <v>3.036896551724138</v>
      </c>
      <c r="P96" s="15">
        <f t="shared" si="7"/>
        <v>48.927777777777777</v>
      </c>
      <c r="Q96" s="5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0">
        <f t="shared" si="11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4">
        <f t="shared" si="6"/>
        <v>1.1299999999999999</v>
      </c>
      <c r="P97" s="15">
        <f t="shared" si="7"/>
        <v>37.666666666666664</v>
      </c>
      <c r="Q97" s="5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0">
        <f t="shared" si="11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4">
        <f t="shared" si="6"/>
        <v>2.1737876614060259</v>
      </c>
      <c r="P98" s="15">
        <f t="shared" si="7"/>
        <v>64.999141999141997</v>
      </c>
      <c r="Q98" s="5" t="str">
        <f t="shared" si="8"/>
        <v>theater</v>
      </c>
      <c r="R98" t="str">
        <f t="shared" si="9"/>
        <v>plays</v>
      </c>
      <c r="S98" s="11">
        <f t="shared" si="10"/>
        <v>40612.25</v>
      </c>
      <c r="T98" s="10">
        <f t="shared" si="11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4">
        <f t="shared" si="6"/>
        <v>9.2669230769230762</v>
      </c>
      <c r="P99" s="15">
        <f t="shared" si="7"/>
        <v>106.61061946902655</v>
      </c>
      <c r="Q99" s="5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0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4">
        <f t="shared" si="6"/>
        <v>0.33692229038854804</v>
      </c>
      <c r="P100" s="15">
        <f t="shared" si="7"/>
        <v>27.009016393442622</v>
      </c>
      <c r="Q100" s="5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0">
        <f t="shared" si="11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4">
        <f t="shared" si="6"/>
        <v>1.9672368421052631</v>
      </c>
      <c r="P101" s="15">
        <f t="shared" si="7"/>
        <v>91.16463414634147</v>
      </c>
      <c r="Q101" s="5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0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4">
        <f t="shared" si="6"/>
        <v>0.01</v>
      </c>
      <c r="P102" s="15">
        <f t="shared" si="7"/>
        <v>1</v>
      </c>
      <c r="Q102" s="5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0">
        <f t="shared" si="11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4">
        <f t="shared" si="6"/>
        <v>10.214444444444444</v>
      </c>
      <c r="P103" s="15">
        <f t="shared" si="7"/>
        <v>56.054878048780488</v>
      </c>
      <c r="Q103" s="5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0">
        <f t="shared" si="11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4">
        <f t="shared" si="6"/>
        <v>2.8167567567567566</v>
      </c>
      <c r="P104" s="15">
        <f t="shared" si="7"/>
        <v>31.017857142857142</v>
      </c>
      <c r="Q104" s="5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0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4">
        <f t="shared" si="6"/>
        <v>0.24610000000000001</v>
      </c>
      <c r="P105" s="15">
        <f t="shared" si="7"/>
        <v>66.513513513513516</v>
      </c>
      <c r="Q105" s="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0">
        <f t="shared" si="11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4">
        <f t="shared" si="6"/>
        <v>1.4314010067114094</v>
      </c>
      <c r="P106" s="15">
        <f t="shared" si="7"/>
        <v>89.005216484089729</v>
      </c>
      <c r="Q106" s="5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0">
        <f t="shared" si="11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4">
        <f t="shared" si="6"/>
        <v>1.4454411764705883</v>
      </c>
      <c r="P107" s="15">
        <f t="shared" si="7"/>
        <v>103.46315789473684</v>
      </c>
      <c r="Q107" s="5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0">
        <f t="shared" si="11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4">
        <f t="shared" si="6"/>
        <v>3.5912820512820511</v>
      </c>
      <c r="P108" s="15">
        <f t="shared" si="7"/>
        <v>95.278911564625844</v>
      </c>
      <c r="Q108" s="5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0">
        <f t="shared" si="11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4">
        <f t="shared" si="6"/>
        <v>1.8648571428571428</v>
      </c>
      <c r="P109" s="15">
        <f t="shared" si="7"/>
        <v>75.895348837209298</v>
      </c>
      <c r="Q109" s="5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0">
        <f t="shared" si="11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4">
        <f t="shared" si="6"/>
        <v>5.9526666666666666</v>
      </c>
      <c r="P110" s="15">
        <f t="shared" si="7"/>
        <v>107.57831325301204</v>
      </c>
      <c r="Q110" s="5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0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4">
        <f t="shared" si="6"/>
        <v>0.5921153846153846</v>
      </c>
      <c r="P111" s="15">
        <f t="shared" si="7"/>
        <v>51.31666666666667</v>
      </c>
      <c r="Q111" s="5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0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4">
        <f t="shared" si="6"/>
        <v>0.14962780898876404</v>
      </c>
      <c r="P112" s="15">
        <f t="shared" si="7"/>
        <v>71.983108108108112</v>
      </c>
      <c r="Q112" s="5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0">
        <f t="shared" si="11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4">
        <f t="shared" si="6"/>
        <v>1.1995602605863191</v>
      </c>
      <c r="P113" s="15">
        <f t="shared" si="7"/>
        <v>108.95414201183432</v>
      </c>
      <c r="Q113" s="5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0">
        <f t="shared" si="11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4">
        <f t="shared" si="6"/>
        <v>2.6882978723404256</v>
      </c>
      <c r="P114" s="15">
        <f t="shared" si="7"/>
        <v>35</v>
      </c>
      <c r="Q114" s="5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0">
        <f t="shared" si="11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4">
        <f t="shared" si="6"/>
        <v>3.7687878787878786</v>
      </c>
      <c r="P115" s="15">
        <f t="shared" si="7"/>
        <v>94.938931297709928</v>
      </c>
      <c r="Q115" s="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0">
        <f t="shared" si="11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4">
        <f t="shared" si="6"/>
        <v>7.2715789473684209</v>
      </c>
      <c r="P116" s="15">
        <f t="shared" si="7"/>
        <v>109.65079365079364</v>
      </c>
      <c r="Q116" s="5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0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4">
        <f t="shared" si="6"/>
        <v>0.87211757648470301</v>
      </c>
      <c r="P117" s="15">
        <f t="shared" si="7"/>
        <v>44.001815980629537</v>
      </c>
      <c r="Q117" s="5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0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4">
        <f t="shared" si="6"/>
        <v>0.88</v>
      </c>
      <c r="P118" s="15">
        <f t="shared" si="7"/>
        <v>86.794520547945211</v>
      </c>
      <c r="Q118" s="5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0">
        <f t="shared" si="11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4">
        <f t="shared" si="6"/>
        <v>1.7393877551020409</v>
      </c>
      <c r="P119" s="15">
        <f t="shared" si="7"/>
        <v>30.992727272727272</v>
      </c>
      <c r="Q119" s="5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0">
        <f t="shared" si="11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4">
        <f t="shared" si="6"/>
        <v>1.1761111111111111</v>
      </c>
      <c r="P120" s="15">
        <f t="shared" si="7"/>
        <v>94.791044776119406</v>
      </c>
      <c r="Q120" s="5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0">
        <f t="shared" si="11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4">
        <f t="shared" si="6"/>
        <v>2.1496</v>
      </c>
      <c r="P121" s="15">
        <f t="shared" si="7"/>
        <v>69.79220779220779</v>
      </c>
      <c r="Q121" s="5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0">
        <f t="shared" si="11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4">
        <f t="shared" si="6"/>
        <v>1.4949667110519307</v>
      </c>
      <c r="P122" s="15">
        <f t="shared" si="7"/>
        <v>63.003367003367003</v>
      </c>
      <c r="Q122" s="5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0">
        <f t="shared" si="11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4">
        <f t="shared" si="6"/>
        <v>2.1933995584988963</v>
      </c>
      <c r="P123" s="15">
        <f t="shared" si="7"/>
        <v>110.0343300110742</v>
      </c>
      <c r="Q123" s="5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0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4">
        <f t="shared" si="6"/>
        <v>0.64367690058479532</v>
      </c>
      <c r="P124" s="15">
        <f t="shared" si="7"/>
        <v>25.997933274284026</v>
      </c>
      <c r="Q124" s="5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0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4">
        <f t="shared" si="6"/>
        <v>0.18622397298818233</v>
      </c>
      <c r="P125" s="15">
        <f t="shared" si="7"/>
        <v>49.987915407854985</v>
      </c>
      <c r="Q125" s="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0">
        <f t="shared" si="11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4">
        <f t="shared" si="6"/>
        <v>3.6776923076923076</v>
      </c>
      <c r="P126" s="15">
        <f t="shared" si="7"/>
        <v>101.72340425531915</v>
      </c>
      <c r="Q126" s="5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0">
        <f t="shared" si="11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4">
        <f t="shared" si="6"/>
        <v>1.5990566037735849</v>
      </c>
      <c r="P127" s="15">
        <f t="shared" si="7"/>
        <v>47.083333333333336</v>
      </c>
      <c r="Q127" s="5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0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4">
        <f t="shared" si="6"/>
        <v>0.38633185349611543</v>
      </c>
      <c r="P128" s="15">
        <f t="shared" si="7"/>
        <v>89.944444444444443</v>
      </c>
      <c r="Q128" s="5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0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4">
        <f t="shared" si="6"/>
        <v>0.51421511627906979</v>
      </c>
      <c r="P129" s="15">
        <f t="shared" si="7"/>
        <v>78.96875</v>
      </c>
      <c r="Q129" s="5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0">
        <f t="shared" si="11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4">
        <f t="shared" si="6"/>
        <v>0.60334277620396604</v>
      </c>
      <c r="P130" s="15">
        <f t="shared" si="7"/>
        <v>80.067669172932327</v>
      </c>
      <c r="Q130" s="5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0">
        <f t="shared" si="11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4">
        <f t="shared" ref="O131:O194" si="12">E131/D131</f>
        <v>3.2026936026936029E-2</v>
      </c>
      <c r="P131" s="15">
        <f t="shared" ref="P131:P194" si="13">E131/G131</f>
        <v>86.472727272727269</v>
      </c>
      <c r="Q131" s="5" t="str">
        <f t="shared" ref="Q131:Q194" si="14">LEFT(N131,FIND("/",N131)-1)</f>
        <v>food</v>
      </c>
      <c r="R131" t="str">
        <f t="shared" ref="R131:R194" si="15">RIGHT(N131,(LEN(N131)-SEARCH("/",N131)))</f>
        <v>food trucks</v>
      </c>
      <c r="S131" s="11">
        <f t="shared" ref="S131:S194" si="16">(((J131/60)/60)/24)+DATE(1970,1,1)</f>
        <v>42038.25</v>
      </c>
      <c r="T131" s="10">
        <f t="shared" ref="T131:T194" si="17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4">
        <f t="shared" si="12"/>
        <v>1.5546875</v>
      </c>
      <c r="P132" s="15">
        <f t="shared" si="13"/>
        <v>28.001876172607879</v>
      </c>
      <c r="Q132" s="5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0">
        <f t="shared" si="17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4">
        <f t="shared" si="12"/>
        <v>1.0085974499089254</v>
      </c>
      <c r="P133" s="15">
        <f t="shared" si="13"/>
        <v>67.996725337699544</v>
      </c>
      <c r="Q133" s="5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0">
        <f t="shared" si="17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4">
        <f t="shared" si="12"/>
        <v>1.1618181818181819</v>
      </c>
      <c r="P134" s="15">
        <f t="shared" si="13"/>
        <v>43.078651685393261</v>
      </c>
      <c r="Q134" s="5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0">
        <f t="shared" si="17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4">
        <f t="shared" si="12"/>
        <v>3.1077777777777778</v>
      </c>
      <c r="P135" s="15">
        <f t="shared" si="13"/>
        <v>87.95597484276729</v>
      </c>
      <c r="Q135" s="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0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4">
        <f t="shared" si="12"/>
        <v>0.89736683417085428</v>
      </c>
      <c r="P136" s="15">
        <f t="shared" si="13"/>
        <v>94.987234042553197</v>
      </c>
      <c r="Q136" s="5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0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4">
        <f t="shared" si="12"/>
        <v>0.71272727272727276</v>
      </c>
      <c r="P137" s="15">
        <f t="shared" si="13"/>
        <v>46.905982905982903</v>
      </c>
      <c r="Q137" s="5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0">
        <f t="shared" si="17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4">
        <f t="shared" si="12"/>
        <v>3.2862318840579711E-2</v>
      </c>
      <c r="P138" s="15">
        <f t="shared" si="13"/>
        <v>46.913793103448278</v>
      </c>
      <c r="Q138" s="5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0">
        <f t="shared" si="17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4">
        <f t="shared" si="12"/>
        <v>2.617777777777778</v>
      </c>
      <c r="P139" s="15">
        <f t="shared" si="13"/>
        <v>94.24</v>
      </c>
      <c r="Q139" s="5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0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4">
        <f t="shared" si="12"/>
        <v>0.96</v>
      </c>
      <c r="P140" s="15">
        <f t="shared" si="13"/>
        <v>80.139130434782615</v>
      </c>
      <c r="Q140" s="5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0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4">
        <f t="shared" si="12"/>
        <v>0.20896851248642778</v>
      </c>
      <c r="P141" s="15">
        <f t="shared" si="13"/>
        <v>59.036809815950917</v>
      </c>
      <c r="Q141" s="5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0">
        <f t="shared" si="17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4">
        <f t="shared" si="12"/>
        <v>2.2316363636363636</v>
      </c>
      <c r="P142" s="15">
        <f t="shared" si="13"/>
        <v>65.989247311827953</v>
      </c>
      <c r="Q142" s="5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0">
        <f t="shared" si="17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4">
        <f t="shared" si="12"/>
        <v>1.0159097978227061</v>
      </c>
      <c r="P143" s="15">
        <f t="shared" si="13"/>
        <v>60.992530345471522</v>
      </c>
      <c r="Q143" s="5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0">
        <f t="shared" si="17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4">
        <f t="shared" si="12"/>
        <v>2.3003999999999998</v>
      </c>
      <c r="P144" s="15">
        <f t="shared" si="13"/>
        <v>98.307692307692307</v>
      </c>
      <c r="Q144" s="5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0">
        <f t="shared" si="17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4">
        <f t="shared" si="12"/>
        <v>1.355925925925926</v>
      </c>
      <c r="P145" s="15">
        <f t="shared" si="13"/>
        <v>104.6</v>
      </c>
      <c r="Q145" s="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0">
        <f t="shared" si="17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4">
        <f t="shared" si="12"/>
        <v>1.2909999999999999</v>
      </c>
      <c r="P146" s="15">
        <f t="shared" si="13"/>
        <v>86.066666666666663</v>
      </c>
      <c r="Q146" s="5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0">
        <f t="shared" si="17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4">
        <f t="shared" si="12"/>
        <v>2.3651200000000001</v>
      </c>
      <c r="P147" s="15">
        <f t="shared" si="13"/>
        <v>76.989583333333329</v>
      </c>
      <c r="Q147" s="5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0">
        <f t="shared" si="17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4">
        <f t="shared" si="12"/>
        <v>0.17249999999999999</v>
      </c>
      <c r="P148" s="15">
        <f t="shared" si="13"/>
        <v>29.764705882352942</v>
      </c>
      <c r="Q148" s="5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0">
        <f t="shared" si="17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4">
        <f t="shared" si="12"/>
        <v>1.1249397590361445</v>
      </c>
      <c r="P149" s="15">
        <f t="shared" si="13"/>
        <v>46.91959798994975</v>
      </c>
      <c r="Q149" s="5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0">
        <f t="shared" si="17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4">
        <f t="shared" si="12"/>
        <v>1.2102150537634409</v>
      </c>
      <c r="P150" s="15">
        <f t="shared" si="13"/>
        <v>105.18691588785046</v>
      </c>
      <c r="Q150" s="5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0">
        <f t="shared" si="17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4">
        <f t="shared" si="12"/>
        <v>2.1987096774193549</v>
      </c>
      <c r="P151" s="15">
        <f t="shared" si="13"/>
        <v>69.907692307692301</v>
      </c>
      <c r="Q151" s="5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0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4">
        <f t="shared" si="12"/>
        <v>0.01</v>
      </c>
      <c r="P152" s="15">
        <f t="shared" si="13"/>
        <v>1</v>
      </c>
      <c r="Q152" s="5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0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4">
        <f t="shared" si="12"/>
        <v>0.64166909620991253</v>
      </c>
      <c r="P153" s="15">
        <f t="shared" si="13"/>
        <v>60.011588275391958</v>
      </c>
      <c r="Q153" s="5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0">
        <f t="shared" si="17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4">
        <f t="shared" si="12"/>
        <v>4.2306746987951804</v>
      </c>
      <c r="P154" s="15">
        <f t="shared" si="13"/>
        <v>52.006220379146917</v>
      </c>
      <c r="Q154" s="5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0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4">
        <f t="shared" si="12"/>
        <v>0.92984160506863778</v>
      </c>
      <c r="P155" s="15">
        <f t="shared" si="13"/>
        <v>31.000176025347649</v>
      </c>
      <c r="Q155" s="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0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4">
        <f t="shared" si="12"/>
        <v>0.58756567425569173</v>
      </c>
      <c r="P156" s="15">
        <f t="shared" si="13"/>
        <v>95.042492917847028</v>
      </c>
      <c r="Q156" s="5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0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4">
        <f t="shared" si="12"/>
        <v>0.65022222222222226</v>
      </c>
      <c r="P157" s="15">
        <f t="shared" si="13"/>
        <v>75.968174204355108</v>
      </c>
      <c r="Q157" s="5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0">
        <f t="shared" si="17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4">
        <f t="shared" si="12"/>
        <v>0.73939560439560437</v>
      </c>
      <c r="P158" s="15">
        <f t="shared" si="13"/>
        <v>71.013192612137203</v>
      </c>
      <c r="Q158" s="5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0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4">
        <f t="shared" si="12"/>
        <v>0.52666666666666662</v>
      </c>
      <c r="P159" s="15">
        <f t="shared" si="13"/>
        <v>73.733333333333334</v>
      </c>
      <c r="Q159" s="5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0">
        <f t="shared" si="17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4">
        <f t="shared" si="12"/>
        <v>2.2095238095238097</v>
      </c>
      <c r="P160" s="15">
        <f t="shared" si="13"/>
        <v>113.17073170731707</v>
      </c>
      <c r="Q160" s="5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0">
        <f t="shared" si="17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4">
        <f t="shared" si="12"/>
        <v>1.0001150627615063</v>
      </c>
      <c r="P161" s="15">
        <f t="shared" si="13"/>
        <v>105.00933552992861</v>
      </c>
      <c r="Q161" s="5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0">
        <f t="shared" si="17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4">
        <f t="shared" si="12"/>
        <v>1.6231249999999999</v>
      </c>
      <c r="P162" s="15">
        <f t="shared" si="13"/>
        <v>79.176829268292678</v>
      </c>
      <c r="Q162" s="5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0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4">
        <f t="shared" si="12"/>
        <v>0.78181818181818186</v>
      </c>
      <c r="P163" s="15">
        <f t="shared" si="13"/>
        <v>57.333333333333336</v>
      </c>
      <c r="Q163" s="5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0">
        <f t="shared" si="17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4">
        <f t="shared" si="12"/>
        <v>1.4973770491803278</v>
      </c>
      <c r="P164" s="15">
        <f t="shared" si="13"/>
        <v>58.178343949044589</v>
      </c>
      <c r="Q164" s="5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0">
        <f t="shared" si="17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4">
        <f t="shared" si="12"/>
        <v>2.5325714285714285</v>
      </c>
      <c r="P165" s="15">
        <f t="shared" si="13"/>
        <v>36.032520325203251</v>
      </c>
      <c r="Q165" s="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0">
        <f t="shared" si="17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4">
        <f t="shared" si="12"/>
        <v>1.0016943521594683</v>
      </c>
      <c r="P166" s="15">
        <f t="shared" si="13"/>
        <v>107.99068767908309</v>
      </c>
      <c r="Q166" s="5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0">
        <f t="shared" si="17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4">
        <f t="shared" si="12"/>
        <v>1.2199004424778761</v>
      </c>
      <c r="P167" s="15">
        <f t="shared" si="13"/>
        <v>44.005985634477256</v>
      </c>
      <c r="Q167" s="5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0">
        <f t="shared" si="17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4">
        <f t="shared" si="12"/>
        <v>1.3713265306122449</v>
      </c>
      <c r="P168" s="15">
        <f t="shared" si="13"/>
        <v>55.077868852459019</v>
      </c>
      <c r="Q168" s="5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0">
        <f t="shared" si="17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4">
        <f t="shared" si="12"/>
        <v>4.155384615384615</v>
      </c>
      <c r="P169" s="15">
        <f t="shared" si="13"/>
        <v>74</v>
      </c>
      <c r="Q169" s="5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0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4">
        <f t="shared" si="12"/>
        <v>0.3130913348946136</v>
      </c>
      <c r="P170" s="15">
        <f t="shared" si="13"/>
        <v>41.996858638743454</v>
      </c>
      <c r="Q170" s="5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0">
        <f t="shared" si="17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4">
        <f t="shared" si="12"/>
        <v>4.240815450643777</v>
      </c>
      <c r="P171" s="15">
        <f t="shared" si="13"/>
        <v>77.988161010260455</v>
      </c>
      <c r="Q171" s="5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0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4">
        <f t="shared" si="12"/>
        <v>2.9388623072833599E-2</v>
      </c>
      <c r="P172" s="15">
        <f t="shared" si="13"/>
        <v>82.507462686567166</v>
      </c>
      <c r="Q172" s="5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0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4">
        <f t="shared" si="12"/>
        <v>0.1063265306122449</v>
      </c>
      <c r="P173" s="15">
        <f t="shared" si="13"/>
        <v>104.2</v>
      </c>
      <c r="Q173" s="5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0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4">
        <f t="shared" si="12"/>
        <v>0.82874999999999999</v>
      </c>
      <c r="P174" s="15">
        <f t="shared" si="13"/>
        <v>25.5</v>
      </c>
      <c r="Q174" s="5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0">
        <f t="shared" si="17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4">
        <f t="shared" si="12"/>
        <v>1.6301447776628748</v>
      </c>
      <c r="P175" s="15">
        <f t="shared" si="13"/>
        <v>100.98334401024984</v>
      </c>
      <c r="Q175" s="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0">
        <f t="shared" si="17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4">
        <f t="shared" si="12"/>
        <v>8.9466666666666672</v>
      </c>
      <c r="P176" s="15">
        <f t="shared" si="13"/>
        <v>111.83333333333333</v>
      </c>
      <c r="Q176" s="5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0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4">
        <f t="shared" si="12"/>
        <v>0.26191501103752757</v>
      </c>
      <c r="P177" s="15">
        <f t="shared" si="13"/>
        <v>41.999115044247787</v>
      </c>
      <c r="Q177" s="5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0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4">
        <f t="shared" si="12"/>
        <v>0.74834782608695649</v>
      </c>
      <c r="P178" s="15">
        <f t="shared" si="13"/>
        <v>110.05115089514067</v>
      </c>
      <c r="Q178" s="5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0">
        <f t="shared" si="17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4">
        <f t="shared" si="12"/>
        <v>4.1647680412371137</v>
      </c>
      <c r="P179" s="15">
        <f t="shared" si="13"/>
        <v>58.997079225994888</v>
      </c>
      <c r="Q179" s="5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0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4">
        <f t="shared" si="12"/>
        <v>0.96208333333333329</v>
      </c>
      <c r="P180" s="15">
        <f t="shared" si="13"/>
        <v>32.985714285714288</v>
      </c>
      <c r="Q180" s="5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0">
        <f t="shared" si="17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4">
        <f t="shared" si="12"/>
        <v>3.5771910112359548</v>
      </c>
      <c r="P181" s="15">
        <f t="shared" si="13"/>
        <v>45.005654509471306</v>
      </c>
      <c r="Q181" s="5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0">
        <f t="shared" si="17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4">
        <f t="shared" si="12"/>
        <v>3.0845714285714285</v>
      </c>
      <c r="P182" s="15">
        <f t="shared" si="13"/>
        <v>81.98196487897485</v>
      </c>
      <c r="Q182" s="5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0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4">
        <f t="shared" si="12"/>
        <v>0.61802325581395345</v>
      </c>
      <c r="P183" s="15">
        <f t="shared" si="13"/>
        <v>39.080882352941174</v>
      </c>
      <c r="Q183" s="5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0">
        <f t="shared" si="17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4">
        <f t="shared" si="12"/>
        <v>7.2232472324723247</v>
      </c>
      <c r="P184" s="15">
        <f t="shared" si="13"/>
        <v>58.996383363471971</v>
      </c>
      <c r="Q184" s="5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0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4">
        <f t="shared" si="12"/>
        <v>0.69117647058823528</v>
      </c>
      <c r="P185" s="15">
        <f t="shared" si="13"/>
        <v>40.988372093023258</v>
      </c>
      <c r="Q185" s="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0">
        <f t="shared" si="17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4">
        <f t="shared" si="12"/>
        <v>2.9305555555555554</v>
      </c>
      <c r="P186" s="15">
        <f t="shared" si="13"/>
        <v>31.029411764705884</v>
      </c>
      <c r="Q186" s="5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0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4">
        <f t="shared" si="12"/>
        <v>0.71799999999999997</v>
      </c>
      <c r="P187" s="15">
        <f t="shared" si="13"/>
        <v>37.789473684210527</v>
      </c>
      <c r="Q187" s="5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0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4">
        <f t="shared" si="12"/>
        <v>0.31934684684684683</v>
      </c>
      <c r="P188" s="15">
        <f t="shared" si="13"/>
        <v>32.006772009029348</v>
      </c>
      <c r="Q188" s="5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0">
        <f t="shared" si="17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4">
        <f t="shared" si="12"/>
        <v>2.2987375415282392</v>
      </c>
      <c r="P189" s="15">
        <f t="shared" si="13"/>
        <v>95.966712898751737</v>
      </c>
      <c r="Q189" s="5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0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4">
        <f t="shared" si="12"/>
        <v>0.3201219512195122</v>
      </c>
      <c r="P190" s="15">
        <f t="shared" si="13"/>
        <v>75</v>
      </c>
      <c r="Q190" s="5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0">
        <f t="shared" si="17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4">
        <f t="shared" si="12"/>
        <v>0.23525352848928385</v>
      </c>
      <c r="P191" s="15">
        <f t="shared" si="13"/>
        <v>102.0498866213152</v>
      </c>
      <c r="Q191" s="5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0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4">
        <f t="shared" si="12"/>
        <v>0.68594594594594593</v>
      </c>
      <c r="P192" s="15">
        <f t="shared" si="13"/>
        <v>105.75</v>
      </c>
      <c r="Q192" s="5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0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4">
        <f t="shared" si="12"/>
        <v>0.37952380952380954</v>
      </c>
      <c r="P193" s="15">
        <f t="shared" si="13"/>
        <v>37.069767441860463</v>
      </c>
      <c r="Q193" s="5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0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4">
        <f t="shared" si="12"/>
        <v>0.19992957746478873</v>
      </c>
      <c r="P194" s="15">
        <f t="shared" si="13"/>
        <v>35.049382716049379</v>
      </c>
      <c r="Q194" s="5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0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4">
        <f t="shared" ref="O195:O258" si="18">E195/D195</f>
        <v>0.45636363636363636</v>
      </c>
      <c r="P195" s="15">
        <f t="shared" ref="P195:P258" si="19">E195/G195</f>
        <v>46.338461538461537</v>
      </c>
      <c r="Q195" s="5" t="str">
        <f t="shared" ref="Q195:Q258" si="20">LEFT(N195,FIND("/",N195)-1)</f>
        <v>music</v>
      </c>
      <c r="R195" t="str">
        <f t="shared" ref="R195:R258" si="21">RIGHT(N195,(LEN(N195)-SEARCH("/",N195)))</f>
        <v>indie rock</v>
      </c>
      <c r="S195" s="11">
        <f t="shared" ref="S195:S258" si="22">(((J195/60)/60)/24)+DATE(1970,1,1)</f>
        <v>43198.208333333328</v>
      </c>
      <c r="T195" s="10">
        <f t="shared" ref="T195:T258" si="23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4">
        <f t="shared" si="18"/>
        <v>1.227605633802817</v>
      </c>
      <c r="P196" s="15">
        <f t="shared" si="19"/>
        <v>69.174603174603178</v>
      </c>
      <c r="Q196" s="5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0">
        <f t="shared" si="2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4">
        <f t="shared" si="18"/>
        <v>3.61753164556962</v>
      </c>
      <c r="P197" s="15">
        <f t="shared" si="19"/>
        <v>109.07824427480917</v>
      </c>
      <c r="Q197" s="5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0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4">
        <f t="shared" si="18"/>
        <v>0.63146341463414635</v>
      </c>
      <c r="P198" s="15">
        <f t="shared" si="19"/>
        <v>51.78</v>
      </c>
      <c r="Q198" s="5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0">
        <f t="shared" si="2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4">
        <f t="shared" si="18"/>
        <v>2.9820475319926874</v>
      </c>
      <c r="P199" s="15">
        <f t="shared" si="19"/>
        <v>82.010055304172951</v>
      </c>
      <c r="Q199" s="5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0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4">
        <f t="shared" si="18"/>
        <v>9.5585443037974685E-2</v>
      </c>
      <c r="P200" s="15">
        <f t="shared" si="19"/>
        <v>35.958333333333336</v>
      </c>
      <c r="Q200" s="5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0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4">
        <f t="shared" si="18"/>
        <v>0.5377777777777778</v>
      </c>
      <c r="P201" s="15">
        <f t="shared" si="19"/>
        <v>74.461538461538467</v>
      </c>
      <c r="Q201" s="5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0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4">
        <f t="shared" si="18"/>
        <v>0.02</v>
      </c>
      <c r="P202" s="15">
        <f t="shared" si="19"/>
        <v>2</v>
      </c>
      <c r="Q202" s="5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0">
        <f t="shared" si="2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4">
        <f t="shared" si="18"/>
        <v>6.8119047619047617</v>
      </c>
      <c r="P203" s="15">
        <f t="shared" si="19"/>
        <v>91.114649681528661</v>
      </c>
      <c r="Q203" s="5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0">
        <f t="shared" si="2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4">
        <f t="shared" si="18"/>
        <v>0.78831325301204824</v>
      </c>
      <c r="P204" s="15">
        <f t="shared" si="19"/>
        <v>79.792682926829272</v>
      </c>
      <c r="Q204" s="5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0">
        <f t="shared" si="2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4">
        <f t="shared" si="18"/>
        <v>1.3440792216817234</v>
      </c>
      <c r="P205" s="15">
        <f t="shared" si="19"/>
        <v>42.999777678968428</v>
      </c>
      <c r="Q205" s="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0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4">
        <f t="shared" si="18"/>
        <v>3.372E-2</v>
      </c>
      <c r="P206" s="15">
        <f t="shared" si="19"/>
        <v>63.225000000000001</v>
      </c>
      <c r="Q206" s="5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0">
        <f t="shared" si="2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4">
        <f t="shared" si="18"/>
        <v>4.3184615384615386</v>
      </c>
      <c r="P207" s="15">
        <f t="shared" si="19"/>
        <v>70.174999999999997</v>
      </c>
      <c r="Q207" s="5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0">
        <f t="shared" si="2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4">
        <f t="shared" si="18"/>
        <v>0.38844444444444443</v>
      </c>
      <c r="P208" s="15">
        <f t="shared" si="19"/>
        <v>61.333333333333336</v>
      </c>
      <c r="Q208" s="5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0">
        <f t="shared" si="2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4">
        <f t="shared" si="18"/>
        <v>4.2569999999999997</v>
      </c>
      <c r="P209" s="15">
        <f t="shared" si="19"/>
        <v>99</v>
      </c>
      <c r="Q209" s="5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0">
        <f t="shared" si="2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4">
        <f t="shared" si="18"/>
        <v>1.0112239715591671</v>
      </c>
      <c r="P210" s="15">
        <f t="shared" si="19"/>
        <v>96.984900146127615</v>
      </c>
      <c r="Q210" s="5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0">
        <f t="shared" si="2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4">
        <f t="shared" si="18"/>
        <v>0.21188688946015424</v>
      </c>
      <c r="P211" s="15">
        <f t="shared" si="19"/>
        <v>51.004950495049506</v>
      </c>
      <c r="Q211" s="5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0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4">
        <f t="shared" si="18"/>
        <v>0.67425531914893622</v>
      </c>
      <c r="P212" s="15">
        <f t="shared" si="19"/>
        <v>28.044247787610619</v>
      </c>
      <c r="Q212" s="5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0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4">
        <f t="shared" si="18"/>
        <v>0.9492337164750958</v>
      </c>
      <c r="P213" s="15">
        <f t="shared" si="19"/>
        <v>60.984615384615381</v>
      </c>
      <c r="Q213" s="5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0">
        <f t="shared" si="2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4">
        <f t="shared" si="18"/>
        <v>1.5185185185185186</v>
      </c>
      <c r="P214" s="15">
        <f t="shared" si="19"/>
        <v>73.214285714285708</v>
      </c>
      <c r="Q214" s="5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0">
        <f t="shared" si="2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4">
        <f t="shared" si="18"/>
        <v>1.9516382252559727</v>
      </c>
      <c r="P215" s="15">
        <f t="shared" si="19"/>
        <v>39.997435299603637</v>
      </c>
      <c r="Q215" s="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0">
        <f t="shared" si="2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4">
        <f t="shared" si="18"/>
        <v>10.231428571428571</v>
      </c>
      <c r="P216" s="15">
        <f t="shared" si="19"/>
        <v>86.812121212121212</v>
      </c>
      <c r="Q216" s="5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0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4">
        <f t="shared" si="18"/>
        <v>3.8418367346938778E-2</v>
      </c>
      <c r="P217" s="15">
        <f t="shared" si="19"/>
        <v>42.125874125874127</v>
      </c>
      <c r="Q217" s="5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0">
        <f t="shared" si="2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4">
        <f t="shared" si="18"/>
        <v>1.5507066557107643</v>
      </c>
      <c r="P218" s="15">
        <f t="shared" si="19"/>
        <v>103.97851239669421</v>
      </c>
      <c r="Q218" s="5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0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4">
        <f t="shared" si="18"/>
        <v>0.44753477588871715</v>
      </c>
      <c r="P219" s="15">
        <f t="shared" si="19"/>
        <v>62.003211991434689</v>
      </c>
      <c r="Q219" s="5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0">
        <f t="shared" si="2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4">
        <f t="shared" si="18"/>
        <v>2.1594736842105262</v>
      </c>
      <c r="P220" s="15">
        <f t="shared" si="19"/>
        <v>31.005037783375315</v>
      </c>
      <c r="Q220" s="5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0">
        <f t="shared" si="2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4">
        <f t="shared" si="18"/>
        <v>3.3212709832134291</v>
      </c>
      <c r="P221" s="15">
        <f t="shared" si="19"/>
        <v>89.991552956465242</v>
      </c>
      <c r="Q221" s="5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0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4">
        <f t="shared" si="18"/>
        <v>8.4430379746835441E-2</v>
      </c>
      <c r="P222" s="15">
        <f t="shared" si="19"/>
        <v>39.235294117647058</v>
      </c>
      <c r="Q222" s="5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0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4">
        <f t="shared" si="18"/>
        <v>0.9862551440329218</v>
      </c>
      <c r="P223" s="15">
        <f t="shared" si="19"/>
        <v>54.993116108306566</v>
      </c>
      <c r="Q223" s="5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0">
        <f t="shared" si="2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4">
        <f t="shared" si="18"/>
        <v>1.3797916666666667</v>
      </c>
      <c r="P224" s="15">
        <f t="shared" si="19"/>
        <v>47.992753623188406</v>
      </c>
      <c r="Q224" s="5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0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4">
        <f t="shared" si="18"/>
        <v>0.93810996563573879</v>
      </c>
      <c r="P225" s="15">
        <f t="shared" si="19"/>
        <v>87.966702470461868</v>
      </c>
      <c r="Q225" s="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0">
        <f t="shared" si="2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4">
        <f t="shared" si="18"/>
        <v>4.0363930885529156</v>
      </c>
      <c r="P226" s="15">
        <f t="shared" si="19"/>
        <v>51.999165275459099</v>
      </c>
      <c r="Q226" s="5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0">
        <f t="shared" si="2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4">
        <f t="shared" si="18"/>
        <v>2.6017404129793511</v>
      </c>
      <c r="P227" s="15">
        <f t="shared" si="19"/>
        <v>29.999659863945578</v>
      </c>
      <c r="Q227" s="5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0">
        <f t="shared" si="2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4">
        <f t="shared" si="18"/>
        <v>3.6663333333333332</v>
      </c>
      <c r="P228" s="15">
        <f t="shared" si="19"/>
        <v>98.205357142857139</v>
      </c>
      <c r="Q228" s="5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0">
        <f t="shared" si="2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4">
        <f t="shared" si="18"/>
        <v>1.687208538587849</v>
      </c>
      <c r="P229" s="15">
        <f t="shared" si="19"/>
        <v>108.96182396606575</v>
      </c>
      <c r="Q229" s="5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0">
        <f t="shared" si="2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4">
        <f t="shared" si="18"/>
        <v>1.1990717911530093</v>
      </c>
      <c r="P230" s="15">
        <f t="shared" si="19"/>
        <v>66.998379254457049</v>
      </c>
      <c r="Q230" s="5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0">
        <f t="shared" si="2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4">
        <f t="shared" si="18"/>
        <v>1.936892523364486</v>
      </c>
      <c r="P231" s="15">
        <f t="shared" si="19"/>
        <v>64.99333594668758</v>
      </c>
      <c r="Q231" s="5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0">
        <f t="shared" si="2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4">
        <f t="shared" si="18"/>
        <v>4.2016666666666671</v>
      </c>
      <c r="P232" s="15">
        <f t="shared" si="19"/>
        <v>99.841584158415841</v>
      </c>
      <c r="Q232" s="5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0">
        <f t="shared" si="2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4">
        <f t="shared" si="18"/>
        <v>0.76708333333333334</v>
      </c>
      <c r="P233" s="15">
        <f t="shared" si="19"/>
        <v>82.432835820895519</v>
      </c>
      <c r="Q233" s="5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0">
        <f t="shared" si="2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4">
        <f t="shared" si="18"/>
        <v>1.7126470588235294</v>
      </c>
      <c r="P234" s="15">
        <f t="shared" si="19"/>
        <v>63.293478260869563</v>
      </c>
      <c r="Q234" s="5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0">
        <f t="shared" si="2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4">
        <f t="shared" si="18"/>
        <v>1.5789473684210527</v>
      </c>
      <c r="P235" s="15">
        <f t="shared" si="19"/>
        <v>96.774193548387103</v>
      </c>
      <c r="Q235" s="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0">
        <f t="shared" si="2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4">
        <f t="shared" si="18"/>
        <v>1.0908</v>
      </c>
      <c r="P236" s="15">
        <f t="shared" si="19"/>
        <v>54.906040268456373</v>
      </c>
      <c r="Q236" s="5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0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4">
        <f t="shared" si="18"/>
        <v>0.41732558139534881</v>
      </c>
      <c r="P237" s="15">
        <f t="shared" si="19"/>
        <v>39.010869565217391</v>
      </c>
      <c r="Q237" s="5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0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4">
        <f t="shared" si="18"/>
        <v>0.10944303797468355</v>
      </c>
      <c r="P238" s="15">
        <f t="shared" si="19"/>
        <v>75.84210526315789</v>
      </c>
      <c r="Q238" s="5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0">
        <f t="shared" si="2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4">
        <f t="shared" si="18"/>
        <v>1.593763440860215</v>
      </c>
      <c r="P239" s="15">
        <f t="shared" si="19"/>
        <v>45.051671732522799</v>
      </c>
      <c r="Q239" s="5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0">
        <f t="shared" si="2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4">
        <f t="shared" si="18"/>
        <v>4.2241666666666671</v>
      </c>
      <c r="P240" s="15">
        <f t="shared" si="19"/>
        <v>104.51546391752578</v>
      </c>
      <c r="Q240" s="5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0">
        <f t="shared" si="2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4">
        <f t="shared" si="18"/>
        <v>0.97718749999999999</v>
      </c>
      <c r="P241" s="15">
        <f t="shared" si="19"/>
        <v>76.268292682926827</v>
      </c>
      <c r="Q241" s="5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0">
        <f t="shared" si="2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4">
        <f t="shared" si="18"/>
        <v>4.1878911564625847</v>
      </c>
      <c r="P242" s="15">
        <f t="shared" si="19"/>
        <v>69.015695067264573</v>
      </c>
      <c r="Q242" s="5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0">
        <f t="shared" si="2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4">
        <f t="shared" si="18"/>
        <v>1.0191632047477746</v>
      </c>
      <c r="P243" s="15">
        <f t="shared" si="19"/>
        <v>101.97684085510689</v>
      </c>
      <c r="Q243" s="5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0">
        <f t="shared" si="2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4">
        <f t="shared" si="18"/>
        <v>1.2772619047619047</v>
      </c>
      <c r="P244" s="15">
        <f t="shared" si="19"/>
        <v>42.915999999999997</v>
      </c>
      <c r="Q244" s="5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0">
        <f t="shared" si="2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4">
        <f t="shared" si="18"/>
        <v>4.4521739130434783</v>
      </c>
      <c r="P245" s="15">
        <f t="shared" si="19"/>
        <v>43.025210084033617</v>
      </c>
      <c r="Q245" s="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0">
        <f t="shared" si="2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4">
        <f t="shared" si="18"/>
        <v>5.6971428571428575</v>
      </c>
      <c r="P246" s="15">
        <f t="shared" si="19"/>
        <v>75.245283018867923</v>
      </c>
      <c r="Q246" s="5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0">
        <f t="shared" si="2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4">
        <f t="shared" si="18"/>
        <v>5.0934482758620687</v>
      </c>
      <c r="P247" s="15">
        <f t="shared" si="19"/>
        <v>69.023364485981304</v>
      </c>
      <c r="Q247" s="5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0">
        <f t="shared" si="2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4">
        <f t="shared" si="18"/>
        <v>3.2553333333333332</v>
      </c>
      <c r="P248" s="15">
        <f t="shared" si="19"/>
        <v>65.986486486486484</v>
      </c>
      <c r="Q248" s="5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0">
        <f t="shared" si="2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4">
        <f t="shared" si="18"/>
        <v>9.3261616161616168</v>
      </c>
      <c r="P249" s="15">
        <f t="shared" si="19"/>
        <v>98.013800424628457</v>
      </c>
      <c r="Q249" s="5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0">
        <f t="shared" si="2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4">
        <f t="shared" si="18"/>
        <v>2.1133870967741935</v>
      </c>
      <c r="P250" s="15">
        <f t="shared" si="19"/>
        <v>60.105504587155963</v>
      </c>
      <c r="Q250" s="5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0">
        <f t="shared" si="2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4">
        <f t="shared" si="18"/>
        <v>2.7332520325203253</v>
      </c>
      <c r="P251" s="15">
        <f t="shared" si="19"/>
        <v>26.000773395204948</v>
      </c>
      <c r="Q251" s="5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0">
        <f t="shared" si="2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4">
        <f t="shared" si="18"/>
        <v>0.03</v>
      </c>
      <c r="P252" s="15">
        <f t="shared" si="19"/>
        <v>3</v>
      </c>
      <c r="Q252" s="5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0">
        <f t="shared" si="2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4">
        <f t="shared" si="18"/>
        <v>0.54084507042253516</v>
      </c>
      <c r="P253" s="15">
        <f t="shared" si="19"/>
        <v>38.019801980198018</v>
      </c>
      <c r="Q253" s="5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0">
        <f t="shared" si="2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4">
        <f t="shared" si="18"/>
        <v>6.2629999999999999</v>
      </c>
      <c r="P254" s="15">
        <f t="shared" si="19"/>
        <v>106.15254237288136</v>
      </c>
      <c r="Q254" s="5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0">
        <f t="shared" si="2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4">
        <f t="shared" si="18"/>
        <v>0.8902139917695473</v>
      </c>
      <c r="P255" s="15">
        <f t="shared" si="19"/>
        <v>81.019475655430711</v>
      </c>
      <c r="Q255" s="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0">
        <f t="shared" si="2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4">
        <f t="shared" si="18"/>
        <v>1.8489130434782608</v>
      </c>
      <c r="P256" s="15">
        <f t="shared" si="19"/>
        <v>96.647727272727266</v>
      </c>
      <c r="Q256" s="5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0">
        <f t="shared" si="2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4">
        <f t="shared" si="18"/>
        <v>1.2016770186335404</v>
      </c>
      <c r="P257" s="15">
        <f t="shared" si="19"/>
        <v>57.003535651149086</v>
      </c>
      <c r="Q257" s="5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0">
        <f t="shared" si="2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4">
        <f t="shared" si="18"/>
        <v>0.23390243902439026</v>
      </c>
      <c r="P258" s="15">
        <f t="shared" si="19"/>
        <v>63.93333333333333</v>
      </c>
      <c r="Q258" s="5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0">
        <f t="shared" si="2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4">
        <f t="shared" ref="O259:O322" si="24">E259/D259</f>
        <v>1.46</v>
      </c>
      <c r="P259" s="15">
        <f t="shared" ref="P259:P322" si="25">E259/G259</f>
        <v>90.456521739130437</v>
      </c>
      <c r="Q259" s="5" t="str">
        <f t="shared" ref="Q259:Q322" si="26">LEFT(N259,FIND("/",N259)-1)</f>
        <v>theater</v>
      </c>
      <c r="R259" t="str">
        <f t="shared" ref="R259:R322" si="27">RIGHT(N259,(LEN(N259)-SEARCH("/",N259)))</f>
        <v>plays</v>
      </c>
      <c r="S259" s="11">
        <f t="shared" ref="S259:S322" si="28">(((J259/60)/60)/24)+DATE(1970,1,1)</f>
        <v>41338.25</v>
      </c>
      <c r="T259" s="10">
        <f t="shared" ref="T259:T322" si="29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4">
        <f t="shared" si="24"/>
        <v>2.6848000000000001</v>
      </c>
      <c r="P260" s="15">
        <f t="shared" si="25"/>
        <v>72.172043010752688</v>
      </c>
      <c r="Q260" s="5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0">
        <f t="shared" si="2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4">
        <f t="shared" si="24"/>
        <v>5.9749999999999996</v>
      </c>
      <c r="P261" s="15">
        <f t="shared" si="25"/>
        <v>77.934782608695656</v>
      </c>
      <c r="Q261" s="5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0">
        <f t="shared" si="2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4">
        <f t="shared" si="24"/>
        <v>1.5769841269841269</v>
      </c>
      <c r="P262" s="15">
        <f t="shared" si="25"/>
        <v>38.065134099616856</v>
      </c>
      <c r="Q262" s="5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0">
        <f t="shared" si="2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4">
        <f t="shared" si="24"/>
        <v>0.31201660735468567</v>
      </c>
      <c r="P263" s="15">
        <f t="shared" si="25"/>
        <v>57.936123348017624</v>
      </c>
      <c r="Q263" s="5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0">
        <f t="shared" si="2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4">
        <f t="shared" si="24"/>
        <v>3.1341176470588237</v>
      </c>
      <c r="P264" s="15">
        <f t="shared" si="25"/>
        <v>49.794392523364486</v>
      </c>
      <c r="Q264" s="5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0">
        <f t="shared" si="2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4">
        <f t="shared" si="24"/>
        <v>3.7089655172413791</v>
      </c>
      <c r="P265" s="15">
        <f t="shared" si="25"/>
        <v>54.050251256281406</v>
      </c>
      <c r="Q265" s="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0">
        <f t="shared" si="2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4">
        <f t="shared" si="24"/>
        <v>3.6266447368421053</v>
      </c>
      <c r="P266" s="15">
        <f t="shared" si="25"/>
        <v>30.002721335268504</v>
      </c>
      <c r="Q266" s="5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0">
        <f t="shared" si="2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4">
        <f t="shared" si="24"/>
        <v>1.2308163265306122</v>
      </c>
      <c r="P267" s="15">
        <f t="shared" si="25"/>
        <v>70.127906976744185</v>
      </c>
      <c r="Q267" s="5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0">
        <f t="shared" si="2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4">
        <f t="shared" si="24"/>
        <v>0.76766756032171579</v>
      </c>
      <c r="P268" s="15">
        <f t="shared" si="25"/>
        <v>26.996228786926462</v>
      </c>
      <c r="Q268" s="5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0">
        <f t="shared" si="2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4">
        <f t="shared" si="24"/>
        <v>2.3362012987012988</v>
      </c>
      <c r="P269" s="15">
        <f t="shared" si="25"/>
        <v>51.990606936416185</v>
      </c>
      <c r="Q269" s="5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0">
        <f t="shared" si="2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4">
        <f t="shared" si="24"/>
        <v>1.8053333333333332</v>
      </c>
      <c r="P270" s="15">
        <f t="shared" si="25"/>
        <v>56.416666666666664</v>
      </c>
      <c r="Q270" s="5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0">
        <f t="shared" si="2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4">
        <f t="shared" si="24"/>
        <v>2.5262857142857142</v>
      </c>
      <c r="P271" s="15">
        <f t="shared" si="25"/>
        <v>101.63218390804597</v>
      </c>
      <c r="Q271" s="5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0">
        <f t="shared" si="2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4">
        <f t="shared" si="24"/>
        <v>0.27176538240368026</v>
      </c>
      <c r="P272" s="15">
        <f t="shared" si="25"/>
        <v>25.005291005291006</v>
      </c>
      <c r="Q272" s="5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0">
        <f t="shared" si="2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4">
        <f t="shared" si="24"/>
        <v>1.2706571242680547E-2</v>
      </c>
      <c r="P273" s="15">
        <f t="shared" si="25"/>
        <v>32.016393442622949</v>
      </c>
      <c r="Q273" s="5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0">
        <f t="shared" si="2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4">
        <f t="shared" si="24"/>
        <v>3.0400978473581213</v>
      </c>
      <c r="P274" s="15">
        <f t="shared" si="25"/>
        <v>82.021647307286173</v>
      </c>
      <c r="Q274" s="5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0">
        <f t="shared" si="2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4">
        <f t="shared" si="24"/>
        <v>1.3723076923076922</v>
      </c>
      <c r="P275" s="15">
        <f t="shared" si="25"/>
        <v>37.957446808510639</v>
      </c>
      <c r="Q275" s="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0">
        <f t="shared" si="2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4">
        <f t="shared" si="24"/>
        <v>0.32208333333333333</v>
      </c>
      <c r="P276" s="15">
        <f t="shared" si="25"/>
        <v>51.533333333333331</v>
      </c>
      <c r="Q276" s="5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0">
        <f t="shared" si="2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4">
        <f t="shared" si="24"/>
        <v>2.4151282051282053</v>
      </c>
      <c r="P277" s="15">
        <f t="shared" si="25"/>
        <v>81.198275862068968</v>
      </c>
      <c r="Q277" s="5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0">
        <f t="shared" si="2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4">
        <f t="shared" si="24"/>
        <v>0.96799999999999997</v>
      </c>
      <c r="P278" s="15">
        <f t="shared" si="25"/>
        <v>40.030075187969928</v>
      </c>
      <c r="Q278" s="5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0">
        <f t="shared" si="2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4">
        <f t="shared" si="24"/>
        <v>10.664285714285715</v>
      </c>
      <c r="P279" s="15">
        <f t="shared" si="25"/>
        <v>89.939759036144579</v>
      </c>
      <c r="Q279" s="5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0">
        <f t="shared" si="2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4">
        <f t="shared" si="24"/>
        <v>3.2588888888888889</v>
      </c>
      <c r="P280" s="15">
        <f t="shared" si="25"/>
        <v>96.692307692307693</v>
      </c>
      <c r="Q280" s="5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0">
        <f t="shared" si="2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4">
        <f t="shared" si="24"/>
        <v>1.7070000000000001</v>
      </c>
      <c r="P281" s="15">
        <f t="shared" si="25"/>
        <v>25.010989010989011</v>
      </c>
      <c r="Q281" s="5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0">
        <f t="shared" si="2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4">
        <f t="shared" si="24"/>
        <v>5.8144</v>
      </c>
      <c r="P282" s="15">
        <f t="shared" si="25"/>
        <v>36.987277353689571</v>
      </c>
      <c r="Q282" s="5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0">
        <f t="shared" si="2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4">
        <f t="shared" si="24"/>
        <v>0.91520972644376897</v>
      </c>
      <c r="P283" s="15">
        <f t="shared" si="25"/>
        <v>73.012609117361791</v>
      </c>
      <c r="Q283" s="5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0">
        <f t="shared" si="2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4">
        <f t="shared" si="24"/>
        <v>1.0804761904761904</v>
      </c>
      <c r="P284" s="15">
        <f t="shared" si="25"/>
        <v>68.240601503759393</v>
      </c>
      <c r="Q284" s="5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0">
        <f t="shared" si="2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4">
        <f t="shared" si="24"/>
        <v>0.18728395061728395</v>
      </c>
      <c r="P285" s="15">
        <f t="shared" si="25"/>
        <v>52.310344827586206</v>
      </c>
      <c r="Q285" s="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0">
        <f t="shared" si="2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4">
        <f t="shared" si="24"/>
        <v>0.83193877551020412</v>
      </c>
      <c r="P286" s="15">
        <f t="shared" si="25"/>
        <v>61.765151515151516</v>
      </c>
      <c r="Q286" s="5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0">
        <f t="shared" si="2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4">
        <f t="shared" si="24"/>
        <v>7.0633333333333335</v>
      </c>
      <c r="P287" s="15">
        <f t="shared" si="25"/>
        <v>25.027559055118111</v>
      </c>
      <c r="Q287" s="5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0">
        <f t="shared" si="2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4">
        <f t="shared" si="24"/>
        <v>0.17446030330062445</v>
      </c>
      <c r="P288" s="15">
        <f t="shared" si="25"/>
        <v>106.28804347826087</v>
      </c>
      <c r="Q288" s="5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0">
        <f t="shared" si="2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4">
        <f t="shared" si="24"/>
        <v>2.0973015873015872</v>
      </c>
      <c r="P289" s="15">
        <f t="shared" si="25"/>
        <v>75.07386363636364</v>
      </c>
      <c r="Q289" s="5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0">
        <f t="shared" si="2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4">
        <f t="shared" si="24"/>
        <v>0.97785714285714287</v>
      </c>
      <c r="P290" s="15">
        <f t="shared" si="25"/>
        <v>39.970802919708028</v>
      </c>
      <c r="Q290" s="5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0">
        <f t="shared" si="2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4">
        <f t="shared" si="24"/>
        <v>16.842500000000001</v>
      </c>
      <c r="P291" s="15">
        <f t="shared" si="25"/>
        <v>39.982195845697326</v>
      </c>
      <c r="Q291" s="5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0">
        <f t="shared" si="2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4">
        <f t="shared" si="24"/>
        <v>0.54402135231316728</v>
      </c>
      <c r="P292" s="15">
        <f t="shared" si="25"/>
        <v>101.01541850220265</v>
      </c>
      <c r="Q292" s="5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0">
        <f t="shared" si="2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4">
        <f t="shared" si="24"/>
        <v>4.5661111111111108</v>
      </c>
      <c r="P293" s="15">
        <f t="shared" si="25"/>
        <v>76.813084112149539</v>
      </c>
      <c r="Q293" s="5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0">
        <f t="shared" si="2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4">
        <f t="shared" si="24"/>
        <v>9.8219178082191785E-2</v>
      </c>
      <c r="P294" s="15">
        <f t="shared" si="25"/>
        <v>71.7</v>
      </c>
      <c r="Q294" s="5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0">
        <f t="shared" si="2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4">
        <f t="shared" si="24"/>
        <v>0.16384615384615384</v>
      </c>
      <c r="P295" s="15">
        <f t="shared" si="25"/>
        <v>33.28125</v>
      </c>
      <c r="Q295" s="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0">
        <f t="shared" si="2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4">
        <f t="shared" si="24"/>
        <v>13.396666666666667</v>
      </c>
      <c r="P296" s="15">
        <f t="shared" si="25"/>
        <v>43.923497267759565</v>
      </c>
      <c r="Q296" s="5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0">
        <f t="shared" si="2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4">
        <f t="shared" si="24"/>
        <v>0.35650077760497667</v>
      </c>
      <c r="P297" s="15">
        <f t="shared" si="25"/>
        <v>36.004712041884815</v>
      </c>
      <c r="Q297" s="5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0">
        <f t="shared" si="2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4">
        <f t="shared" si="24"/>
        <v>0.54950819672131146</v>
      </c>
      <c r="P298" s="15">
        <f t="shared" si="25"/>
        <v>88.21052631578948</v>
      </c>
      <c r="Q298" s="5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0">
        <f t="shared" si="2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4">
        <f t="shared" si="24"/>
        <v>0.94236111111111109</v>
      </c>
      <c r="P299" s="15">
        <f t="shared" si="25"/>
        <v>65.240384615384613</v>
      </c>
      <c r="Q299" s="5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0">
        <f t="shared" si="2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4">
        <f t="shared" si="24"/>
        <v>1.4391428571428571</v>
      </c>
      <c r="P300" s="15">
        <f t="shared" si="25"/>
        <v>69.958333333333329</v>
      </c>
      <c r="Q300" s="5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0">
        <f t="shared" si="2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4">
        <f t="shared" si="24"/>
        <v>0.51421052631578945</v>
      </c>
      <c r="P301" s="15">
        <f t="shared" si="25"/>
        <v>39.877551020408163</v>
      </c>
      <c r="Q301" s="5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0">
        <f t="shared" si="2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4">
        <f t="shared" si="24"/>
        <v>0.05</v>
      </c>
      <c r="P302" s="15">
        <f t="shared" si="25"/>
        <v>5</v>
      </c>
      <c r="Q302" s="5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0">
        <f t="shared" si="2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4">
        <f t="shared" si="24"/>
        <v>13.446666666666667</v>
      </c>
      <c r="P303" s="15">
        <f t="shared" si="25"/>
        <v>41.023728813559323</v>
      </c>
      <c r="Q303" s="5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0">
        <f t="shared" si="2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4">
        <f t="shared" si="24"/>
        <v>0.31844940867279897</v>
      </c>
      <c r="P304" s="15">
        <f t="shared" si="25"/>
        <v>98.914285714285711</v>
      </c>
      <c r="Q304" s="5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0">
        <f t="shared" si="2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4">
        <f t="shared" si="24"/>
        <v>0.82617647058823529</v>
      </c>
      <c r="P305" s="15">
        <f t="shared" si="25"/>
        <v>87.78125</v>
      </c>
      <c r="Q305" s="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0">
        <f t="shared" si="2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4">
        <f t="shared" si="24"/>
        <v>5.4614285714285717</v>
      </c>
      <c r="P306" s="15">
        <f t="shared" si="25"/>
        <v>80.767605633802816</v>
      </c>
      <c r="Q306" s="5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0">
        <f t="shared" si="2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4">
        <f t="shared" si="24"/>
        <v>2.8621428571428571</v>
      </c>
      <c r="P307" s="15">
        <f t="shared" si="25"/>
        <v>94.28235294117647</v>
      </c>
      <c r="Q307" s="5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0">
        <f t="shared" si="2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4">
        <f t="shared" si="24"/>
        <v>7.9076923076923072E-2</v>
      </c>
      <c r="P308" s="15">
        <f t="shared" si="25"/>
        <v>73.428571428571431</v>
      </c>
      <c r="Q308" s="5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0">
        <f t="shared" si="2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4">
        <f t="shared" si="24"/>
        <v>1.3213677811550153</v>
      </c>
      <c r="P309" s="15">
        <f t="shared" si="25"/>
        <v>65.968133535660087</v>
      </c>
      <c r="Q309" s="5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0">
        <f t="shared" si="2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4">
        <f t="shared" si="24"/>
        <v>0.74077834179357027</v>
      </c>
      <c r="P310" s="15">
        <f t="shared" si="25"/>
        <v>109.04109589041096</v>
      </c>
      <c r="Q310" s="5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0">
        <f t="shared" si="2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4">
        <f t="shared" si="24"/>
        <v>0.75292682926829269</v>
      </c>
      <c r="P311" s="15">
        <f t="shared" si="25"/>
        <v>41.16</v>
      </c>
      <c r="Q311" s="5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0">
        <f t="shared" si="2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4">
        <f t="shared" si="24"/>
        <v>0.20333333333333334</v>
      </c>
      <c r="P312" s="15">
        <f t="shared" si="25"/>
        <v>99.125</v>
      </c>
      <c r="Q312" s="5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0">
        <f t="shared" si="2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4">
        <f t="shared" si="24"/>
        <v>2.0336507936507937</v>
      </c>
      <c r="P313" s="15">
        <f t="shared" si="25"/>
        <v>105.88429752066116</v>
      </c>
      <c r="Q313" s="5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0">
        <f t="shared" si="2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4">
        <f t="shared" si="24"/>
        <v>3.1022842639593908</v>
      </c>
      <c r="P314" s="15">
        <f t="shared" si="25"/>
        <v>48.996525921966864</v>
      </c>
      <c r="Q314" s="5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0">
        <f t="shared" si="2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4">
        <f t="shared" si="24"/>
        <v>3.9531818181818181</v>
      </c>
      <c r="P315" s="15">
        <f t="shared" si="25"/>
        <v>39</v>
      </c>
      <c r="Q315" s="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0">
        <f t="shared" si="2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4">
        <f t="shared" si="24"/>
        <v>2.9471428571428571</v>
      </c>
      <c r="P316" s="15">
        <f t="shared" si="25"/>
        <v>31.022556390977442</v>
      </c>
      <c r="Q316" s="5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0">
        <f t="shared" si="2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4">
        <f t="shared" si="24"/>
        <v>0.33894736842105261</v>
      </c>
      <c r="P317" s="15">
        <f t="shared" si="25"/>
        <v>103.87096774193549</v>
      </c>
      <c r="Q317" s="5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0">
        <f t="shared" si="2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4">
        <f t="shared" si="24"/>
        <v>0.66677083333333331</v>
      </c>
      <c r="P318" s="15">
        <f t="shared" si="25"/>
        <v>59.268518518518519</v>
      </c>
      <c r="Q318" s="5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0">
        <f t="shared" si="2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4">
        <f t="shared" si="24"/>
        <v>0.19227272727272726</v>
      </c>
      <c r="P319" s="15">
        <f t="shared" si="25"/>
        <v>42.3</v>
      </c>
      <c r="Q319" s="5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0">
        <f t="shared" si="2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4">
        <f t="shared" si="24"/>
        <v>0.15842105263157893</v>
      </c>
      <c r="P320" s="15">
        <f t="shared" si="25"/>
        <v>53.117647058823529</v>
      </c>
      <c r="Q320" s="5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0">
        <f t="shared" si="2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4">
        <f t="shared" si="24"/>
        <v>0.38702380952380955</v>
      </c>
      <c r="P321" s="15">
        <f t="shared" si="25"/>
        <v>50.796875</v>
      </c>
      <c r="Q321" s="5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0">
        <f t="shared" si="2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4">
        <f t="shared" si="24"/>
        <v>9.5876777251184833E-2</v>
      </c>
      <c r="P322" s="15">
        <f t="shared" si="25"/>
        <v>101.15</v>
      </c>
      <c r="Q322" s="5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0">
        <f t="shared" si="2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4">
        <f t="shared" ref="O323:O386" si="30">E323/D323</f>
        <v>0.94144366197183094</v>
      </c>
      <c r="P323" s="15">
        <f t="shared" ref="P323:P386" si="31">E323/G323</f>
        <v>65.000810372771468</v>
      </c>
      <c r="Q323" s="5" t="str">
        <f t="shared" ref="Q323:Q386" si="32">LEFT(N323,FIND("/",N323)-1)</f>
        <v>film &amp; video</v>
      </c>
      <c r="R323" t="str">
        <f t="shared" ref="R323:R386" si="33">RIGHT(N323,(LEN(N323)-SEARCH("/",N323)))</f>
        <v>shorts</v>
      </c>
      <c r="S323" s="11">
        <f t="shared" ref="S323:S386" si="34">(((J323/60)/60)/24)+DATE(1970,1,1)</f>
        <v>40634.208333333336</v>
      </c>
      <c r="T323" s="10">
        <f t="shared" ref="T323:T386" si="35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4">
        <f t="shared" si="30"/>
        <v>1.6656234096692113</v>
      </c>
      <c r="P324" s="15">
        <f t="shared" si="31"/>
        <v>37.998645510835914</v>
      </c>
      <c r="Q324" s="5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0">
        <f t="shared" si="35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4">
        <f t="shared" si="30"/>
        <v>0.24134831460674158</v>
      </c>
      <c r="P325" s="15">
        <f t="shared" si="31"/>
        <v>82.615384615384613</v>
      </c>
      <c r="Q325" s="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0">
        <f t="shared" si="35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4">
        <f t="shared" si="30"/>
        <v>1.6405633802816901</v>
      </c>
      <c r="P326" s="15">
        <f t="shared" si="31"/>
        <v>37.941368078175898</v>
      </c>
      <c r="Q326" s="5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0">
        <f t="shared" si="35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4">
        <f t="shared" si="30"/>
        <v>0.90723076923076929</v>
      </c>
      <c r="P327" s="15">
        <f t="shared" si="31"/>
        <v>80.780821917808225</v>
      </c>
      <c r="Q327" s="5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0">
        <f t="shared" si="35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4">
        <f t="shared" si="30"/>
        <v>0.46194444444444444</v>
      </c>
      <c r="P328" s="15">
        <f t="shared" si="31"/>
        <v>25.984375</v>
      </c>
      <c r="Q328" s="5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0">
        <f t="shared" si="35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4">
        <f t="shared" si="30"/>
        <v>0.38538461538461538</v>
      </c>
      <c r="P329" s="15">
        <f t="shared" si="31"/>
        <v>30.363636363636363</v>
      </c>
      <c r="Q329" s="5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0">
        <f t="shared" si="35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4">
        <f t="shared" si="30"/>
        <v>1.3356231003039514</v>
      </c>
      <c r="P330" s="15">
        <f t="shared" si="31"/>
        <v>54.004916018025398</v>
      </c>
      <c r="Q330" s="5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0">
        <f t="shared" si="35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4">
        <f t="shared" si="30"/>
        <v>0.22896588486140726</v>
      </c>
      <c r="P331" s="15">
        <f t="shared" si="31"/>
        <v>101.78672985781991</v>
      </c>
      <c r="Q331" s="5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0">
        <f t="shared" si="35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4">
        <f t="shared" si="30"/>
        <v>1.8495548961424333</v>
      </c>
      <c r="P332" s="15">
        <f t="shared" si="31"/>
        <v>45.003610108303249</v>
      </c>
      <c r="Q332" s="5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0">
        <f t="shared" si="35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4">
        <f t="shared" si="30"/>
        <v>4.4372727272727275</v>
      </c>
      <c r="P333" s="15">
        <f t="shared" si="31"/>
        <v>77.068421052631578</v>
      </c>
      <c r="Q333" s="5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0">
        <f t="shared" si="35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4">
        <f t="shared" si="30"/>
        <v>1.999806763285024</v>
      </c>
      <c r="P334" s="15">
        <f t="shared" si="31"/>
        <v>88.076595744680844</v>
      </c>
      <c r="Q334" s="5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0">
        <f t="shared" si="35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4">
        <f t="shared" si="30"/>
        <v>1.2395833333333333</v>
      </c>
      <c r="P335" s="15">
        <f t="shared" si="31"/>
        <v>47.035573122529641</v>
      </c>
      <c r="Q335" s="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0">
        <f t="shared" si="35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4">
        <f t="shared" si="30"/>
        <v>1.8661329305135952</v>
      </c>
      <c r="P336" s="15">
        <f t="shared" si="31"/>
        <v>110.99550763701707</v>
      </c>
      <c r="Q336" s="5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0">
        <f t="shared" si="35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4">
        <f t="shared" si="30"/>
        <v>1.1428538550057536</v>
      </c>
      <c r="P337" s="15">
        <f t="shared" si="31"/>
        <v>87.003066141042481</v>
      </c>
      <c r="Q337" s="5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0">
        <f t="shared" si="35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4">
        <f t="shared" si="30"/>
        <v>0.97032531824611035</v>
      </c>
      <c r="P338" s="15">
        <f t="shared" si="31"/>
        <v>63.994402985074629</v>
      </c>
      <c r="Q338" s="5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0">
        <f t="shared" si="35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4">
        <f t="shared" si="30"/>
        <v>1.2281904761904763</v>
      </c>
      <c r="P339" s="15">
        <f t="shared" si="31"/>
        <v>105.9945205479452</v>
      </c>
      <c r="Q339" s="5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0">
        <f t="shared" si="35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4">
        <f t="shared" si="30"/>
        <v>1.7914326647564469</v>
      </c>
      <c r="P340" s="15">
        <f t="shared" si="31"/>
        <v>73.989349112426041</v>
      </c>
      <c r="Q340" s="5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0">
        <f t="shared" si="35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4">
        <f t="shared" si="30"/>
        <v>0.79951577402787966</v>
      </c>
      <c r="P341" s="15">
        <f t="shared" si="31"/>
        <v>84.02004626060139</v>
      </c>
      <c r="Q341" s="5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0">
        <f t="shared" si="35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4">
        <f t="shared" si="30"/>
        <v>0.94242587601078165</v>
      </c>
      <c r="P342" s="15">
        <f t="shared" si="31"/>
        <v>88.966921119592882</v>
      </c>
      <c r="Q342" s="5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0">
        <f t="shared" si="35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4">
        <f t="shared" si="30"/>
        <v>0.84669291338582675</v>
      </c>
      <c r="P343" s="15">
        <f t="shared" si="31"/>
        <v>76.990453460620529</v>
      </c>
      <c r="Q343" s="5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0">
        <f t="shared" si="35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4">
        <f t="shared" si="30"/>
        <v>0.66521920668058454</v>
      </c>
      <c r="P344" s="15">
        <f t="shared" si="31"/>
        <v>97.146341463414629</v>
      </c>
      <c r="Q344" s="5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0">
        <f t="shared" si="35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4">
        <f t="shared" si="30"/>
        <v>0.53922222222222227</v>
      </c>
      <c r="P345" s="15">
        <f t="shared" si="31"/>
        <v>33.013605442176868</v>
      </c>
      <c r="Q345" s="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0">
        <f t="shared" si="35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4">
        <f t="shared" si="30"/>
        <v>0.41983299595141699</v>
      </c>
      <c r="P346" s="15">
        <f t="shared" si="31"/>
        <v>99.950602409638549</v>
      </c>
      <c r="Q346" s="5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0">
        <f t="shared" si="35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4">
        <f t="shared" si="30"/>
        <v>0.14694796954314721</v>
      </c>
      <c r="P347" s="15">
        <f t="shared" si="31"/>
        <v>69.966767371601208</v>
      </c>
      <c r="Q347" s="5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0">
        <f t="shared" si="35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4">
        <f t="shared" si="30"/>
        <v>0.34475</v>
      </c>
      <c r="P348" s="15">
        <f t="shared" si="31"/>
        <v>110.32</v>
      </c>
      <c r="Q348" s="5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0">
        <f t="shared" si="35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4">
        <f t="shared" si="30"/>
        <v>14.007777777777777</v>
      </c>
      <c r="P349" s="15">
        <f t="shared" si="31"/>
        <v>66.005235602094245</v>
      </c>
      <c r="Q349" s="5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0">
        <f t="shared" si="35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4">
        <f t="shared" si="30"/>
        <v>0.71770351758793971</v>
      </c>
      <c r="P350" s="15">
        <f t="shared" si="31"/>
        <v>41.005742176284812</v>
      </c>
      <c r="Q350" s="5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0">
        <f t="shared" si="35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4">
        <f t="shared" si="30"/>
        <v>0.53074115044247783</v>
      </c>
      <c r="P351" s="15">
        <f t="shared" si="31"/>
        <v>103.96316359696641</v>
      </c>
      <c r="Q351" s="5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0">
        <f t="shared" si="35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4">
        <f t="shared" si="30"/>
        <v>0.05</v>
      </c>
      <c r="P352" s="15">
        <f t="shared" si="31"/>
        <v>5</v>
      </c>
      <c r="Q352" s="5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0">
        <f t="shared" si="35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4">
        <f t="shared" si="30"/>
        <v>1.2770715249662619</v>
      </c>
      <c r="P353" s="15">
        <f t="shared" si="31"/>
        <v>47.009935419771487</v>
      </c>
      <c r="Q353" s="5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0">
        <f t="shared" si="35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4">
        <f t="shared" si="30"/>
        <v>0.34892857142857142</v>
      </c>
      <c r="P354" s="15">
        <f t="shared" si="31"/>
        <v>29.606060606060606</v>
      </c>
      <c r="Q354" s="5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0">
        <f t="shared" si="35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4">
        <f t="shared" si="30"/>
        <v>4.105982142857143</v>
      </c>
      <c r="P355" s="15">
        <f t="shared" si="31"/>
        <v>81.010569583088667</v>
      </c>
      <c r="Q355" s="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0">
        <f t="shared" si="35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4">
        <f t="shared" si="30"/>
        <v>1.2373770491803278</v>
      </c>
      <c r="P356" s="15">
        <f t="shared" si="31"/>
        <v>94.35</v>
      </c>
      <c r="Q356" s="5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0">
        <f t="shared" si="35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4">
        <f t="shared" si="30"/>
        <v>0.58973684210526311</v>
      </c>
      <c r="P357" s="15">
        <f t="shared" si="31"/>
        <v>26.058139534883722</v>
      </c>
      <c r="Q357" s="5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0">
        <f t="shared" si="35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4">
        <f t="shared" si="30"/>
        <v>0.36892473118279567</v>
      </c>
      <c r="P358" s="15">
        <f t="shared" si="31"/>
        <v>85.775000000000006</v>
      </c>
      <c r="Q358" s="5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0">
        <f t="shared" si="35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4">
        <f t="shared" si="30"/>
        <v>1.8491304347826087</v>
      </c>
      <c r="P359" s="15">
        <f t="shared" si="31"/>
        <v>103.73170731707317</v>
      </c>
      <c r="Q359" s="5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0">
        <f t="shared" si="35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4">
        <f t="shared" si="30"/>
        <v>0.11814432989690722</v>
      </c>
      <c r="P360" s="15">
        <f t="shared" si="31"/>
        <v>49.826086956521742</v>
      </c>
      <c r="Q360" s="5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0">
        <f t="shared" si="35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4">
        <f t="shared" si="30"/>
        <v>2.9870000000000001</v>
      </c>
      <c r="P361" s="15">
        <f t="shared" si="31"/>
        <v>63.893048128342244</v>
      </c>
      <c r="Q361" s="5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0">
        <f t="shared" si="35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4">
        <f t="shared" si="30"/>
        <v>2.2635175879396985</v>
      </c>
      <c r="P362" s="15">
        <f t="shared" si="31"/>
        <v>47.002434782608695</v>
      </c>
      <c r="Q362" s="5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0">
        <f t="shared" si="35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4">
        <f t="shared" si="30"/>
        <v>1.7356363636363636</v>
      </c>
      <c r="P363" s="15">
        <f t="shared" si="31"/>
        <v>108.47727272727273</v>
      </c>
      <c r="Q363" s="5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0">
        <f t="shared" si="35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4">
        <f t="shared" si="30"/>
        <v>3.7175675675675675</v>
      </c>
      <c r="P364" s="15">
        <f t="shared" si="31"/>
        <v>72.015706806282722</v>
      </c>
      <c r="Q364" s="5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0">
        <f t="shared" si="35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4">
        <f t="shared" si="30"/>
        <v>1.601923076923077</v>
      </c>
      <c r="P365" s="15">
        <f t="shared" si="31"/>
        <v>59.928057553956833</v>
      </c>
      <c r="Q365" s="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0">
        <f t="shared" si="35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4">
        <f t="shared" si="30"/>
        <v>16.163333333333334</v>
      </c>
      <c r="P366" s="15">
        <f t="shared" si="31"/>
        <v>78.209677419354833</v>
      </c>
      <c r="Q366" s="5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0">
        <f t="shared" si="35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4">
        <f t="shared" si="30"/>
        <v>7.3343749999999996</v>
      </c>
      <c r="P367" s="15">
        <f t="shared" si="31"/>
        <v>104.77678571428571</v>
      </c>
      <c r="Q367" s="5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0">
        <f t="shared" si="35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4">
        <f t="shared" si="30"/>
        <v>5.9211111111111112</v>
      </c>
      <c r="P368" s="15">
        <f t="shared" si="31"/>
        <v>105.52475247524752</v>
      </c>
      <c r="Q368" s="5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0">
        <f t="shared" si="35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4">
        <f t="shared" si="30"/>
        <v>0.18888888888888888</v>
      </c>
      <c r="P369" s="15">
        <f t="shared" si="31"/>
        <v>24.933333333333334</v>
      </c>
      <c r="Q369" s="5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0">
        <f t="shared" si="35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4">
        <f t="shared" si="30"/>
        <v>2.7680769230769231</v>
      </c>
      <c r="P370" s="15">
        <f t="shared" si="31"/>
        <v>69.873786407766985</v>
      </c>
      <c r="Q370" s="5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0">
        <f t="shared" si="35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4">
        <f t="shared" si="30"/>
        <v>2.730185185185185</v>
      </c>
      <c r="P371" s="15">
        <f t="shared" si="31"/>
        <v>95.733766233766232</v>
      </c>
      <c r="Q371" s="5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0">
        <f t="shared" si="35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4">
        <f t="shared" si="30"/>
        <v>1.593633125556545</v>
      </c>
      <c r="P372" s="15">
        <f t="shared" si="31"/>
        <v>29.997485752598056</v>
      </c>
      <c r="Q372" s="5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0">
        <f t="shared" si="35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4">
        <f t="shared" si="30"/>
        <v>0.67869978858350954</v>
      </c>
      <c r="P373" s="15">
        <f t="shared" si="31"/>
        <v>59.011948529411768</v>
      </c>
      <c r="Q373" s="5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0">
        <f t="shared" si="35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4">
        <f t="shared" si="30"/>
        <v>15.915555555555555</v>
      </c>
      <c r="P374" s="15">
        <f t="shared" si="31"/>
        <v>84.757396449704146</v>
      </c>
      <c r="Q374" s="5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0">
        <f t="shared" si="35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4">
        <f t="shared" si="30"/>
        <v>7.3018222222222224</v>
      </c>
      <c r="P375" s="15">
        <f t="shared" si="31"/>
        <v>78.010921177587846</v>
      </c>
      <c r="Q375" s="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0">
        <f t="shared" si="35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4">
        <f t="shared" si="30"/>
        <v>0.13185782556750297</v>
      </c>
      <c r="P376" s="15">
        <f t="shared" si="31"/>
        <v>50.05215419501134</v>
      </c>
      <c r="Q376" s="5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0">
        <f t="shared" si="35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4">
        <f t="shared" si="30"/>
        <v>0.54777777777777781</v>
      </c>
      <c r="P377" s="15">
        <f t="shared" si="31"/>
        <v>59.16</v>
      </c>
      <c r="Q377" s="5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0">
        <f t="shared" si="35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4">
        <f t="shared" si="30"/>
        <v>3.6102941176470589</v>
      </c>
      <c r="P378" s="15">
        <f t="shared" si="31"/>
        <v>93.702290076335885</v>
      </c>
      <c r="Q378" s="5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0">
        <f t="shared" si="35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4">
        <f t="shared" si="30"/>
        <v>0.10257545271629778</v>
      </c>
      <c r="P379" s="15">
        <f t="shared" si="31"/>
        <v>40.14173228346457</v>
      </c>
      <c r="Q379" s="5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0">
        <f t="shared" si="35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4">
        <f t="shared" si="30"/>
        <v>0.13962962962962963</v>
      </c>
      <c r="P380" s="15">
        <f t="shared" si="31"/>
        <v>70.090140845070422</v>
      </c>
      <c r="Q380" s="5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0">
        <f t="shared" si="35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4">
        <f t="shared" si="30"/>
        <v>0.40444444444444444</v>
      </c>
      <c r="P381" s="15">
        <f t="shared" si="31"/>
        <v>66.181818181818187</v>
      </c>
      <c r="Q381" s="5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0">
        <f t="shared" si="35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4">
        <f t="shared" si="30"/>
        <v>1.6032</v>
      </c>
      <c r="P382" s="15">
        <f t="shared" si="31"/>
        <v>47.714285714285715</v>
      </c>
      <c r="Q382" s="5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0">
        <f t="shared" si="35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4">
        <f t="shared" si="30"/>
        <v>1.8394339622641509</v>
      </c>
      <c r="P383" s="15">
        <f t="shared" si="31"/>
        <v>62.896774193548389</v>
      </c>
      <c r="Q383" s="5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0">
        <f t="shared" si="35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4">
        <f t="shared" si="30"/>
        <v>0.63769230769230767</v>
      </c>
      <c r="P384" s="15">
        <f t="shared" si="31"/>
        <v>86.611940298507463</v>
      </c>
      <c r="Q384" s="5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0">
        <f t="shared" si="35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4">
        <f t="shared" si="30"/>
        <v>2.2538095238095237</v>
      </c>
      <c r="P385" s="15">
        <f t="shared" si="31"/>
        <v>75.126984126984127</v>
      </c>
      <c r="Q385" s="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0">
        <f t="shared" si="35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4">
        <f t="shared" si="30"/>
        <v>1.7200961538461539</v>
      </c>
      <c r="P386" s="15">
        <f t="shared" si="31"/>
        <v>41.004167534903104</v>
      </c>
      <c r="Q386" s="5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0">
        <f t="shared" si="35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4">
        <f t="shared" ref="O387:O450" si="36">E387/D387</f>
        <v>1.4616709511568124</v>
      </c>
      <c r="P387" s="15">
        <f t="shared" ref="P387:P450" si="37">E387/G387</f>
        <v>50.007915567282325</v>
      </c>
      <c r="Q387" s="5" t="str">
        <f t="shared" ref="Q387:Q450" si="38">LEFT(N387,FIND("/",N387)-1)</f>
        <v>publishing</v>
      </c>
      <c r="R387" t="str">
        <f t="shared" ref="R387:R450" si="39">RIGHT(N387,(LEN(N387)-SEARCH("/",N387)))</f>
        <v>nonfiction</v>
      </c>
      <c r="S387" s="11">
        <f t="shared" ref="S387:S450" si="40">(((J387/60)/60)/24)+DATE(1970,1,1)</f>
        <v>43553.208333333328</v>
      </c>
      <c r="T387" s="10">
        <f t="shared" ref="T387:T450" si="41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4">
        <f t="shared" si="36"/>
        <v>0.76423616236162362</v>
      </c>
      <c r="P388" s="15">
        <f t="shared" si="37"/>
        <v>96.960674157303373</v>
      </c>
      <c r="Q388" s="5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0">
        <f t="shared" si="41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4">
        <f t="shared" si="36"/>
        <v>0.39261467889908258</v>
      </c>
      <c r="P389" s="15">
        <f t="shared" si="37"/>
        <v>100.93160377358491</v>
      </c>
      <c r="Q389" s="5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0">
        <f t="shared" si="41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4">
        <f t="shared" si="36"/>
        <v>0.11270034843205574</v>
      </c>
      <c r="P390" s="15">
        <f t="shared" si="37"/>
        <v>89.227586206896547</v>
      </c>
      <c r="Q390" s="5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0">
        <f t="shared" si="41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4">
        <f t="shared" si="36"/>
        <v>1.2211084337349398</v>
      </c>
      <c r="P391" s="15">
        <f t="shared" si="37"/>
        <v>87.979166666666671</v>
      </c>
      <c r="Q391" s="5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0">
        <f t="shared" si="41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4">
        <f t="shared" si="36"/>
        <v>1.8654166666666667</v>
      </c>
      <c r="P392" s="15">
        <f t="shared" si="37"/>
        <v>89.54</v>
      </c>
      <c r="Q392" s="5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0">
        <f t="shared" si="41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4">
        <f t="shared" si="36"/>
        <v>7.27317880794702E-2</v>
      </c>
      <c r="P393" s="15">
        <f t="shared" si="37"/>
        <v>29.09271523178808</v>
      </c>
      <c r="Q393" s="5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0">
        <f t="shared" si="41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4">
        <f t="shared" si="36"/>
        <v>0.65642371234207963</v>
      </c>
      <c r="P394" s="15">
        <f t="shared" si="37"/>
        <v>42.006218905472636</v>
      </c>
      <c r="Q394" s="5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0">
        <f t="shared" si="41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4">
        <f t="shared" si="36"/>
        <v>2.2896178343949045</v>
      </c>
      <c r="P395" s="15">
        <f t="shared" si="37"/>
        <v>47.004903563255965</v>
      </c>
      <c r="Q395" s="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0">
        <f t="shared" si="41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4">
        <f t="shared" si="36"/>
        <v>4.6937499999999996</v>
      </c>
      <c r="P396" s="15">
        <f t="shared" si="37"/>
        <v>110.44117647058823</v>
      </c>
      <c r="Q396" s="5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0">
        <f t="shared" si="41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4">
        <f t="shared" si="36"/>
        <v>1.3011267605633803</v>
      </c>
      <c r="P397" s="15">
        <f t="shared" si="37"/>
        <v>41.990909090909092</v>
      </c>
      <c r="Q397" s="5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0">
        <f t="shared" si="41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4">
        <f t="shared" si="36"/>
        <v>1.6705422993492407</v>
      </c>
      <c r="P398" s="15">
        <f t="shared" si="37"/>
        <v>48.012468827930178</v>
      </c>
      <c r="Q398" s="5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0">
        <f t="shared" si="41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4">
        <f t="shared" si="36"/>
        <v>1.738641975308642</v>
      </c>
      <c r="P399" s="15">
        <f t="shared" si="37"/>
        <v>31.019823788546255</v>
      </c>
      <c r="Q399" s="5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0">
        <f t="shared" si="41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4">
        <f t="shared" si="36"/>
        <v>7.1776470588235295</v>
      </c>
      <c r="P400" s="15">
        <f t="shared" si="37"/>
        <v>99.203252032520325</v>
      </c>
      <c r="Q400" s="5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0">
        <f t="shared" si="41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4">
        <f t="shared" si="36"/>
        <v>0.63850976361767731</v>
      </c>
      <c r="P401" s="15">
        <f t="shared" si="37"/>
        <v>66.022316684378325</v>
      </c>
      <c r="Q401" s="5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0">
        <f t="shared" si="41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4">
        <f t="shared" si="36"/>
        <v>0.02</v>
      </c>
      <c r="P402" s="15">
        <f t="shared" si="37"/>
        <v>2</v>
      </c>
      <c r="Q402" s="5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0">
        <f t="shared" si="41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4">
        <f t="shared" si="36"/>
        <v>15.302222222222222</v>
      </c>
      <c r="P403" s="15">
        <f t="shared" si="37"/>
        <v>46.060200668896321</v>
      </c>
      <c r="Q403" s="5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0">
        <f t="shared" si="41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4">
        <f t="shared" si="36"/>
        <v>0.40356164383561643</v>
      </c>
      <c r="P404" s="15">
        <f t="shared" si="37"/>
        <v>73.650000000000006</v>
      </c>
      <c r="Q404" s="5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0">
        <f t="shared" si="41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4">
        <f t="shared" si="36"/>
        <v>0.86220633299284988</v>
      </c>
      <c r="P405" s="15">
        <f t="shared" si="37"/>
        <v>55.99336650082919</v>
      </c>
      <c r="Q405" s="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0">
        <f t="shared" si="41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4">
        <f t="shared" si="36"/>
        <v>3.1558486707566464</v>
      </c>
      <c r="P406" s="15">
        <f t="shared" si="37"/>
        <v>68.985695127402778</v>
      </c>
      <c r="Q406" s="5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0">
        <f t="shared" si="41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4">
        <f t="shared" si="36"/>
        <v>0.89618243243243245</v>
      </c>
      <c r="P407" s="15">
        <f t="shared" si="37"/>
        <v>60.981609195402299</v>
      </c>
      <c r="Q407" s="5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0">
        <f t="shared" si="41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4">
        <f t="shared" si="36"/>
        <v>1.8214503816793892</v>
      </c>
      <c r="P408" s="15">
        <f t="shared" si="37"/>
        <v>110.98139534883721</v>
      </c>
      <c r="Q408" s="5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0">
        <f t="shared" si="41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4">
        <f t="shared" si="36"/>
        <v>3.5588235294117645</v>
      </c>
      <c r="P409" s="15">
        <f t="shared" si="37"/>
        <v>25</v>
      </c>
      <c r="Q409" s="5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0">
        <f t="shared" si="41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4">
        <f t="shared" si="36"/>
        <v>1.3183695652173912</v>
      </c>
      <c r="P410" s="15">
        <f t="shared" si="37"/>
        <v>78.759740259740255</v>
      </c>
      <c r="Q410" s="5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0">
        <f t="shared" si="41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4">
        <f t="shared" si="36"/>
        <v>0.46315634218289087</v>
      </c>
      <c r="P411" s="15">
        <f t="shared" si="37"/>
        <v>87.960784313725483</v>
      </c>
      <c r="Q411" s="5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0">
        <f t="shared" si="41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4">
        <f t="shared" si="36"/>
        <v>0.36132726089785294</v>
      </c>
      <c r="P412" s="15">
        <f t="shared" si="37"/>
        <v>49.987398739873989</v>
      </c>
      <c r="Q412" s="5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0">
        <f t="shared" si="41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4">
        <f t="shared" si="36"/>
        <v>1.0462820512820512</v>
      </c>
      <c r="P413" s="15">
        <f t="shared" si="37"/>
        <v>99.524390243902445</v>
      </c>
      <c r="Q413" s="5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0">
        <f t="shared" si="41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4">
        <f t="shared" si="36"/>
        <v>6.6885714285714286</v>
      </c>
      <c r="P414" s="15">
        <f t="shared" si="37"/>
        <v>104.82089552238806</v>
      </c>
      <c r="Q414" s="5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0">
        <f t="shared" si="41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4">
        <f t="shared" si="36"/>
        <v>0.62072823218997364</v>
      </c>
      <c r="P415" s="15">
        <f t="shared" si="37"/>
        <v>108.01469237832875</v>
      </c>
      <c r="Q415" s="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0">
        <f t="shared" si="41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4">
        <f t="shared" si="36"/>
        <v>0.84699787460148779</v>
      </c>
      <c r="P416" s="15">
        <f t="shared" si="37"/>
        <v>28.998544660724033</v>
      </c>
      <c r="Q416" s="5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0">
        <f t="shared" si="41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4">
        <f t="shared" si="36"/>
        <v>0.11059030837004405</v>
      </c>
      <c r="P417" s="15">
        <f t="shared" si="37"/>
        <v>30.028708133971293</v>
      </c>
      <c r="Q417" s="5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0">
        <f t="shared" si="41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4">
        <f t="shared" si="36"/>
        <v>0.43838781575037145</v>
      </c>
      <c r="P418" s="15">
        <f t="shared" si="37"/>
        <v>41.005559416261292</v>
      </c>
      <c r="Q418" s="5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0">
        <f t="shared" si="41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4">
        <f t="shared" si="36"/>
        <v>0.55470588235294116</v>
      </c>
      <c r="P419" s="15">
        <f t="shared" si="37"/>
        <v>62.866666666666667</v>
      </c>
      <c r="Q419" s="5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0">
        <f t="shared" si="41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4">
        <f t="shared" si="36"/>
        <v>0.57399511301160655</v>
      </c>
      <c r="P420" s="15">
        <f t="shared" si="37"/>
        <v>47.005002501250623</v>
      </c>
      <c r="Q420" s="5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0">
        <f t="shared" si="41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4">
        <f t="shared" si="36"/>
        <v>1.2343497363796134</v>
      </c>
      <c r="P421" s="15">
        <f t="shared" si="37"/>
        <v>26.997693638285604</v>
      </c>
      <c r="Q421" s="5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0">
        <f t="shared" si="41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4">
        <f t="shared" si="36"/>
        <v>1.2846</v>
      </c>
      <c r="P422" s="15">
        <f t="shared" si="37"/>
        <v>68.329787234042556</v>
      </c>
      <c r="Q422" s="5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0">
        <f t="shared" si="41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4">
        <f t="shared" si="36"/>
        <v>0.63989361702127656</v>
      </c>
      <c r="P423" s="15">
        <f t="shared" si="37"/>
        <v>50.974576271186443</v>
      </c>
      <c r="Q423" s="5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0">
        <f t="shared" si="41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4">
        <f t="shared" si="36"/>
        <v>1.2729885057471264</v>
      </c>
      <c r="P424" s="15">
        <f t="shared" si="37"/>
        <v>54.024390243902438</v>
      </c>
      <c r="Q424" s="5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0">
        <f t="shared" si="41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4">
        <f t="shared" si="36"/>
        <v>0.10638024357239513</v>
      </c>
      <c r="P425" s="15">
        <f t="shared" si="37"/>
        <v>97.055555555555557</v>
      </c>
      <c r="Q425" s="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0">
        <f t="shared" si="41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4">
        <f t="shared" si="36"/>
        <v>0.40470588235294119</v>
      </c>
      <c r="P426" s="15">
        <f t="shared" si="37"/>
        <v>24.867469879518072</v>
      </c>
      <c r="Q426" s="5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0">
        <f t="shared" si="41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4">
        <f t="shared" si="36"/>
        <v>2.8766666666666665</v>
      </c>
      <c r="P427" s="15">
        <f t="shared" si="37"/>
        <v>84.423913043478265</v>
      </c>
      <c r="Q427" s="5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0">
        <f t="shared" si="41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4">
        <f t="shared" si="36"/>
        <v>5.7294444444444448</v>
      </c>
      <c r="P428" s="15">
        <f t="shared" si="37"/>
        <v>47.091324200913242</v>
      </c>
      <c r="Q428" s="5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0">
        <f t="shared" si="41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4">
        <f t="shared" si="36"/>
        <v>1.1290429799426933</v>
      </c>
      <c r="P429" s="15">
        <f t="shared" si="37"/>
        <v>77.996041171813147</v>
      </c>
      <c r="Q429" s="5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0">
        <f t="shared" si="41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4">
        <f t="shared" si="36"/>
        <v>0.46387573964497042</v>
      </c>
      <c r="P430" s="15">
        <f t="shared" si="37"/>
        <v>62.967871485943775</v>
      </c>
      <c r="Q430" s="5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0">
        <f t="shared" si="41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4">
        <f t="shared" si="36"/>
        <v>0.90675916230366493</v>
      </c>
      <c r="P431" s="15">
        <f t="shared" si="37"/>
        <v>81.006080449017773</v>
      </c>
      <c r="Q431" s="5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0">
        <f t="shared" si="41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4">
        <f t="shared" si="36"/>
        <v>0.67740740740740746</v>
      </c>
      <c r="P432" s="15">
        <f t="shared" si="37"/>
        <v>65.321428571428569</v>
      </c>
      <c r="Q432" s="5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0">
        <f t="shared" si="41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4">
        <f t="shared" si="36"/>
        <v>1.9249019607843136</v>
      </c>
      <c r="P433" s="15">
        <f t="shared" si="37"/>
        <v>104.43617021276596</v>
      </c>
      <c r="Q433" s="5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0">
        <f t="shared" si="41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4">
        <f t="shared" si="36"/>
        <v>0.82714285714285718</v>
      </c>
      <c r="P434" s="15">
        <f t="shared" si="37"/>
        <v>69.989010989010993</v>
      </c>
      <c r="Q434" s="5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0">
        <f t="shared" si="41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4">
        <f t="shared" si="36"/>
        <v>0.54163920922570019</v>
      </c>
      <c r="P435" s="15">
        <f t="shared" si="37"/>
        <v>83.023989898989896</v>
      </c>
      <c r="Q435" s="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0">
        <f t="shared" si="41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4">
        <f t="shared" si="36"/>
        <v>0.16722222222222222</v>
      </c>
      <c r="P436" s="15">
        <f t="shared" si="37"/>
        <v>90.3</v>
      </c>
      <c r="Q436" s="5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0">
        <f t="shared" si="41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4">
        <f t="shared" si="36"/>
        <v>1.168766404199475</v>
      </c>
      <c r="P437" s="15">
        <f t="shared" si="37"/>
        <v>103.98131932282546</v>
      </c>
      <c r="Q437" s="5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0">
        <f t="shared" si="41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4">
        <f t="shared" si="36"/>
        <v>10.521538461538462</v>
      </c>
      <c r="P438" s="15">
        <f t="shared" si="37"/>
        <v>54.931726907630519</v>
      </c>
      <c r="Q438" s="5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0">
        <f t="shared" si="41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4">
        <f t="shared" si="36"/>
        <v>1.2307407407407407</v>
      </c>
      <c r="P439" s="15">
        <f t="shared" si="37"/>
        <v>51.921875</v>
      </c>
      <c r="Q439" s="5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0">
        <f t="shared" si="41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4">
        <f t="shared" si="36"/>
        <v>1.7863855421686747</v>
      </c>
      <c r="P440" s="15">
        <f t="shared" si="37"/>
        <v>60.02834008097166</v>
      </c>
      <c r="Q440" s="5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0">
        <f t="shared" si="41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4">
        <f t="shared" si="36"/>
        <v>3.5528169014084505</v>
      </c>
      <c r="P441" s="15">
        <f t="shared" si="37"/>
        <v>44.003488879197555</v>
      </c>
      <c r="Q441" s="5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0">
        <f t="shared" si="41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4">
        <f t="shared" si="36"/>
        <v>1.6190634146341463</v>
      </c>
      <c r="P442" s="15">
        <f t="shared" si="37"/>
        <v>53.003513254551258</v>
      </c>
      <c r="Q442" s="5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0">
        <f t="shared" si="41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4">
        <f t="shared" si="36"/>
        <v>0.24914285714285714</v>
      </c>
      <c r="P443" s="15">
        <f t="shared" si="37"/>
        <v>54.5</v>
      </c>
      <c r="Q443" s="5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0">
        <f t="shared" si="41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4">
        <f t="shared" si="36"/>
        <v>1.9872222222222222</v>
      </c>
      <c r="P444" s="15">
        <f t="shared" si="37"/>
        <v>75.04195804195804</v>
      </c>
      <c r="Q444" s="5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0">
        <f t="shared" si="41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4">
        <f t="shared" si="36"/>
        <v>0.34752688172043011</v>
      </c>
      <c r="P445" s="15">
        <f t="shared" si="37"/>
        <v>35.911111111111111</v>
      </c>
      <c r="Q445" s="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0">
        <f t="shared" si="41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4">
        <f t="shared" si="36"/>
        <v>1.7641935483870967</v>
      </c>
      <c r="P446" s="15">
        <f t="shared" si="37"/>
        <v>36.952702702702702</v>
      </c>
      <c r="Q446" s="5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0">
        <f t="shared" si="41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4">
        <f t="shared" si="36"/>
        <v>5.1138095238095236</v>
      </c>
      <c r="P447" s="15">
        <f t="shared" si="37"/>
        <v>63.170588235294119</v>
      </c>
      <c r="Q447" s="5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0">
        <f t="shared" si="41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4">
        <f t="shared" si="36"/>
        <v>0.82044117647058823</v>
      </c>
      <c r="P448" s="15">
        <f t="shared" si="37"/>
        <v>29.99462365591398</v>
      </c>
      <c r="Q448" s="5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0">
        <f t="shared" si="41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4">
        <f t="shared" si="36"/>
        <v>0.24326030927835052</v>
      </c>
      <c r="P449" s="15">
        <f t="shared" si="37"/>
        <v>86</v>
      </c>
      <c r="Q449" s="5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0">
        <f t="shared" si="41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4">
        <f t="shared" si="36"/>
        <v>0.50482758620689661</v>
      </c>
      <c r="P450" s="15">
        <f t="shared" si="37"/>
        <v>75.014876033057845</v>
      </c>
      <c r="Q450" s="5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0">
        <f t="shared" si="41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4">
        <f t="shared" ref="O451:O514" si="42">E451/D451</f>
        <v>9.67</v>
      </c>
      <c r="P451" s="15">
        <f t="shared" ref="P451:P514" si="43">E451/G451</f>
        <v>101.19767441860465</v>
      </c>
      <c r="Q451" s="5" t="str">
        <f t="shared" ref="Q451:Q514" si="44">LEFT(N451,FIND("/",N451)-1)</f>
        <v>games</v>
      </c>
      <c r="R451" t="str">
        <f t="shared" ref="R451:R514" si="45">RIGHT(N451,(LEN(N451)-SEARCH("/",N451)))</f>
        <v>video games</v>
      </c>
      <c r="S451" s="11">
        <f t="shared" ref="S451:S514" si="46">(((J451/60)/60)/24)+DATE(1970,1,1)</f>
        <v>43530.25</v>
      </c>
      <c r="T451" s="10">
        <f t="shared" ref="T451:T514" si="47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4">
        <f t="shared" si="42"/>
        <v>0.04</v>
      </c>
      <c r="P452" s="15">
        <f t="shared" si="43"/>
        <v>4</v>
      </c>
      <c r="Q452" s="5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0">
        <f t="shared" si="47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4">
        <f t="shared" si="42"/>
        <v>1.2284501347708894</v>
      </c>
      <c r="P453" s="15">
        <f t="shared" si="43"/>
        <v>29.001272669424118</v>
      </c>
      <c r="Q453" s="5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0">
        <f t="shared" si="47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4">
        <f t="shared" si="42"/>
        <v>0.63437500000000002</v>
      </c>
      <c r="P454" s="15">
        <f t="shared" si="43"/>
        <v>98.225806451612897</v>
      </c>
      <c r="Q454" s="5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0">
        <f t="shared" si="47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4">
        <f t="shared" si="42"/>
        <v>0.56331688596491225</v>
      </c>
      <c r="P455" s="15">
        <f t="shared" si="43"/>
        <v>87.001693480101608</v>
      </c>
      <c r="Q455" s="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0">
        <f t="shared" si="47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4">
        <f t="shared" si="42"/>
        <v>0.44074999999999998</v>
      </c>
      <c r="P456" s="15">
        <f t="shared" si="43"/>
        <v>45.205128205128204</v>
      </c>
      <c r="Q456" s="5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0">
        <f t="shared" si="47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4">
        <f t="shared" si="42"/>
        <v>1.1837253218884121</v>
      </c>
      <c r="P457" s="15">
        <f t="shared" si="43"/>
        <v>37.001341561577675</v>
      </c>
      <c r="Q457" s="5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0">
        <f t="shared" si="47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4">
        <f t="shared" si="42"/>
        <v>1.041243169398907</v>
      </c>
      <c r="P458" s="15">
        <f t="shared" si="43"/>
        <v>94.976947040498445</v>
      </c>
      <c r="Q458" s="5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0">
        <f t="shared" si="47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4">
        <f t="shared" si="42"/>
        <v>0.26640000000000003</v>
      </c>
      <c r="P459" s="15">
        <f t="shared" si="43"/>
        <v>28.956521739130434</v>
      </c>
      <c r="Q459" s="5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0">
        <f t="shared" si="47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4">
        <f t="shared" si="42"/>
        <v>3.5120118343195266</v>
      </c>
      <c r="P460" s="15">
        <f t="shared" si="43"/>
        <v>55.993396226415094</v>
      </c>
      <c r="Q460" s="5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0">
        <f t="shared" si="47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4">
        <f t="shared" si="42"/>
        <v>0.90063492063492068</v>
      </c>
      <c r="P461" s="15">
        <f t="shared" si="43"/>
        <v>54.038095238095238</v>
      </c>
      <c r="Q461" s="5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0">
        <f t="shared" si="47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4">
        <f t="shared" si="42"/>
        <v>1.7162500000000001</v>
      </c>
      <c r="P462" s="15">
        <f t="shared" si="43"/>
        <v>82.38</v>
      </c>
      <c r="Q462" s="5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0">
        <f t="shared" si="47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4">
        <f t="shared" si="42"/>
        <v>1.4104655870445344</v>
      </c>
      <c r="P463" s="15">
        <f t="shared" si="43"/>
        <v>66.997115384615384</v>
      </c>
      <c r="Q463" s="5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0">
        <f t="shared" si="47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4">
        <f t="shared" si="42"/>
        <v>0.30579449152542371</v>
      </c>
      <c r="P464" s="15">
        <f t="shared" si="43"/>
        <v>107.91401869158878</v>
      </c>
      <c r="Q464" s="5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0">
        <f t="shared" si="47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4">
        <f t="shared" si="42"/>
        <v>1.0816455696202532</v>
      </c>
      <c r="P465" s="15">
        <f t="shared" si="43"/>
        <v>69.009501187648453</v>
      </c>
      <c r="Q465" s="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0">
        <f t="shared" si="47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4">
        <f t="shared" si="42"/>
        <v>1.3345505617977529</v>
      </c>
      <c r="P466" s="15">
        <f t="shared" si="43"/>
        <v>39.006568144499177</v>
      </c>
      <c r="Q466" s="5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0">
        <f t="shared" si="47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4">
        <f t="shared" si="42"/>
        <v>1.8785106382978722</v>
      </c>
      <c r="P467" s="15">
        <f t="shared" si="43"/>
        <v>110.3625</v>
      </c>
      <c r="Q467" s="5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0">
        <f t="shared" si="47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4">
        <f t="shared" si="42"/>
        <v>3.32</v>
      </c>
      <c r="P468" s="15">
        <f t="shared" si="43"/>
        <v>94.857142857142861</v>
      </c>
      <c r="Q468" s="5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0">
        <f t="shared" si="47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4">
        <f t="shared" si="42"/>
        <v>5.7521428571428572</v>
      </c>
      <c r="P469" s="15">
        <f t="shared" si="43"/>
        <v>57.935251798561154</v>
      </c>
      <c r="Q469" s="5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0">
        <f t="shared" si="47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4">
        <f t="shared" si="42"/>
        <v>0.40500000000000003</v>
      </c>
      <c r="P470" s="15">
        <f t="shared" si="43"/>
        <v>101.25</v>
      </c>
      <c r="Q470" s="5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0">
        <f t="shared" si="47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4">
        <f t="shared" si="42"/>
        <v>1.8442857142857143</v>
      </c>
      <c r="P471" s="15">
        <f t="shared" si="43"/>
        <v>64.95597484276729</v>
      </c>
      <c r="Q471" s="5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0">
        <f t="shared" si="47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4">
        <f t="shared" si="42"/>
        <v>2.8580555555555556</v>
      </c>
      <c r="P472" s="15">
        <f t="shared" si="43"/>
        <v>27.00524934383202</v>
      </c>
      <c r="Q472" s="5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0">
        <f t="shared" si="47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4">
        <f t="shared" si="42"/>
        <v>3.19</v>
      </c>
      <c r="P473" s="15">
        <f t="shared" si="43"/>
        <v>50.97422680412371</v>
      </c>
      <c r="Q473" s="5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0">
        <f t="shared" si="47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4">
        <f t="shared" si="42"/>
        <v>0.39234070221066319</v>
      </c>
      <c r="P474" s="15">
        <f t="shared" si="43"/>
        <v>104.94260869565217</v>
      </c>
      <c r="Q474" s="5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0">
        <f t="shared" si="47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4">
        <f t="shared" si="42"/>
        <v>1.7814000000000001</v>
      </c>
      <c r="P475" s="15">
        <f t="shared" si="43"/>
        <v>84.028301886792448</v>
      </c>
      <c r="Q475" s="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0">
        <f t="shared" si="47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4">
        <f t="shared" si="42"/>
        <v>3.6515</v>
      </c>
      <c r="P476" s="15">
        <f t="shared" si="43"/>
        <v>102.85915492957747</v>
      </c>
      <c r="Q476" s="5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0">
        <f t="shared" si="47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4">
        <f t="shared" si="42"/>
        <v>1.1394594594594594</v>
      </c>
      <c r="P477" s="15">
        <f t="shared" si="43"/>
        <v>39.962085308056871</v>
      </c>
      <c r="Q477" s="5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0">
        <f t="shared" si="47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4">
        <f t="shared" si="42"/>
        <v>0.29828720626631855</v>
      </c>
      <c r="P478" s="15">
        <f t="shared" si="43"/>
        <v>51.001785714285717</v>
      </c>
      <c r="Q478" s="5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0">
        <f t="shared" si="47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4">
        <f t="shared" si="42"/>
        <v>0.54270588235294115</v>
      </c>
      <c r="P479" s="15">
        <f t="shared" si="43"/>
        <v>40.823008849557525</v>
      </c>
      <c r="Q479" s="5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0">
        <f t="shared" si="47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4">
        <f t="shared" si="42"/>
        <v>2.3634156976744185</v>
      </c>
      <c r="P480" s="15">
        <f t="shared" si="43"/>
        <v>58.999637155297535</v>
      </c>
      <c r="Q480" s="5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0">
        <f t="shared" si="47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4">
        <f t="shared" si="42"/>
        <v>5.1291666666666664</v>
      </c>
      <c r="P481" s="15">
        <f t="shared" si="43"/>
        <v>71.156069364161851</v>
      </c>
      <c r="Q481" s="5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0">
        <f t="shared" si="47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4">
        <f t="shared" si="42"/>
        <v>1.0065116279069768</v>
      </c>
      <c r="P482" s="15">
        <f t="shared" si="43"/>
        <v>99.494252873563212</v>
      </c>
      <c r="Q482" s="5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0">
        <f t="shared" si="47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4">
        <f t="shared" si="42"/>
        <v>0.81348423194303154</v>
      </c>
      <c r="P483" s="15">
        <f t="shared" si="43"/>
        <v>103.98634590377114</v>
      </c>
      <c r="Q483" s="5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0">
        <f t="shared" si="47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4">
        <f t="shared" si="42"/>
        <v>0.16404761904761905</v>
      </c>
      <c r="P484" s="15">
        <f t="shared" si="43"/>
        <v>76.555555555555557</v>
      </c>
      <c r="Q484" s="5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0">
        <f t="shared" si="47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4">
        <f t="shared" si="42"/>
        <v>0.52774617067833696</v>
      </c>
      <c r="P485" s="15">
        <f t="shared" si="43"/>
        <v>87.068592057761734</v>
      </c>
      <c r="Q485" s="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0">
        <f t="shared" si="47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4">
        <f t="shared" si="42"/>
        <v>2.6020608108108108</v>
      </c>
      <c r="P486" s="15">
        <f t="shared" si="43"/>
        <v>48.99554707379135</v>
      </c>
      <c r="Q486" s="5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0">
        <f t="shared" si="47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4">
        <f t="shared" si="42"/>
        <v>0.30732891832229581</v>
      </c>
      <c r="P487" s="15">
        <f t="shared" si="43"/>
        <v>42.969135802469133</v>
      </c>
      <c r="Q487" s="5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0">
        <f t="shared" si="47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4">
        <f t="shared" si="42"/>
        <v>0.13500000000000001</v>
      </c>
      <c r="P488" s="15">
        <f t="shared" si="43"/>
        <v>33.428571428571431</v>
      </c>
      <c r="Q488" s="5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0">
        <f t="shared" si="47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4">
        <f t="shared" si="42"/>
        <v>1.7862556663644606</v>
      </c>
      <c r="P489" s="15">
        <f t="shared" si="43"/>
        <v>83.982949701619773</v>
      </c>
      <c r="Q489" s="5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0">
        <f t="shared" si="47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4">
        <f t="shared" si="42"/>
        <v>2.2005660377358489</v>
      </c>
      <c r="P490" s="15">
        <f t="shared" si="43"/>
        <v>101.41739130434783</v>
      </c>
      <c r="Q490" s="5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0">
        <f t="shared" si="47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4">
        <f t="shared" si="42"/>
        <v>1.015108695652174</v>
      </c>
      <c r="P491" s="15">
        <f t="shared" si="43"/>
        <v>109.87058823529412</v>
      </c>
      <c r="Q491" s="5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0">
        <f t="shared" si="47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4">
        <f t="shared" si="42"/>
        <v>1.915</v>
      </c>
      <c r="P492" s="15">
        <f t="shared" si="43"/>
        <v>31.916666666666668</v>
      </c>
      <c r="Q492" s="5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0">
        <f t="shared" si="47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4">
        <f t="shared" si="42"/>
        <v>3.0534683098591549</v>
      </c>
      <c r="P493" s="15">
        <f t="shared" si="43"/>
        <v>70.993450675399103</v>
      </c>
      <c r="Q493" s="5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0">
        <f t="shared" si="47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4">
        <f t="shared" si="42"/>
        <v>0.23995287958115183</v>
      </c>
      <c r="P494" s="15">
        <f t="shared" si="43"/>
        <v>77.026890756302521</v>
      </c>
      <c r="Q494" s="5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0">
        <f t="shared" si="47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4">
        <f t="shared" si="42"/>
        <v>7.2377777777777776</v>
      </c>
      <c r="P495" s="15">
        <f t="shared" si="43"/>
        <v>101.78125</v>
      </c>
      <c r="Q495" s="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0">
        <f t="shared" si="47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4">
        <f t="shared" si="42"/>
        <v>5.4736000000000002</v>
      </c>
      <c r="P496" s="15">
        <f t="shared" si="43"/>
        <v>51.059701492537314</v>
      </c>
      <c r="Q496" s="5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0">
        <f t="shared" si="47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4">
        <f t="shared" si="42"/>
        <v>4.1449999999999996</v>
      </c>
      <c r="P497" s="15">
        <f t="shared" si="43"/>
        <v>68.02051282051282</v>
      </c>
      <c r="Q497" s="5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0">
        <f t="shared" si="47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4">
        <f t="shared" si="42"/>
        <v>9.0696409140369975E-3</v>
      </c>
      <c r="P498" s="15">
        <f t="shared" si="43"/>
        <v>30.87037037037037</v>
      </c>
      <c r="Q498" s="5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0">
        <f t="shared" si="47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4">
        <f t="shared" si="42"/>
        <v>0.34173469387755101</v>
      </c>
      <c r="P499" s="15">
        <f t="shared" si="43"/>
        <v>27.908333333333335</v>
      </c>
      <c r="Q499" s="5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0">
        <f t="shared" si="47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4">
        <f t="shared" si="42"/>
        <v>0.239488107549121</v>
      </c>
      <c r="P500" s="15">
        <f t="shared" si="43"/>
        <v>79.994818652849744</v>
      </c>
      <c r="Q500" s="5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0">
        <f t="shared" si="47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4">
        <f t="shared" si="42"/>
        <v>0.48072649572649573</v>
      </c>
      <c r="P501" s="15">
        <f t="shared" si="43"/>
        <v>38.003378378378379</v>
      </c>
      <c r="Q501" s="5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0">
        <f t="shared" si="47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4">
        <f t="shared" si="42"/>
        <v>0</v>
      </c>
      <c r="P502" s="15" t="e">
        <f t="shared" si="43"/>
        <v>#DIV/0!</v>
      </c>
      <c r="Q502" s="5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0">
        <f t="shared" si="47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4">
        <f t="shared" si="42"/>
        <v>0.70145182291666663</v>
      </c>
      <c r="P503" s="15">
        <f t="shared" si="43"/>
        <v>59.990534521158132</v>
      </c>
      <c r="Q503" s="5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0">
        <f t="shared" si="47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4">
        <f t="shared" si="42"/>
        <v>5.2992307692307694</v>
      </c>
      <c r="P504" s="15">
        <f t="shared" si="43"/>
        <v>37.037634408602152</v>
      </c>
      <c r="Q504" s="5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0">
        <f t="shared" si="47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4">
        <f t="shared" si="42"/>
        <v>1.8032549019607844</v>
      </c>
      <c r="P505" s="15">
        <f t="shared" si="43"/>
        <v>99.963043478260872</v>
      </c>
      <c r="Q505" s="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0">
        <f t="shared" si="47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4">
        <f t="shared" si="42"/>
        <v>0.92320000000000002</v>
      </c>
      <c r="P506" s="15">
        <f t="shared" si="43"/>
        <v>111.6774193548387</v>
      </c>
      <c r="Q506" s="5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0">
        <f t="shared" si="47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4">
        <f t="shared" si="42"/>
        <v>0.13901001112347053</v>
      </c>
      <c r="P507" s="15">
        <f t="shared" si="43"/>
        <v>36.014409221902014</v>
      </c>
      <c r="Q507" s="5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0">
        <f t="shared" si="47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4">
        <f t="shared" si="42"/>
        <v>9.2707777777777771</v>
      </c>
      <c r="P508" s="15">
        <f t="shared" si="43"/>
        <v>66.010284810126578</v>
      </c>
      <c r="Q508" s="5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0">
        <f t="shared" si="47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4">
        <f t="shared" si="42"/>
        <v>0.39857142857142858</v>
      </c>
      <c r="P509" s="15">
        <f t="shared" si="43"/>
        <v>44.05263157894737</v>
      </c>
      <c r="Q509" s="5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0">
        <f t="shared" si="47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4">
        <f t="shared" si="42"/>
        <v>1.1222929936305732</v>
      </c>
      <c r="P510" s="15">
        <f t="shared" si="43"/>
        <v>52.999726551818434</v>
      </c>
      <c r="Q510" s="5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0">
        <f t="shared" si="47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4">
        <f t="shared" si="42"/>
        <v>0.70925816023738875</v>
      </c>
      <c r="P511" s="15">
        <f t="shared" si="43"/>
        <v>95</v>
      </c>
      <c r="Q511" s="5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0">
        <f t="shared" si="47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4">
        <f t="shared" si="42"/>
        <v>1.1908974358974358</v>
      </c>
      <c r="P512" s="15">
        <f t="shared" si="43"/>
        <v>70.908396946564892</v>
      </c>
      <c r="Q512" s="5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0">
        <f t="shared" si="47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4">
        <f t="shared" si="42"/>
        <v>0.24017591339648173</v>
      </c>
      <c r="P513" s="15">
        <f t="shared" si="43"/>
        <v>98.060773480662988</v>
      </c>
      <c r="Q513" s="5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0">
        <f t="shared" si="47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4">
        <f t="shared" si="42"/>
        <v>1.3931868131868133</v>
      </c>
      <c r="P514" s="15">
        <f t="shared" si="43"/>
        <v>53.046025104602514</v>
      </c>
      <c r="Q514" s="5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0">
        <f t="shared" si="47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4">
        <f t="shared" ref="O515:O578" si="48">E515/D515</f>
        <v>0.39277108433734942</v>
      </c>
      <c r="P515" s="15">
        <f t="shared" ref="P515:P578" si="49">E515/G515</f>
        <v>93.142857142857139</v>
      </c>
      <c r="Q515" s="5" t="str">
        <f t="shared" ref="Q515:Q578" si="50">LEFT(N515,FIND("/",N515)-1)</f>
        <v>film &amp; video</v>
      </c>
      <c r="R515" t="str">
        <f t="shared" ref="R515:R578" si="51">RIGHT(N515,(LEN(N515)-SEARCH("/",N515)))</f>
        <v>television</v>
      </c>
      <c r="S515" s="11">
        <f t="shared" ref="S515:S578" si="52">(((J515/60)/60)/24)+DATE(1970,1,1)</f>
        <v>40430.208333333336</v>
      </c>
      <c r="T515" s="10">
        <f t="shared" ref="T515:T578" si="53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4">
        <f t="shared" si="48"/>
        <v>0.22439077144917088</v>
      </c>
      <c r="P516" s="15">
        <f t="shared" si="49"/>
        <v>58.945075757575758</v>
      </c>
      <c r="Q516" s="5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0">
        <f t="shared" si="5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4">
        <f t="shared" si="48"/>
        <v>0.55779069767441858</v>
      </c>
      <c r="P517" s="15">
        <f t="shared" si="49"/>
        <v>36.067669172932334</v>
      </c>
      <c r="Q517" s="5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0">
        <f t="shared" si="5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4">
        <f t="shared" si="48"/>
        <v>0.42523125996810207</v>
      </c>
      <c r="P518" s="15">
        <f t="shared" si="49"/>
        <v>63.030732860520096</v>
      </c>
      <c r="Q518" s="5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0">
        <f t="shared" si="5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4">
        <f t="shared" si="48"/>
        <v>1.1200000000000001</v>
      </c>
      <c r="P519" s="15">
        <f t="shared" si="49"/>
        <v>84.717948717948715</v>
      </c>
      <c r="Q519" s="5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0">
        <f t="shared" si="5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4">
        <f t="shared" si="48"/>
        <v>7.0681818181818179E-2</v>
      </c>
      <c r="P520" s="15">
        <f t="shared" si="49"/>
        <v>62.2</v>
      </c>
      <c r="Q520" s="5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0">
        <f t="shared" si="5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4">
        <f t="shared" si="48"/>
        <v>1.0174563871693867</v>
      </c>
      <c r="P521" s="15">
        <f t="shared" si="49"/>
        <v>101.97518330513255</v>
      </c>
      <c r="Q521" s="5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0">
        <f t="shared" si="5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4">
        <f t="shared" si="48"/>
        <v>4.2575000000000003</v>
      </c>
      <c r="P522" s="15">
        <f t="shared" si="49"/>
        <v>106.4375</v>
      </c>
      <c r="Q522" s="5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0">
        <f t="shared" si="5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4">
        <f t="shared" si="48"/>
        <v>1.4553947368421052</v>
      </c>
      <c r="P523" s="15">
        <f t="shared" si="49"/>
        <v>29.975609756097562</v>
      </c>
      <c r="Q523" s="5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0">
        <f t="shared" si="5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4">
        <f t="shared" si="48"/>
        <v>0.32453465346534655</v>
      </c>
      <c r="P524" s="15">
        <f t="shared" si="49"/>
        <v>85.806282722513089</v>
      </c>
      <c r="Q524" s="5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0">
        <f t="shared" si="5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4">
        <f t="shared" si="48"/>
        <v>7.003333333333333</v>
      </c>
      <c r="P525" s="15">
        <f t="shared" si="49"/>
        <v>70.82022471910112</v>
      </c>
      <c r="Q525" s="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0">
        <f t="shared" si="5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4">
        <f t="shared" si="48"/>
        <v>0.83904860392967939</v>
      </c>
      <c r="P526" s="15">
        <f t="shared" si="49"/>
        <v>40.998484082870135</v>
      </c>
      <c r="Q526" s="5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0">
        <f t="shared" si="5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4">
        <f t="shared" si="48"/>
        <v>0.84190476190476193</v>
      </c>
      <c r="P527" s="15">
        <f t="shared" si="49"/>
        <v>28.063492063492063</v>
      </c>
      <c r="Q527" s="5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0">
        <f t="shared" si="5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4">
        <f t="shared" si="48"/>
        <v>1.5595180722891566</v>
      </c>
      <c r="P528" s="15">
        <f t="shared" si="49"/>
        <v>88.054421768707485</v>
      </c>
      <c r="Q528" s="5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0">
        <f t="shared" si="5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4">
        <f t="shared" si="48"/>
        <v>0.99619450317124736</v>
      </c>
      <c r="P529" s="15">
        <f t="shared" si="49"/>
        <v>31</v>
      </c>
      <c r="Q529" s="5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0">
        <f t="shared" si="5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4">
        <f t="shared" si="48"/>
        <v>0.80300000000000005</v>
      </c>
      <c r="P530" s="15">
        <f t="shared" si="49"/>
        <v>90.337500000000006</v>
      </c>
      <c r="Q530" s="5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0">
        <f t="shared" si="5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4">
        <f t="shared" si="48"/>
        <v>0.11254901960784314</v>
      </c>
      <c r="P531" s="15">
        <f t="shared" si="49"/>
        <v>63.777777777777779</v>
      </c>
      <c r="Q531" s="5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0">
        <f t="shared" si="5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4">
        <f t="shared" si="48"/>
        <v>0.91740952380952379</v>
      </c>
      <c r="P532" s="15">
        <f t="shared" si="49"/>
        <v>53.995515695067262</v>
      </c>
      <c r="Q532" s="5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0">
        <f t="shared" si="5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4">
        <f t="shared" si="48"/>
        <v>0.95521156936261387</v>
      </c>
      <c r="P533" s="15">
        <f t="shared" si="49"/>
        <v>48.993956043956047</v>
      </c>
      <c r="Q533" s="5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0">
        <f t="shared" si="5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4">
        <f t="shared" si="48"/>
        <v>5.0287499999999996</v>
      </c>
      <c r="P534" s="15">
        <f t="shared" si="49"/>
        <v>63.857142857142854</v>
      </c>
      <c r="Q534" s="5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0">
        <f t="shared" si="5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4">
        <f t="shared" si="48"/>
        <v>1.5924394463667819</v>
      </c>
      <c r="P535" s="15">
        <f t="shared" si="49"/>
        <v>82.996393146979258</v>
      </c>
      <c r="Q535" s="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0">
        <f t="shared" si="5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4">
        <f t="shared" si="48"/>
        <v>0.15022446689113356</v>
      </c>
      <c r="P536" s="15">
        <f t="shared" si="49"/>
        <v>55.08230452674897</v>
      </c>
      <c r="Q536" s="5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0">
        <f t="shared" si="5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4">
        <f t="shared" si="48"/>
        <v>4.820384615384615</v>
      </c>
      <c r="P537" s="15">
        <f t="shared" si="49"/>
        <v>62.044554455445542</v>
      </c>
      <c r="Q537" s="5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0">
        <f t="shared" si="5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4">
        <f t="shared" si="48"/>
        <v>1.4996938775510205</v>
      </c>
      <c r="P538" s="15">
        <f t="shared" si="49"/>
        <v>104.97857142857143</v>
      </c>
      <c r="Q538" s="5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0">
        <f t="shared" si="5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4">
        <f t="shared" si="48"/>
        <v>1.1722156398104266</v>
      </c>
      <c r="P539" s="15">
        <f t="shared" si="49"/>
        <v>94.044676806083643</v>
      </c>
      <c r="Q539" s="5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0">
        <f t="shared" si="5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4">
        <f t="shared" si="48"/>
        <v>0.37695968274950431</v>
      </c>
      <c r="P540" s="15">
        <f t="shared" si="49"/>
        <v>44.007716049382715</v>
      </c>
      <c r="Q540" s="5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0">
        <f t="shared" si="5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4">
        <f t="shared" si="48"/>
        <v>0.72653061224489801</v>
      </c>
      <c r="P541" s="15">
        <f t="shared" si="49"/>
        <v>92.467532467532465</v>
      </c>
      <c r="Q541" s="5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0">
        <f t="shared" si="5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4">
        <f t="shared" si="48"/>
        <v>2.6598113207547169</v>
      </c>
      <c r="P542" s="15">
        <f t="shared" si="49"/>
        <v>57.072874493927124</v>
      </c>
      <c r="Q542" s="5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0">
        <f t="shared" si="5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4">
        <f t="shared" si="48"/>
        <v>0.24205617977528091</v>
      </c>
      <c r="P543" s="15">
        <f t="shared" si="49"/>
        <v>109.07848101265823</v>
      </c>
      <c r="Q543" s="5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0">
        <f t="shared" si="5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4">
        <f t="shared" si="48"/>
        <v>2.5064935064935064E-2</v>
      </c>
      <c r="P544" s="15">
        <f t="shared" si="49"/>
        <v>39.387755102040813</v>
      </c>
      <c r="Q544" s="5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0">
        <f t="shared" si="5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4">
        <f t="shared" si="48"/>
        <v>0.1632979976442874</v>
      </c>
      <c r="P545" s="15">
        <f t="shared" si="49"/>
        <v>77.022222222222226</v>
      </c>
      <c r="Q545" s="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0">
        <f t="shared" si="5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4">
        <f t="shared" si="48"/>
        <v>2.7650000000000001</v>
      </c>
      <c r="P546" s="15">
        <f t="shared" si="49"/>
        <v>92.166666666666671</v>
      </c>
      <c r="Q546" s="5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0">
        <f t="shared" si="5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4">
        <f t="shared" si="48"/>
        <v>0.88803571428571426</v>
      </c>
      <c r="P547" s="15">
        <f t="shared" si="49"/>
        <v>61.007063197026021</v>
      </c>
      <c r="Q547" s="5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0">
        <f t="shared" si="5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4">
        <f t="shared" si="48"/>
        <v>1.6357142857142857</v>
      </c>
      <c r="P548" s="15">
        <f t="shared" si="49"/>
        <v>78.068181818181813</v>
      </c>
      <c r="Q548" s="5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0">
        <f t="shared" si="5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4">
        <f t="shared" si="48"/>
        <v>9.69</v>
      </c>
      <c r="P549" s="15">
        <f t="shared" si="49"/>
        <v>80.75</v>
      </c>
      <c r="Q549" s="5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0">
        <f t="shared" si="5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4">
        <f t="shared" si="48"/>
        <v>2.7091376701966716</v>
      </c>
      <c r="P550" s="15">
        <f t="shared" si="49"/>
        <v>59.991289782244557</v>
      </c>
      <c r="Q550" s="5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0">
        <f t="shared" si="5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4">
        <f t="shared" si="48"/>
        <v>2.8421355932203389</v>
      </c>
      <c r="P551" s="15">
        <f t="shared" si="49"/>
        <v>110.03018372703411</v>
      </c>
      <c r="Q551" s="5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0">
        <f t="shared" si="5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4">
        <f t="shared" si="48"/>
        <v>0.04</v>
      </c>
      <c r="P552" s="15">
        <f t="shared" si="49"/>
        <v>4</v>
      </c>
      <c r="Q552" s="5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0">
        <f t="shared" si="5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4">
        <f t="shared" si="48"/>
        <v>0.58632981676846196</v>
      </c>
      <c r="P553" s="15">
        <f t="shared" si="49"/>
        <v>37.99856063332134</v>
      </c>
      <c r="Q553" s="5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0">
        <f t="shared" si="5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4">
        <f t="shared" si="48"/>
        <v>0.98511111111111116</v>
      </c>
      <c r="P554" s="15">
        <f t="shared" si="49"/>
        <v>96.369565217391298</v>
      </c>
      <c r="Q554" s="5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0">
        <f t="shared" si="5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4">
        <f t="shared" si="48"/>
        <v>0.43975381008206332</v>
      </c>
      <c r="P555" s="15">
        <f t="shared" si="49"/>
        <v>72.978599221789878</v>
      </c>
      <c r="Q555" s="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0">
        <f t="shared" si="5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4">
        <f t="shared" si="48"/>
        <v>1.5166315789473683</v>
      </c>
      <c r="P556" s="15">
        <f t="shared" si="49"/>
        <v>26.007220216606498</v>
      </c>
      <c r="Q556" s="5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0">
        <f t="shared" si="5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4">
        <f t="shared" si="48"/>
        <v>2.2363492063492063</v>
      </c>
      <c r="P557" s="15">
        <f t="shared" si="49"/>
        <v>104.36296296296297</v>
      </c>
      <c r="Q557" s="5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0">
        <f t="shared" si="5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4">
        <f t="shared" si="48"/>
        <v>2.3975</v>
      </c>
      <c r="P558" s="15">
        <f t="shared" si="49"/>
        <v>102.18852459016394</v>
      </c>
      <c r="Q558" s="5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0">
        <f t="shared" si="5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4">
        <f t="shared" si="48"/>
        <v>1.9933333333333334</v>
      </c>
      <c r="P559" s="15">
        <f t="shared" si="49"/>
        <v>54.117647058823529</v>
      </c>
      <c r="Q559" s="5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0">
        <f t="shared" si="5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4">
        <f t="shared" si="48"/>
        <v>1.373448275862069</v>
      </c>
      <c r="P560" s="15">
        <f t="shared" si="49"/>
        <v>63.222222222222221</v>
      </c>
      <c r="Q560" s="5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0">
        <f t="shared" si="5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4">
        <f t="shared" si="48"/>
        <v>1.009696106362773</v>
      </c>
      <c r="P561" s="15">
        <f t="shared" si="49"/>
        <v>104.03228962818004</v>
      </c>
      <c r="Q561" s="5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0">
        <f t="shared" si="5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4">
        <f t="shared" si="48"/>
        <v>7.9416000000000002</v>
      </c>
      <c r="P562" s="15">
        <f t="shared" si="49"/>
        <v>49.994334277620396</v>
      </c>
      <c r="Q562" s="5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0">
        <f t="shared" si="5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4">
        <f t="shared" si="48"/>
        <v>3.6970000000000001</v>
      </c>
      <c r="P563" s="15">
        <f t="shared" si="49"/>
        <v>56.015151515151516</v>
      </c>
      <c r="Q563" s="5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0">
        <f t="shared" si="5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4">
        <f t="shared" si="48"/>
        <v>0.12818181818181817</v>
      </c>
      <c r="P564" s="15">
        <f t="shared" si="49"/>
        <v>48.807692307692307</v>
      </c>
      <c r="Q564" s="5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0">
        <f t="shared" si="5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4">
        <f t="shared" si="48"/>
        <v>1.3802702702702703</v>
      </c>
      <c r="P565" s="15">
        <f t="shared" si="49"/>
        <v>60.082352941176474</v>
      </c>
      <c r="Q565" s="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0">
        <f t="shared" si="5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4">
        <f t="shared" si="48"/>
        <v>0.83813278008298753</v>
      </c>
      <c r="P566" s="15">
        <f t="shared" si="49"/>
        <v>78.990502793296088</v>
      </c>
      <c r="Q566" s="5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0">
        <f t="shared" si="5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4">
        <f t="shared" si="48"/>
        <v>2.0460063224446787</v>
      </c>
      <c r="P567" s="15">
        <f t="shared" si="49"/>
        <v>53.99499443826474</v>
      </c>
      <c r="Q567" s="5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0">
        <f t="shared" si="5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4">
        <f t="shared" si="48"/>
        <v>0.44344086021505374</v>
      </c>
      <c r="P568" s="15">
        <f t="shared" si="49"/>
        <v>111.45945945945945</v>
      </c>
      <c r="Q568" s="5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0">
        <f t="shared" si="5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4">
        <f t="shared" si="48"/>
        <v>2.1860294117647059</v>
      </c>
      <c r="P569" s="15">
        <f t="shared" si="49"/>
        <v>60.922131147540981</v>
      </c>
      <c r="Q569" s="5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0">
        <f t="shared" si="5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4">
        <f t="shared" si="48"/>
        <v>1.8603314917127072</v>
      </c>
      <c r="P570" s="15">
        <f t="shared" si="49"/>
        <v>26.0015444015444</v>
      </c>
      <c r="Q570" s="5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0">
        <f t="shared" si="5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4">
        <f t="shared" si="48"/>
        <v>2.3733830845771142</v>
      </c>
      <c r="P571" s="15">
        <f t="shared" si="49"/>
        <v>80.993208828522924</v>
      </c>
      <c r="Q571" s="5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0">
        <f t="shared" si="5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4">
        <f t="shared" si="48"/>
        <v>3.0565384615384614</v>
      </c>
      <c r="P572" s="15">
        <f t="shared" si="49"/>
        <v>34.995963302752294</v>
      </c>
      <c r="Q572" s="5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0">
        <f t="shared" si="5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4">
        <f t="shared" si="48"/>
        <v>0.94142857142857139</v>
      </c>
      <c r="P573" s="15">
        <f t="shared" si="49"/>
        <v>94.142857142857139</v>
      </c>
      <c r="Q573" s="5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0">
        <f t="shared" si="5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4">
        <f t="shared" si="48"/>
        <v>0.54400000000000004</v>
      </c>
      <c r="P574" s="15">
        <f t="shared" si="49"/>
        <v>52.085106382978722</v>
      </c>
      <c r="Q574" s="5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0">
        <f t="shared" si="5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4">
        <f t="shared" si="48"/>
        <v>1.1188059701492536</v>
      </c>
      <c r="P575" s="15">
        <f t="shared" si="49"/>
        <v>24.986666666666668</v>
      </c>
      <c r="Q575" s="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0">
        <f t="shared" si="5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4">
        <f t="shared" si="48"/>
        <v>3.6914814814814814</v>
      </c>
      <c r="P576" s="15">
        <f t="shared" si="49"/>
        <v>69.215277777777771</v>
      </c>
      <c r="Q576" s="5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0">
        <f t="shared" si="5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4">
        <f t="shared" si="48"/>
        <v>0.62930372148859548</v>
      </c>
      <c r="P577" s="15">
        <f t="shared" si="49"/>
        <v>93.944444444444443</v>
      </c>
      <c r="Q577" s="5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0">
        <f t="shared" si="5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4">
        <f t="shared" si="48"/>
        <v>0.6492783505154639</v>
      </c>
      <c r="P578" s="15">
        <f t="shared" si="49"/>
        <v>98.40625</v>
      </c>
      <c r="Q578" s="5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0">
        <f t="shared" si="5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4">
        <f t="shared" ref="O579:O642" si="54">E579/D579</f>
        <v>0.18853658536585366</v>
      </c>
      <c r="P579" s="15">
        <f t="shared" ref="P579:P642" si="55">E579/G579</f>
        <v>41.783783783783782</v>
      </c>
      <c r="Q579" s="5" t="str">
        <f t="shared" ref="Q579:Q642" si="56">LEFT(N579,FIND("/",N579)-1)</f>
        <v>music</v>
      </c>
      <c r="R579" t="str">
        <f t="shared" ref="R579:R642" si="57">RIGHT(N579,(LEN(N579)-SEARCH("/",N579)))</f>
        <v>jazz</v>
      </c>
      <c r="S579" s="11">
        <f t="shared" ref="S579:S642" si="58">(((J579/60)/60)/24)+DATE(1970,1,1)</f>
        <v>40613.25</v>
      </c>
      <c r="T579" s="10">
        <f t="shared" ref="T579:T642" si="5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4">
        <f t="shared" si="54"/>
        <v>0.1675440414507772</v>
      </c>
      <c r="P580" s="15">
        <f t="shared" si="55"/>
        <v>65.991836734693877</v>
      </c>
      <c r="Q580" s="5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0">
        <f t="shared" si="5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4">
        <f t="shared" si="54"/>
        <v>1.0111290322580646</v>
      </c>
      <c r="P581" s="15">
        <f t="shared" si="55"/>
        <v>72.05747126436782</v>
      </c>
      <c r="Q581" s="5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0">
        <f t="shared" si="5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4">
        <f t="shared" si="54"/>
        <v>3.4150228310502282</v>
      </c>
      <c r="P582" s="15">
        <f t="shared" si="55"/>
        <v>48.003209242618745</v>
      </c>
      <c r="Q582" s="5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0">
        <f t="shared" si="5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4">
        <f t="shared" si="54"/>
        <v>0.64016666666666666</v>
      </c>
      <c r="P583" s="15">
        <f t="shared" si="55"/>
        <v>54.098591549295776</v>
      </c>
      <c r="Q583" s="5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0">
        <f t="shared" si="5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4">
        <f t="shared" si="54"/>
        <v>0.5208045977011494</v>
      </c>
      <c r="P584" s="15">
        <f t="shared" si="55"/>
        <v>107.88095238095238</v>
      </c>
      <c r="Q584" s="5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0">
        <f t="shared" si="5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4">
        <f t="shared" si="54"/>
        <v>3.2240211640211642</v>
      </c>
      <c r="P585" s="15">
        <f t="shared" si="55"/>
        <v>67.034103410341032</v>
      </c>
      <c r="Q585" s="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0">
        <f t="shared" si="5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4">
        <f t="shared" si="54"/>
        <v>1.1950810185185186</v>
      </c>
      <c r="P586" s="15">
        <f t="shared" si="55"/>
        <v>64.01425914445133</v>
      </c>
      <c r="Q586" s="5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0">
        <f t="shared" si="5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4">
        <f t="shared" si="54"/>
        <v>1.4679775280898877</v>
      </c>
      <c r="P587" s="15">
        <f t="shared" si="55"/>
        <v>96.066176470588232</v>
      </c>
      <c r="Q587" s="5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0">
        <f t="shared" si="5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4">
        <f t="shared" si="54"/>
        <v>9.5057142857142853</v>
      </c>
      <c r="P588" s="15">
        <f t="shared" si="55"/>
        <v>51.184615384615384</v>
      </c>
      <c r="Q588" s="5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0">
        <f t="shared" si="5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4">
        <f t="shared" si="54"/>
        <v>0.72893617021276591</v>
      </c>
      <c r="P589" s="15">
        <f t="shared" si="55"/>
        <v>43.92307692307692</v>
      </c>
      <c r="Q589" s="5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0">
        <f t="shared" si="5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4">
        <f t="shared" si="54"/>
        <v>0.7900824873096447</v>
      </c>
      <c r="P590" s="15">
        <f t="shared" si="55"/>
        <v>91.021198830409361</v>
      </c>
      <c r="Q590" s="5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0">
        <f t="shared" si="5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4">
        <f t="shared" si="54"/>
        <v>0.64721518987341775</v>
      </c>
      <c r="P591" s="15">
        <f t="shared" si="55"/>
        <v>50.127450980392155</v>
      </c>
      <c r="Q591" s="5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0">
        <f t="shared" si="5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4">
        <f t="shared" si="54"/>
        <v>0.82028169014084507</v>
      </c>
      <c r="P592" s="15">
        <f t="shared" si="55"/>
        <v>67.720930232558146</v>
      </c>
      <c r="Q592" s="5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0">
        <f t="shared" si="5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4">
        <f t="shared" si="54"/>
        <v>10.376666666666667</v>
      </c>
      <c r="P593" s="15">
        <f t="shared" si="55"/>
        <v>61.03921568627451</v>
      </c>
      <c r="Q593" s="5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0">
        <f t="shared" si="5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4">
        <f t="shared" si="54"/>
        <v>0.12910076530612244</v>
      </c>
      <c r="P594" s="15">
        <f t="shared" si="55"/>
        <v>80.011857707509876</v>
      </c>
      <c r="Q594" s="5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0">
        <f t="shared" si="5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4">
        <f t="shared" si="54"/>
        <v>1.5484210526315789</v>
      </c>
      <c r="P595" s="15">
        <f t="shared" si="55"/>
        <v>47.001497753369947</v>
      </c>
      <c r="Q595" s="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0">
        <f t="shared" si="5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4">
        <f t="shared" si="54"/>
        <v>7.0991735537190084E-2</v>
      </c>
      <c r="P596" s="15">
        <f t="shared" si="55"/>
        <v>71.127388535031841</v>
      </c>
      <c r="Q596" s="5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0">
        <f t="shared" si="5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4">
        <f t="shared" si="54"/>
        <v>2.0852773826458035</v>
      </c>
      <c r="P597" s="15">
        <f t="shared" si="55"/>
        <v>89.99079189686924</v>
      </c>
      <c r="Q597" s="5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0">
        <f t="shared" si="5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4">
        <f t="shared" si="54"/>
        <v>0.99683544303797467</v>
      </c>
      <c r="P598" s="15">
        <f t="shared" si="55"/>
        <v>43.032786885245905</v>
      </c>
      <c r="Q598" s="5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0">
        <f t="shared" si="5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4">
        <f t="shared" si="54"/>
        <v>2.0159756097560977</v>
      </c>
      <c r="P599" s="15">
        <f t="shared" si="55"/>
        <v>67.997714808043881</v>
      </c>
      <c r="Q599" s="5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0">
        <f t="shared" si="5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4">
        <f t="shared" si="54"/>
        <v>1.6209032258064515</v>
      </c>
      <c r="P600" s="15">
        <f t="shared" si="55"/>
        <v>73.004566210045667</v>
      </c>
      <c r="Q600" s="5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0">
        <f t="shared" si="5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4">
        <f t="shared" si="54"/>
        <v>3.6436208125445471E-2</v>
      </c>
      <c r="P601" s="15">
        <f t="shared" si="55"/>
        <v>62.341463414634148</v>
      </c>
      <c r="Q601" s="5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0">
        <f t="shared" si="5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4">
        <f t="shared" si="54"/>
        <v>0.05</v>
      </c>
      <c r="P602" s="15">
        <f t="shared" si="55"/>
        <v>5</v>
      </c>
      <c r="Q602" s="5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0">
        <f t="shared" si="5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4">
        <f t="shared" si="54"/>
        <v>2.0663492063492064</v>
      </c>
      <c r="P603" s="15">
        <f t="shared" si="55"/>
        <v>67.103092783505161</v>
      </c>
      <c r="Q603" s="5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0">
        <f t="shared" si="5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4">
        <f t="shared" si="54"/>
        <v>1.2823628691983122</v>
      </c>
      <c r="P604" s="15">
        <f t="shared" si="55"/>
        <v>79.978947368421046</v>
      </c>
      <c r="Q604" s="5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0">
        <f t="shared" si="5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4">
        <f t="shared" si="54"/>
        <v>1.1966037735849056</v>
      </c>
      <c r="P605" s="15">
        <f t="shared" si="55"/>
        <v>62.176470588235297</v>
      </c>
      <c r="Q605" s="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0">
        <f t="shared" si="5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4">
        <f t="shared" si="54"/>
        <v>1.7073055242390078</v>
      </c>
      <c r="P606" s="15">
        <f t="shared" si="55"/>
        <v>53.005950297514879</v>
      </c>
      <c r="Q606" s="5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0">
        <f t="shared" si="5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4">
        <f t="shared" si="54"/>
        <v>1.8721212121212121</v>
      </c>
      <c r="P607" s="15">
        <f t="shared" si="55"/>
        <v>57.738317757009348</v>
      </c>
      <c r="Q607" s="5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0">
        <f t="shared" si="5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4">
        <f t="shared" si="54"/>
        <v>1.8838235294117647</v>
      </c>
      <c r="P608" s="15">
        <f t="shared" si="55"/>
        <v>40.03125</v>
      </c>
      <c r="Q608" s="5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0">
        <f t="shared" si="5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4">
        <f t="shared" si="54"/>
        <v>1.3129869186046512</v>
      </c>
      <c r="P609" s="15">
        <f t="shared" si="55"/>
        <v>81.016591928251117</v>
      </c>
      <c r="Q609" s="5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0">
        <f t="shared" si="5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4">
        <f t="shared" si="54"/>
        <v>2.8397435897435899</v>
      </c>
      <c r="P610" s="15">
        <f t="shared" si="55"/>
        <v>35.047468354430379</v>
      </c>
      <c r="Q610" s="5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0">
        <f t="shared" si="5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4">
        <f t="shared" si="54"/>
        <v>1.2041999999999999</v>
      </c>
      <c r="P611" s="15">
        <f t="shared" si="55"/>
        <v>102.92307692307692</v>
      </c>
      <c r="Q611" s="5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0">
        <f t="shared" si="5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4">
        <f t="shared" si="54"/>
        <v>4.1905607476635511</v>
      </c>
      <c r="P612" s="15">
        <f t="shared" si="55"/>
        <v>27.998126756166094</v>
      </c>
      <c r="Q612" s="5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0">
        <f t="shared" si="5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4">
        <f t="shared" si="54"/>
        <v>0.13853658536585367</v>
      </c>
      <c r="P613" s="15">
        <f t="shared" si="55"/>
        <v>75.733333333333334</v>
      </c>
      <c r="Q613" s="5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0">
        <f t="shared" si="5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4">
        <f t="shared" si="54"/>
        <v>1.3943548387096774</v>
      </c>
      <c r="P614" s="15">
        <f t="shared" si="55"/>
        <v>45.026041666666664</v>
      </c>
      <c r="Q614" s="5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0">
        <f t="shared" si="5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4">
        <f t="shared" si="54"/>
        <v>1.74</v>
      </c>
      <c r="P615" s="15">
        <f t="shared" si="55"/>
        <v>73.615384615384613</v>
      </c>
      <c r="Q615" s="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0">
        <f t="shared" si="5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4">
        <f t="shared" si="54"/>
        <v>1.5549056603773586</v>
      </c>
      <c r="P616" s="15">
        <f t="shared" si="55"/>
        <v>56.991701244813278</v>
      </c>
      <c r="Q616" s="5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0">
        <f t="shared" si="5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4">
        <f t="shared" si="54"/>
        <v>1.7044705882352942</v>
      </c>
      <c r="P617" s="15">
        <f t="shared" si="55"/>
        <v>85.223529411764702</v>
      </c>
      <c r="Q617" s="5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0">
        <f t="shared" si="5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4">
        <f t="shared" si="54"/>
        <v>1.8951562500000001</v>
      </c>
      <c r="P618" s="15">
        <f t="shared" si="55"/>
        <v>50.962184873949582</v>
      </c>
      <c r="Q618" s="5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0">
        <f t="shared" si="5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4">
        <f t="shared" si="54"/>
        <v>2.4971428571428573</v>
      </c>
      <c r="P619" s="15">
        <f t="shared" si="55"/>
        <v>63.563636363636363</v>
      </c>
      <c r="Q619" s="5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0">
        <f t="shared" si="5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4">
        <f t="shared" si="54"/>
        <v>0.48860523665659616</v>
      </c>
      <c r="P620" s="15">
        <f t="shared" si="55"/>
        <v>80.999165275459092</v>
      </c>
      <c r="Q620" s="5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0">
        <f t="shared" si="5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4">
        <f t="shared" si="54"/>
        <v>0.28461970393057684</v>
      </c>
      <c r="P621" s="15">
        <f t="shared" si="55"/>
        <v>86.044753086419746</v>
      </c>
      <c r="Q621" s="5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0">
        <f t="shared" si="5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4">
        <f t="shared" si="54"/>
        <v>2.6802325581395348</v>
      </c>
      <c r="P622" s="15">
        <f t="shared" si="55"/>
        <v>90.0390625</v>
      </c>
      <c r="Q622" s="5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0">
        <f t="shared" si="5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4">
        <f t="shared" si="54"/>
        <v>6.1980078125000002</v>
      </c>
      <c r="P623" s="15">
        <f t="shared" si="55"/>
        <v>74.006063432835816</v>
      </c>
      <c r="Q623" s="5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0">
        <f t="shared" si="5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4">
        <f t="shared" si="54"/>
        <v>3.1301587301587303E-2</v>
      </c>
      <c r="P624" s="15">
        <f t="shared" si="55"/>
        <v>92.4375</v>
      </c>
      <c r="Q624" s="5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0">
        <f t="shared" si="5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4">
        <f t="shared" si="54"/>
        <v>1.5992152704135738</v>
      </c>
      <c r="P625" s="15">
        <f t="shared" si="55"/>
        <v>55.999257333828446</v>
      </c>
      <c r="Q625" s="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0">
        <f t="shared" si="5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4">
        <f t="shared" si="54"/>
        <v>2.793921568627451</v>
      </c>
      <c r="P626" s="15">
        <f t="shared" si="55"/>
        <v>32.983796296296298</v>
      </c>
      <c r="Q626" s="5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0">
        <f t="shared" si="5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4">
        <f t="shared" si="54"/>
        <v>0.77373333333333338</v>
      </c>
      <c r="P627" s="15">
        <f t="shared" si="55"/>
        <v>93.596774193548384</v>
      </c>
      <c r="Q627" s="5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0">
        <f t="shared" si="5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4">
        <f t="shared" si="54"/>
        <v>2.0632812500000002</v>
      </c>
      <c r="P628" s="15">
        <f t="shared" si="55"/>
        <v>69.867724867724874</v>
      </c>
      <c r="Q628" s="5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0">
        <f t="shared" si="5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4">
        <f t="shared" si="54"/>
        <v>6.9424999999999999</v>
      </c>
      <c r="P629" s="15">
        <f t="shared" si="55"/>
        <v>72.129870129870127</v>
      </c>
      <c r="Q629" s="5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0">
        <f t="shared" si="5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4">
        <f t="shared" si="54"/>
        <v>1.5178947368421052</v>
      </c>
      <c r="P630" s="15">
        <f t="shared" si="55"/>
        <v>30.041666666666668</v>
      </c>
      <c r="Q630" s="5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0">
        <f t="shared" si="5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4">
        <f t="shared" si="54"/>
        <v>0.64582072176949945</v>
      </c>
      <c r="P631" s="15">
        <f t="shared" si="55"/>
        <v>73.968000000000004</v>
      </c>
      <c r="Q631" s="5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0">
        <f t="shared" si="5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4">
        <f t="shared" si="54"/>
        <v>0.62873684210526315</v>
      </c>
      <c r="P632" s="15">
        <f t="shared" si="55"/>
        <v>68.65517241379311</v>
      </c>
      <c r="Q632" s="5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0">
        <f t="shared" si="5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4">
        <f t="shared" si="54"/>
        <v>3.1039864864864866</v>
      </c>
      <c r="P633" s="15">
        <f t="shared" si="55"/>
        <v>59.992164544564154</v>
      </c>
      <c r="Q633" s="5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0">
        <f t="shared" si="5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4">
        <f t="shared" si="54"/>
        <v>0.42859916782246882</v>
      </c>
      <c r="P634" s="15">
        <f t="shared" si="55"/>
        <v>111.15827338129496</v>
      </c>
      <c r="Q634" s="5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0">
        <f t="shared" si="5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4">
        <f t="shared" si="54"/>
        <v>0.83119402985074631</v>
      </c>
      <c r="P635" s="15">
        <f t="shared" si="55"/>
        <v>53.038095238095238</v>
      </c>
      <c r="Q635" s="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0">
        <f t="shared" si="5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4">
        <f t="shared" si="54"/>
        <v>0.78531302876480547</v>
      </c>
      <c r="P636" s="15">
        <f t="shared" si="55"/>
        <v>55.985524728588658</v>
      </c>
      <c r="Q636" s="5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0">
        <f t="shared" si="5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4">
        <f t="shared" si="54"/>
        <v>1.1409352517985611</v>
      </c>
      <c r="P637" s="15">
        <f t="shared" si="55"/>
        <v>69.986760812003524</v>
      </c>
      <c r="Q637" s="5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0">
        <f t="shared" si="5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4">
        <f t="shared" si="54"/>
        <v>0.64537683358624176</v>
      </c>
      <c r="P638" s="15">
        <f t="shared" si="55"/>
        <v>48.998079877112133</v>
      </c>
      <c r="Q638" s="5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0">
        <f t="shared" si="5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4">
        <f t="shared" si="54"/>
        <v>0.79411764705882348</v>
      </c>
      <c r="P639" s="15">
        <f t="shared" si="55"/>
        <v>103.84615384615384</v>
      </c>
      <c r="Q639" s="5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0">
        <f t="shared" si="5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4">
        <f t="shared" si="54"/>
        <v>0.11419117647058824</v>
      </c>
      <c r="P640" s="15">
        <f t="shared" si="55"/>
        <v>99.127659574468083</v>
      </c>
      <c r="Q640" s="5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0">
        <f t="shared" si="5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4">
        <f t="shared" si="54"/>
        <v>0.56186046511627907</v>
      </c>
      <c r="P641" s="15">
        <f t="shared" si="55"/>
        <v>107.37777777777778</v>
      </c>
      <c r="Q641" s="5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0">
        <f t="shared" si="5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4">
        <f t="shared" si="54"/>
        <v>0.16501669449081802</v>
      </c>
      <c r="P642" s="15">
        <f t="shared" si="55"/>
        <v>76.922178988326849</v>
      </c>
      <c r="Q642" s="5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0">
        <f t="shared" si="5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4">
        <f t="shared" ref="O643:O706" si="60">E643/D643</f>
        <v>1.1996808510638297</v>
      </c>
      <c r="P643" s="15">
        <f t="shared" ref="P643:P706" si="61">E643/G643</f>
        <v>58.128865979381445</v>
      </c>
      <c r="Q643" s="5" t="str">
        <f t="shared" ref="Q643:Q706" si="62">LEFT(N643,FIND("/",N643)-1)</f>
        <v>theater</v>
      </c>
      <c r="R643" t="str">
        <f t="shared" ref="R643:R706" si="63">RIGHT(N643,(LEN(N643)-SEARCH("/",N643)))</f>
        <v>plays</v>
      </c>
      <c r="S643" s="11">
        <f t="shared" ref="S643:S706" si="64">(((J643/60)/60)/24)+DATE(1970,1,1)</f>
        <v>42786.25</v>
      </c>
      <c r="T643" s="10">
        <f t="shared" ref="T643:T706" si="65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4">
        <f t="shared" si="60"/>
        <v>1.4545652173913044</v>
      </c>
      <c r="P644" s="15">
        <f t="shared" si="61"/>
        <v>103.73643410852713</v>
      </c>
      <c r="Q644" s="5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0">
        <f t="shared" si="65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4">
        <f t="shared" si="60"/>
        <v>2.2138255033557046</v>
      </c>
      <c r="P645" s="15">
        <f t="shared" si="61"/>
        <v>87.962666666666664</v>
      </c>
      <c r="Q645" s="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0">
        <f t="shared" si="65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4">
        <f t="shared" si="60"/>
        <v>0.48396694214876035</v>
      </c>
      <c r="P646" s="15">
        <f t="shared" si="61"/>
        <v>28</v>
      </c>
      <c r="Q646" s="5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0">
        <f t="shared" si="65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4">
        <f t="shared" si="60"/>
        <v>0.92911504424778757</v>
      </c>
      <c r="P647" s="15">
        <f t="shared" si="61"/>
        <v>37.999361294443261</v>
      </c>
      <c r="Q647" s="5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0">
        <f t="shared" si="65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4">
        <f t="shared" si="60"/>
        <v>0.88599797365754818</v>
      </c>
      <c r="P648" s="15">
        <f t="shared" si="61"/>
        <v>29.999313893653515</v>
      </c>
      <c r="Q648" s="5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0">
        <f t="shared" si="65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4">
        <f t="shared" si="60"/>
        <v>0.41399999999999998</v>
      </c>
      <c r="P649" s="15">
        <f t="shared" si="61"/>
        <v>103.5</v>
      </c>
      <c r="Q649" s="5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0">
        <f t="shared" si="65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4">
        <f t="shared" si="60"/>
        <v>0.63056795131845844</v>
      </c>
      <c r="P650" s="15">
        <f t="shared" si="61"/>
        <v>85.994467496542185</v>
      </c>
      <c r="Q650" s="5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0">
        <f t="shared" si="65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4">
        <f t="shared" si="60"/>
        <v>0.48482333607230893</v>
      </c>
      <c r="P651" s="15">
        <f t="shared" si="61"/>
        <v>98.011627906976742</v>
      </c>
      <c r="Q651" s="5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0">
        <f t="shared" si="65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4">
        <f t="shared" si="60"/>
        <v>0.02</v>
      </c>
      <c r="P652" s="15">
        <f t="shared" si="61"/>
        <v>2</v>
      </c>
      <c r="Q652" s="5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0">
        <f t="shared" si="65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4">
        <f t="shared" si="60"/>
        <v>0.88479410269445857</v>
      </c>
      <c r="P653" s="15">
        <f t="shared" si="61"/>
        <v>44.994570837642193</v>
      </c>
      <c r="Q653" s="5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0">
        <f t="shared" si="65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4">
        <f t="shared" si="60"/>
        <v>1.2684</v>
      </c>
      <c r="P654" s="15">
        <f t="shared" si="61"/>
        <v>31.012224938875306</v>
      </c>
      <c r="Q654" s="5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0">
        <f t="shared" si="65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4">
        <f t="shared" si="60"/>
        <v>23.388333333333332</v>
      </c>
      <c r="P655" s="15">
        <f t="shared" si="61"/>
        <v>59.970085470085472</v>
      </c>
      <c r="Q655" s="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0">
        <f t="shared" si="65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4">
        <f t="shared" si="60"/>
        <v>5.0838857142857146</v>
      </c>
      <c r="P656" s="15">
        <f t="shared" si="61"/>
        <v>58.9973474801061</v>
      </c>
      <c r="Q656" s="5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0">
        <f t="shared" si="65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4">
        <f t="shared" si="60"/>
        <v>1.9147826086956521</v>
      </c>
      <c r="P657" s="15">
        <f t="shared" si="61"/>
        <v>50.045454545454547</v>
      </c>
      <c r="Q657" s="5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0">
        <f t="shared" si="65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4">
        <f t="shared" si="60"/>
        <v>0.42127533783783783</v>
      </c>
      <c r="P658" s="15">
        <f t="shared" si="61"/>
        <v>98.966269841269835</v>
      </c>
      <c r="Q658" s="5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0">
        <f t="shared" si="65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4">
        <f t="shared" si="60"/>
        <v>8.2400000000000001E-2</v>
      </c>
      <c r="P659" s="15">
        <f t="shared" si="61"/>
        <v>58.857142857142854</v>
      </c>
      <c r="Q659" s="5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0">
        <f t="shared" si="65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4">
        <f t="shared" si="60"/>
        <v>0.60064638783269964</v>
      </c>
      <c r="P660" s="15">
        <f t="shared" si="61"/>
        <v>81.010256410256417</v>
      </c>
      <c r="Q660" s="5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0">
        <f t="shared" si="65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4">
        <f t="shared" si="60"/>
        <v>0.47232808616404309</v>
      </c>
      <c r="P661" s="15">
        <f t="shared" si="61"/>
        <v>76.013333333333335</v>
      </c>
      <c r="Q661" s="5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0">
        <f t="shared" si="65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4">
        <f t="shared" si="60"/>
        <v>0.81736263736263737</v>
      </c>
      <c r="P662" s="15">
        <f t="shared" si="61"/>
        <v>96.597402597402592</v>
      </c>
      <c r="Q662" s="5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0">
        <f t="shared" si="65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4">
        <f t="shared" si="60"/>
        <v>0.54187265917603</v>
      </c>
      <c r="P663" s="15">
        <f t="shared" si="61"/>
        <v>76.957446808510639</v>
      </c>
      <c r="Q663" s="5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0">
        <f t="shared" si="65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4">
        <f t="shared" si="60"/>
        <v>0.97868131868131869</v>
      </c>
      <c r="P664" s="15">
        <f t="shared" si="61"/>
        <v>67.984732824427482</v>
      </c>
      <c r="Q664" s="5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0">
        <f t="shared" si="65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4">
        <f t="shared" si="60"/>
        <v>0.77239999999999998</v>
      </c>
      <c r="P665" s="15">
        <f t="shared" si="61"/>
        <v>88.781609195402297</v>
      </c>
      <c r="Q665" s="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0">
        <f t="shared" si="65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4">
        <f t="shared" si="60"/>
        <v>0.33464735516372796</v>
      </c>
      <c r="P666" s="15">
        <f t="shared" si="61"/>
        <v>24.99623706491063</v>
      </c>
      <c r="Q666" s="5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0">
        <f t="shared" si="65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4">
        <f t="shared" si="60"/>
        <v>2.3958823529411766</v>
      </c>
      <c r="P667" s="15">
        <f t="shared" si="61"/>
        <v>44.922794117647058</v>
      </c>
      <c r="Q667" s="5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0">
        <f t="shared" si="65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4">
        <f t="shared" si="60"/>
        <v>0.64032258064516134</v>
      </c>
      <c r="P668" s="15">
        <f t="shared" si="61"/>
        <v>79.400000000000006</v>
      </c>
      <c r="Q668" s="5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0">
        <f t="shared" si="65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4">
        <f t="shared" si="60"/>
        <v>1.7615942028985507</v>
      </c>
      <c r="P669" s="15">
        <f t="shared" si="61"/>
        <v>29.009546539379475</v>
      </c>
      <c r="Q669" s="5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0">
        <f t="shared" si="65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4">
        <f t="shared" si="60"/>
        <v>0.20338181818181819</v>
      </c>
      <c r="P670" s="15">
        <f t="shared" si="61"/>
        <v>73.59210526315789</v>
      </c>
      <c r="Q670" s="5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0">
        <f t="shared" si="65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4">
        <f t="shared" si="60"/>
        <v>3.5864754098360656</v>
      </c>
      <c r="P671" s="15">
        <f t="shared" si="61"/>
        <v>107.97038864898211</v>
      </c>
      <c r="Q671" s="5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0">
        <f t="shared" si="65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4">
        <f t="shared" si="60"/>
        <v>4.6885802469135802</v>
      </c>
      <c r="P672" s="15">
        <f t="shared" si="61"/>
        <v>68.987284287011803</v>
      </c>
      <c r="Q672" s="5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0">
        <f t="shared" si="65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4">
        <f t="shared" si="60"/>
        <v>1.220563524590164</v>
      </c>
      <c r="P673" s="15">
        <f t="shared" si="61"/>
        <v>111.02236719478098</v>
      </c>
      <c r="Q673" s="5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0">
        <f t="shared" si="65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4">
        <f t="shared" si="60"/>
        <v>0.55931783729156137</v>
      </c>
      <c r="P674" s="15">
        <f t="shared" si="61"/>
        <v>24.997515808491418</v>
      </c>
      <c r="Q674" s="5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0">
        <f t="shared" si="65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4">
        <f t="shared" si="60"/>
        <v>0.43660714285714286</v>
      </c>
      <c r="P675" s="15">
        <f t="shared" si="61"/>
        <v>42.155172413793103</v>
      </c>
      <c r="Q675" s="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0">
        <f t="shared" si="65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4">
        <f t="shared" si="60"/>
        <v>0.33538371411833628</v>
      </c>
      <c r="P676" s="15">
        <f t="shared" si="61"/>
        <v>47.003284072249592</v>
      </c>
      <c r="Q676" s="5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0">
        <f t="shared" si="65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4">
        <f t="shared" si="60"/>
        <v>1.2297938144329896</v>
      </c>
      <c r="P677" s="15">
        <f t="shared" si="61"/>
        <v>36.0392749244713</v>
      </c>
      <c r="Q677" s="5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0">
        <f t="shared" si="65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4">
        <f t="shared" si="60"/>
        <v>1.8974959871589085</v>
      </c>
      <c r="P678" s="15">
        <f t="shared" si="61"/>
        <v>101.03760683760684</v>
      </c>
      <c r="Q678" s="5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0">
        <f t="shared" si="65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4">
        <f t="shared" si="60"/>
        <v>0.83622641509433959</v>
      </c>
      <c r="P679" s="15">
        <f t="shared" si="61"/>
        <v>39.927927927927925</v>
      </c>
      <c r="Q679" s="5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0">
        <f t="shared" si="65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4">
        <f t="shared" si="60"/>
        <v>0.17968844221105529</v>
      </c>
      <c r="P680" s="15">
        <f t="shared" si="61"/>
        <v>83.158139534883716</v>
      </c>
      <c r="Q680" s="5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0">
        <f t="shared" si="65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4">
        <f t="shared" si="60"/>
        <v>10.365</v>
      </c>
      <c r="P681" s="15">
        <f t="shared" si="61"/>
        <v>39.97520661157025</v>
      </c>
      <c r="Q681" s="5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0">
        <f t="shared" si="65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4">
        <f t="shared" si="60"/>
        <v>0.97405219780219776</v>
      </c>
      <c r="P682" s="15">
        <f t="shared" si="61"/>
        <v>47.993908629441627</v>
      </c>
      <c r="Q682" s="5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0">
        <f t="shared" si="65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4">
        <f t="shared" si="60"/>
        <v>0.86386203150461705</v>
      </c>
      <c r="P683" s="15">
        <f t="shared" si="61"/>
        <v>95.978877489438744</v>
      </c>
      <c r="Q683" s="5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0">
        <f t="shared" si="65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4">
        <f t="shared" si="60"/>
        <v>1.5016666666666667</v>
      </c>
      <c r="P684" s="15">
        <f t="shared" si="61"/>
        <v>78.728155339805824</v>
      </c>
      <c r="Q684" s="5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0">
        <f t="shared" si="65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4">
        <f t="shared" si="60"/>
        <v>3.5843478260869563</v>
      </c>
      <c r="P685" s="15">
        <f t="shared" si="61"/>
        <v>56.081632653061227</v>
      </c>
      <c r="Q685" s="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0">
        <f t="shared" si="65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4">
        <f t="shared" si="60"/>
        <v>5.4285714285714288</v>
      </c>
      <c r="P686" s="15">
        <f t="shared" si="61"/>
        <v>69.090909090909093</v>
      </c>
      <c r="Q686" s="5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0">
        <f t="shared" si="65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4">
        <f t="shared" si="60"/>
        <v>0.67500714285714281</v>
      </c>
      <c r="P687" s="15">
        <f t="shared" si="61"/>
        <v>102.05291576673866</v>
      </c>
      <c r="Q687" s="5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0">
        <f t="shared" si="65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4">
        <f t="shared" si="60"/>
        <v>1.9174666666666667</v>
      </c>
      <c r="P688" s="15">
        <f t="shared" si="61"/>
        <v>107.32089552238806</v>
      </c>
      <c r="Q688" s="5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0">
        <f t="shared" si="65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4">
        <f t="shared" si="60"/>
        <v>9.32</v>
      </c>
      <c r="P689" s="15">
        <f t="shared" si="61"/>
        <v>51.970260223048328</v>
      </c>
      <c r="Q689" s="5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0">
        <f t="shared" si="65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4">
        <f t="shared" si="60"/>
        <v>4.2927586206896553</v>
      </c>
      <c r="P690" s="15">
        <f t="shared" si="61"/>
        <v>71.137142857142862</v>
      </c>
      <c r="Q690" s="5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0">
        <f t="shared" si="65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4">
        <f t="shared" si="60"/>
        <v>1.0065753424657535</v>
      </c>
      <c r="P691" s="15">
        <f t="shared" si="61"/>
        <v>106.49275362318841</v>
      </c>
      <c r="Q691" s="5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0">
        <f t="shared" si="65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4">
        <f t="shared" si="60"/>
        <v>2.266111111111111</v>
      </c>
      <c r="P692" s="15">
        <f t="shared" si="61"/>
        <v>42.93684210526316</v>
      </c>
      <c r="Q692" s="5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0">
        <f t="shared" si="65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4">
        <f t="shared" si="60"/>
        <v>1.4238</v>
      </c>
      <c r="P693" s="15">
        <f t="shared" si="61"/>
        <v>30.037974683544302</v>
      </c>
      <c r="Q693" s="5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0">
        <f t="shared" si="65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4">
        <f t="shared" si="60"/>
        <v>0.90633333333333332</v>
      </c>
      <c r="P694" s="15">
        <f t="shared" si="61"/>
        <v>70.623376623376629</v>
      </c>
      <c r="Q694" s="5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0">
        <f t="shared" si="65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4">
        <f t="shared" si="60"/>
        <v>0.63966740576496672</v>
      </c>
      <c r="P695" s="15">
        <f t="shared" si="61"/>
        <v>66.016018306636155</v>
      </c>
      <c r="Q695" s="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0">
        <f t="shared" si="65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4">
        <f t="shared" si="60"/>
        <v>0.84131868131868137</v>
      </c>
      <c r="P696" s="15">
        <f t="shared" si="61"/>
        <v>96.911392405063296</v>
      </c>
      <c r="Q696" s="5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0">
        <f t="shared" si="65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4">
        <f t="shared" si="60"/>
        <v>1.3393478260869565</v>
      </c>
      <c r="P697" s="15">
        <f t="shared" si="61"/>
        <v>62.867346938775512</v>
      </c>
      <c r="Q697" s="5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0">
        <f t="shared" si="65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4">
        <f t="shared" si="60"/>
        <v>0.59042047531992692</v>
      </c>
      <c r="P698" s="15">
        <f t="shared" si="61"/>
        <v>108.98537682789652</v>
      </c>
      <c r="Q698" s="5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0">
        <f t="shared" si="65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4">
        <f t="shared" si="60"/>
        <v>1.5280062063615205</v>
      </c>
      <c r="P699" s="15">
        <f t="shared" si="61"/>
        <v>26.999314599040439</v>
      </c>
      <c r="Q699" s="5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0">
        <f t="shared" si="65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4">
        <f t="shared" si="60"/>
        <v>4.466912114014252</v>
      </c>
      <c r="P700" s="15">
        <f t="shared" si="61"/>
        <v>65.004147943311438</v>
      </c>
      <c r="Q700" s="5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0">
        <f t="shared" si="65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4">
        <f t="shared" si="60"/>
        <v>0.8439189189189189</v>
      </c>
      <c r="P701" s="15">
        <f t="shared" si="61"/>
        <v>111.51785714285714</v>
      </c>
      <c r="Q701" s="5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0">
        <f t="shared" si="65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4">
        <f t="shared" si="60"/>
        <v>0.03</v>
      </c>
      <c r="P702" s="15">
        <f t="shared" si="61"/>
        <v>3</v>
      </c>
      <c r="Q702" s="5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0">
        <f t="shared" si="65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4">
        <f t="shared" si="60"/>
        <v>1.7502692307692307</v>
      </c>
      <c r="P703" s="15">
        <f t="shared" si="61"/>
        <v>110.99268292682927</v>
      </c>
      <c r="Q703" s="5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0">
        <f t="shared" si="65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4">
        <f t="shared" si="60"/>
        <v>0.54137931034482756</v>
      </c>
      <c r="P704" s="15">
        <f t="shared" si="61"/>
        <v>56.746987951807228</v>
      </c>
      <c r="Q704" s="5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0">
        <f t="shared" si="65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4">
        <f t="shared" si="60"/>
        <v>3.1187381703470032</v>
      </c>
      <c r="P705" s="15">
        <f t="shared" si="61"/>
        <v>97.020608439646708</v>
      </c>
      <c r="Q705" s="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0">
        <f t="shared" si="65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4">
        <f t="shared" si="60"/>
        <v>1.2278160919540231</v>
      </c>
      <c r="P706" s="15">
        <f t="shared" si="61"/>
        <v>92.08620689655173</v>
      </c>
      <c r="Q706" s="5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0">
        <f t="shared" si="65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4">
        <f t="shared" ref="O707:O770" si="66">E707/D707</f>
        <v>0.99026517383618151</v>
      </c>
      <c r="P707" s="15">
        <f t="shared" ref="P707:P770" si="67">E707/G707</f>
        <v>82.986666666666665</v>
      </c>
      <c r="Q707" s="5" t="str">
        <f t="shared" ref="Q707:Q770" si="68">LEFT(N707,FIND("/",N707)-1)</f>
        <v>publishing</v>
      </c>
      <c r="R707" t="str">
        <f t="shared" ref="R707:R770" si="69">RIGHT(N707,(LEN(N707)-SEARCH("/",N707)))</f>
        <v>nonfiction</v>
      </c>
      <c r="S707" s="11">
        <f t="shared" ref="S707:S770" si="70">(((J707/60)/60)/24)+DATE(1970,1,1)</f>
        <v>41619.25</v>
      </c>
      <c r="T707" s="10">
        <f t="shared" ref="T707:T770" si="71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4">
        <f t="shared" si="66"/>
        <v>1.278468634686347</v>
      </c>
      <c r="P708" s="15">
        <f t="shared" si="67"/>
        <v>103.03791821561339</v>
      </c>
      <c r="Q708" s="5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0">
        <f t="shared" si="71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4">
        <f t="shared" si="66"/>
        <v>1.5861643835616439</v>
      </c>
      <c r="P709" s="15">
        <f t="shared" si="67"/>
        <v>68.922619047619051</v>
      </c>
      <c r="Q709" s="5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0">
        <f t="shared" si="71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4">
        <f t="shared" si="66"/>
        <v>7.0705882352941174</v>
      </c>
      <c r="P710" s="15">
        <f t="shared" si="67"/>
        <v>87.737226277372258</v>
      </c>
      <c r="Q710" s="5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0">
        <f t="shared" si="71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4">
        <f t="shared" si="66"/>
        <v>1.4238775510204082</v>
      </c>
      <c r="P711" s="15">
        <f t="shared" si="67"/>
        <v>75.021505376344081</v>
      </c>
      <c r="Q711" s="5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0">
        <f t="shared" si="71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4">
        <f t="shared" si="66"/>
        <v>1.4786046511627906</v>
      </c>
      <c r="P712" s="15">
        <f t="shared" si="67"/>
        <v>50.863999999999997</v>
      </c>
      <c r="Q712" s="5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0">
        <f t="shared" si="71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4">
        <f t="shared" si="66"/>
        <v>0.20322580645161289</v>
      </c>
      <c r="P713" s="15">
        <f t="shared" si="67"/>
        <v>90</v>
      </c>
      <c r="Q713" s="5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0">
        <f t="shared" si="71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4">
        <f t="shared" si="66"/>
        <v>18.40625</v>
      </c>
      <c r="P714" s="15">
        <f t="shared" si="67"/>
        <v>72.896039603960389</v>
      </c>
      <c r="Q714" s="5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0">
        <f t="shared" si="71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4">
        <f t="shared" si="66"/>
        <v>1.6194202898550725</v>
      </c>
      <c r="P715" s="15">
        <f t="shared" si="67"/>
        <v>108.48543689320388</v>
      </c>
      <c r="Q715" s="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0">
        <f t="shared" si="71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4">
        <f t="shared" si="66"/>
        <v>4.7282077922077921</v>
      </c>
      <c r="P716" s="15">
        <f t="shared" si="67"/>
        <v>101.98095238095237</v>
      </c>
      <c r="Q716" s="5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0">
        <f t="shared" si="71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4">
        <f t="shared" si="66"/>
        <v>0.24466101694915254</v>
      </c>
      <c r="P717" s="15">
        <f t="shared" si="67"/>
        <v>44.009146341463413</v>
      </c>
      <c r="Q717" s="5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0">
        <f t="shared" si="71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4">
        <f t="shared" si="66"/>
        <v>5.1764999999999999</v>
      </c>
      <c r="P718" s="15">
        <f t="shared" si="67"/>
        <v>65.942675159235662</v>
      </c>
      <c r="Q718" s="5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0">
        <f t="shared" si="71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4">
        <f t="shared" si="66"/>
        <v>2.4764285714285714</v>
      </c>
      <c r="P719" s="15">
        <f t="shared" si="67"/>
        <v>24.987387387387386</v>
      </c>
      <c r="Q719" s="5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0">
        <f t="shared" si="71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4">
        <f t="shared" si="66"/>
        <v>1.0020481927710843</v>
      </c>
      <c r="P720" s="15">
        <f t="shared" si="67"/>
        <v>28.003367003367003</v>
      </c>
      <c r="Q720" s="5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0">
        <f t="shared" si="71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4">
        <f t="shared" si="66"/>
        <v>1.53</v>
      </c>
      <c r="P721" s="15">
        <f t="shared" si="67"/>
        <v>85.829268292682926</v>
      </c>
      <c r="Q721" s="5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0">
        <f t="shared" si="71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4">
        <f t="shared" si="66"/>
        <v>0.37091954022988505</v>
      </c>
      <c r="P722" s="15">
        <f t="shared" si="67"/>
        <v>84.921052631578945</v>
      </c>
      <c r="Q722" s="5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0">
        <f t="shared" si="71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4">
        <f t="shared" si="66"/>
        <v>4.3923948220064728E-2</v>
      </c>
      <c r="P723" s="15">
        <f t="shared" si="67"/>
        <v>90.483333333333334</v>
      </c>
      <c r="Q723" s="5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0">
        <f t="shared" si="71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4">
        <f t="shared" si="66"/>
        <v>1.5650721649484536</v>
      </c>
      <c r="P724" s="15">
        <f t="shared" si="67"/>
        <v>25.00197628458498</v>
      </c>
      <c r="Q724" s="5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0">
        <f t="shared" si="71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4">
        <f t="shared" si="66"/>
        <v>2.704081632653061</v>
      </c>
      <c r="P725" s="15">
        <f t="shared" si="67"/>
        <v>92.013888888888886</v>
      </c>
      <c r="Q725" s="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0">
        <f t="shared" si="71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4">
        <f t="shared" si="66"/>
        <v>1.3405952380952382</v>
      </c>
      <c r="P726" s="15">
        <f t="shared" si="67"/>
        <v>93.066115702479337</v>
      </c>
      <c r="Q726" s="5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0">
        <f t="shared" si="71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4">
        <f t="shared" si="66"/>
        <v>0.50398033126293995</v>
      </c>
      <c r="P727" s="15">
        <f t="shared" si="67"/>
        <v>61.008145363408524</v>
      </c>
      <c r="Q727" s="5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0">
        <f t="shared" si="71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4">
        <f t="shared" si="66"/>
        <v>0.88815837937384901</v>
      </c>
      <c r="P728" s="15">
        <f t="shared" si="67"/>
        <v>92.036259541984734</v>
      </c>
      <c r="Q728" s="5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0">
        <f t="shared" si="71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4">
        <f t="shared" si="66"/>
        <v>1.65</v>
      </c>
      <c r="P729" s="15">
        <f t="shared" si="67"/>
        <v>81.132596685082873</v>
      </c>
      <c r="Q729" s="5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0">
        <f t="shared" si="71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4">
        <f t="shared" si="66"/>
        <v>0.17499999999999999</v>
      </c>
      <c r="P730" s="15">
        <f t="shared" si="67"/>
        <v>73.5</v>
      </c>
      <c r="Q730" s="5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0">
        <f t="shared" si="71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4">
        <f t="shared" si="66"/>
        <v>1.8566071428571429</v>
      </c>
      <c r="P731" s="15">
        <f t="shared" si="67"/>
        <v>85.221311475409834</v>
      </c>
      <c r="Q731" s="5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0">
        <f t="shared" si="71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4">
        <f t="shared" si="66"/>
        <v>4.1266319444444441</v>
      </c>
      <c r="P732" s="15">
        <f t="shared" si="67"/>
        <v>110.96825396825396</v>
      </c>
      <c r="Q732" s="5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0">
        <f t="shared" si="71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4">
        <f t="shared" si="66"/>
        <v>0.90249999999999997</v>
      </c>
      <c r="P733" s="15">
        <f t="shared" si="67"/>
        <v>32.968036529680369</v>
      </c>
      <c r="Q733" s="5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0">
        <f t="shared" si="71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4">
        <f t="shared" si="66"/>
        <v>0.91984615384615387</v>
      </c>
      <c r="P734" s="15">
        <f t="shared" si="67"/>
        <v>96.005352363960753</v>
      </c>
      <c r="Q734" s="5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0">
        <f t="shared" si="71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4">
        <f t="shared" si="66"/>
        <v>5.2700632911392402</v>
      </c>
      <c r="P735" s="15">
        <f t="shared" si="67"/>
        <v>84.96632653061225</v>
      </c>
      <c r="Q735" s="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0">
        <f t="shared" si="71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4">
        <f t="shared" si="66"/>
        <v>3.1914285714285713</v>
      </c>
      <c r="P736" s="15">
        <f t="shared" si="67"/>
        <v>25.007462686567163</v>
      </c>
      <c r="Q736" s="5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0">
        <f t="shared" si="71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4">
        <f t="shared" si="66"/>
        <v>3.5418867924528303</v>
      </c>
      <c r="P737" s="15">
        <f t="shared" si="67"/>
        <v>65.998995479658461</v>
      </c>
      <c r="Q737" s="5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0">
        <f t="shared" si="71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4">
        <f t="shared" si="66"/>
        <v>0.32896103896103895</v>
      </c>
      <c r="P738" s="15">
        <f t="shared" si="67"/>
        <v>87.34482758620689</v>
      </c>
      <c r="Q738" s="5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0">
        <f t="shared" si="71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4">
        <f t="shared" si="66"/>
        <v>1.358918918918919</v>
      </c>
      <c r="P739" s="15">
        <f t="shared" si="67"/>
        <v>27.933333333333334</v>
      </c>
      <c r="Q739" s="5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0">
        <f t="shared" si="71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4">
        <f t="shared" si="66"/>
        <v>2.0843373493975904E-2</v>
      </c>
      <c r="P740" s="15">
        <f t="shared" si="67"/>
        <v>103.8</v>
      </c>
      <c r="Q740" s="5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0">
        <f t="shared" si="71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4">
        <f t="shared" si="66"/>
        <v>0.61</v>
      </c>
      <c r="P741" s="15">
        <f t="shared" si="67"/>
        <v>31.937172774869111</v>
      </c>
      <c r="Q741" s="5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0">
        <f t="shared" si="71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4">
        <f t="shared" si="66"/>
        <v>0.30037735849056602</v>
      </c>
      <c r="P742" s="15">
        <f t="shared" si="67"/>
        <v>99.5</v>
      </c>
      <c r="Q742" s="5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0">
        <f t="shared" si="71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4">
        <f t="shared" si="66"/>
        <v>11.791666666666666</v>
      </c>
      <c r="P743" s="15">
        <f t="shared" si="67"/>
        <v>108.84615384615384</v>
      </c>
      <c r="Q743" s="5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0">
        <f t="shared" si="71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4">
        <f t="shared" si="66"/>
        <v>11.260833333333334</v>
      </c>
      <c r="P744" s="15">
        <f t="shared" si="67"/>
        <v>110.76229508196721</v>
      </c>
      <c r="Q744" s="5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0">
        <f t="shared" si="71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4">
        <f t="shared" si="66"/>
        <v>0.12923076923076923</v>
      </c>
      <c r="P745" s="15">
        <f t="shared" si="67"/>
        <v>29.647058823529413</v>
      </c>
      <c r="Q745" s="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0">
        <f t="shared" si="71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4">
        <f t="shared" si="66"/>
        <v>7.12</v>
      </c>
      <c r="P746" s="15">
        <f t="shared" si="67"/>
        <v>101.71428571428571</v>
      </c>
      <c r="Q746" s="5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0">
        <f t="shared" si="71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4">
        <f t="shared" si="66"/>
        <v>0.30304347826086958</v>
      </c>
      <c r="P747" s="15">
        <f t="shared" si="67"/>
        <v>61.5</v>
      </c>
      <c r="Q747" s="5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0">
        <f t="shared" si="71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4">
        <f t="shared" si="66"/>
        <v>2.1250896057347672</v>
      </c>
      <c r="P748" s="15">
        <f t="shared" si="67"/>
        <v>35</v>
      </c>
      <c r="Q748" s="5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0">
        <f t="shared" si="71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4">
        <f t="shared" si="66"/>
        <v>2.2885714285714287</v>
      </c>
      <c r="P749" s="15">
        <f t="shared" si="67"/>
        <v>40.049999999999997</v>
      </c>
      <c r="Q749" s="5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0">
        <f t="shared" si="71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4">
        <f t="shared" si="66"/>
        <v>0.34959979476654696</v>
      </c>
      <c r="P750" s="15">
        <f t="shared" si="67"/>
        <v>110.97231270358306</v>
      </c>
      <c r="Q750" s="5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0">
        <f t="shared" si="71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4">
        <f t="shared" si="66"/>
        <v>1.5729069767441861</v>
      </c>
      <c r="P751" s="15">
        <f t="shared" si="67"/>
        <v>36.959016393442624</v>
      </c>
      <c r="Q751" s="5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0">
        <f t="shared" si="71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4">
        <f t="shared" si="66"/>
        <v>0.01</v>
      </c>
      <c r="P752" s="15">
        <f t="shared" si="67"/>
        <v>1</v>
      </c>
      <c r="Q752" s="5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0">
        <f t="shared" si="71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4">
        <f t="shared" si="66"/>
        <v>2.3230555555555554</v>
      </c>
      <c r="P753" s="15">
        <f t="shared" si="67"/>
        <v>30.974074074074075</v>
      </c>
      <c r="Q753" s="5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0">
        <f t="shared" si="71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4">
        <f t="shared" si="66"/>
        <v>0.92448275862068963</v>
      </c>
      <c r="P754" s="15">
        <f t="shared" si="67"/>
        <v>47.035087719298247</v>
      </c>
      <c r="Q754" s="5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0">
        <f t="shared" si="71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4">
        <f t="shared" si="66"/>
        <v>2.5670212765957445</v>
      </c>
      <c r="P755" s="15">
        <f t="shared" si="67"/>
        <v>88.065693430656935</v>
      </c>
      <c r="Q755" s="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0">
        <f t="shared" si="71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4">
        <f t="shared" si="66"/>
        <v>1.6847017045454546</v>
      </c>
      <c r="P756" s="15">
        <f t="shared" si="67"/>
        <v>37.005616224648989</v>
      </c>
      <c r="Q756" s="5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0">
        <f t="shared" si="71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4">
        <f t="shared" si="66"/>
        <v>1.6657777777777778</v>
      </c>
      <c r="P757" s="15">
        <f t="shared" si="67"/>
        <v>26.027777777777779</v>
      </c>
      <c r="Q757" s="5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0">
        <f t="shared" si="71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4">
        <f t="shared" si="66"/>
        <v>7.7207692307692311</v>
      </c>
      <c r="P758" s="15">
        <f t="shared" si="67"/>
        <v>67.817567567567565</v>
      </c>
      <c r="Q758" s="5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0">
        <f t="shared" si="71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4">
        <f t="shared" si="66"/>
        <v>4.0685714285714285</v>
      </c>
      <c r="P759" s="15">
        <f t="shared" si="67"/>
        <v>49.964912280701753</v>
      </c>
      <c r="Q759" s="5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0">
        <f t="shared" si="71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4">
        <f t="shared" si="66"/>
        <v>5.6420608108108112</v>
      </c>
      <c r="P760" s="15">
        <f t="shared" si="67"/>
        <v>110.01646903820817</v>
      </c>
      <c r="Q760" s="5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0">
        <f t="shared" si="71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4">
        <f t="shared" si="66"/>
        <v>0.6842686567164179</v>
      </c>
      <c r="P761" s="15">
        <f t="shared" si="67"/>
        <v>89.964678178963894</v>
      </c>
      <c r="Q761" s="5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0">
        <f t="shared" si="71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4">
        <f t="shared" si="66"/>
        <v>0.34351966873706002</v>
      </c>
      <c r="P762" s="15">
        <f t="shared" si="67"/>
        <v>79.009523809523813</v>
      </c>
      <c r="Q762" s="5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0">
        <f t="shared" si="71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4">
        <f t="shared" si="66"/>
        <v>6.5545454545454547</v>
      </c>
      <c r="P763" s="15">
        <f t="shared" si="67"/>
        <v>86.867469879518069</v>
      </c>
      <c r="Q763" s="5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0">
        <f t="shared" si="71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4">
        <f t="shared" si="66"/>
        <v>1.7725714285714285</v>
      </c>
      <c r="P764" s="15">
        <f t="shared" si="67"/>
        <v>62.04</v>
      </c>
      <c r="Q764" s="5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0">
        <f t="shared" si="71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4">
        <f t="shared" si="66"/>
        <v>1.1317857142857144</v>
      </c>
      <c r="P765" s="15">
        <f t="shared" si="67"/>
        <v>26.970212765957445</v>
      </c>
      <c r="Q765" s="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0">
        <f t="shared" si="71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4">
        <f t="shared" si="66"/>
        <v>7.2818181818181822</v>
      </c>
      <c r="P766" s="15">
        <f t="shared" si="67"/>
        <v>54.121621621621621</v>
      </c>
      <c r="Q766" s="5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0">
        <f t="shared" si="71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4">
        <f t="shared" si="66"/>
        <v>2.0833333333333335</v>
      </c>
      <c r="P767" s="15">
        <f t="shared" si="67"/>
        <v>41.035353535353536</v>
      </c>
      <c r="Q767" s="5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0">
        <f t="shared" si="71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4">
        <f t="shared" si="66"/>
        <v>0.31171232876712329</v>
      </c>
      <c r="P768" s="15">
        <f t="shared" si="67"/>
        <v>55.052419354838712</v>
      </c>
      <c r="Q768" s="5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0">
        <f t="shared" si="71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4">
        <f t="shared" si="66"/>
        <v>0.56967078189300413</v>
      </c>
      <c r="P769" s="15">
        <f t="shared" si="67"/>
        <v>107.93762183235867</v>
      </c>
      <c r="Q769" s="5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0">
        <f t="shared" si="71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4">
        <f t="shared" si="66"/>
        <v>2.31</v>
      </c>
      <c r="P770" s="15">
        <f t="shared" si="67"/>
        <v>73.92</v>
      </c>
      <c r="Q770" s="5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0">
        <f t="shared" si="71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4">
        <f t="shared" ref="O771:O834" si="72">E771/D771</f>
        <v>0.86867834394904464</v>
      </c>
      <c r="P771" s="15">
        <f t="shared" ref="P771:P834" si="73">E771/G771</f>
        <v>31.995894428152493</v>
      </c>
      <c r="Q771" s="5" t="str">
        <f t="shared" ref="Q771:Q834" si="74">LEFT(N771,FIND("/",N771)-1)</f>
        <v>games</v>
      </c>
      <c r="R771" t="str">
        <f t="shared" ref="R771:R834" si="75">RIGHT(N771,(LEN(N771)-SEARCH("/",N771)))</f>
        <v>video games</v>
      </c>
      <c r="S771" s="11">
        <f t="shared" ref="S771:S834" si="76">(((J771/60)/60)/24)+DATE(1970,1,1)</f>
        <v>41501.208333333336</v>
      </c>
      <c r="T771" s="10">
        <f t="shared" ref="T771:T834" si="77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4">
        <f t="shared" si="72"/>
        <v>2.7074418604651163</v>
      </c>
      <c r="P772" s="15">
        <f t="shared" si="73"/>
        <v>53.898148148148145</v>
      </c>
      <c r="Q772" s="5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0">
        <f t="shared" si="77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4">
        <f t="shared" si="72"/>
        <v>0.49446428571428569</v>
      </c>
      <c r="P773" s="15">
        <f t="shared" si="73"/>
        <v>106.5</v>
      </c>
      <c r="Q773" s="5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0">
        <f t="shared" si="77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4">
        <f t="shared" si="72"/>
        <v>1.1335962566844919</v>
      </c>
      <c r="P774" s="15">
        <f t="shared" si="73"/>
        <v>32.999805409612762</v>
      </c>
      <c r="Q774" s="5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0">
        <f t="shared" si="77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4">
        <f t="shared" si="72"/>
        <v>1.9055555555555554</v>
      </c>
      <c r="P775" s="15">
        <f t="shared" si="73"/>
        <v>43.00254993625159</v>
      </c>
      <c r="Q775" s="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0">
        <f t="shared" si="77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4">
        <f t="shared" si="72"/>
        <v>1.355</v>
      </c>
      <c r="P776" s="15">
        <f t="shared" si="73"/>
        <v>86.858974358974365</v>
      </c>
      <c r="Q776" s="5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0">
        <f t="shared" si="77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4">
        <f t="shared" si="72"/>
        <v>0.10297872340425532</v>
      </c>
      <c r="P777" s="15">
        <f t="shared" si="73"/>
        <v>96.8</v>
      </c>
      <c r="Q777" s="5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0">
        <f t="shared" si="77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4">
        <f t="shared" si="72"/>
        <v>0.65544223826714798</v>
      </c>
      <c r="P778" s="15">
        <f t="shared" si="73"/>
        <v>32.995456610631528</v>
      </c>
      <c r="Q778" s="5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0">
        <f t="shared" si="77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4">
        <f t="shared" si="72"/>
        <v>0.49026652452025588</v>
      </c>
      <c r="P779" s="15">
        <f t="shared" si="73"/>
        <v>68.028106508875737</v>
      </c>
      <c r="Q779" s="5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0">
        <f t="shared" si="77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4">
        <f t="shared" si="72"/>
        <v>7.8792307692307695</v>
      </c>
      <c r="P780" s="15">
        <f t="shared" si="73"/>
        <v>58.867816091954026</v>
      </c>
      <c r="Q780" s="5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0">
        <f t="shared" si="77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4">
        <f t="shared" si="72"/>
        <v>0.80306347746090156</v>
      </c>
      <c r="P781" s="15">
        <f t="shared" si="73"/>
        <v>105.04572803850782</v>
      </c>
      <c r="Q781" s="5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0">
        <f t="shared" si="77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4">
        <f t="shared" si="72"/>
        <v>1.0629411764705883</v>
      </c>
      <c r="P782" s="15">
        <f t="shared" si="73"/>
        <v>33.054878048780488</v>
      </c>
      <c r="Q782" s="5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0">
        <f t="shared" si="77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4">
        <f t="shared" si="72"/>
        <v>0.50735632183908042</v>
      </c>
      <c r="P783" s="15">
        <f t="shared" si="73"/>
        <v>78.821428571428569</v>
      </c>
      <c r="Q783" s="5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0">
        <f t="shared" si="77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4">
        <f t="shared" si="72"/>
        <v>2.153137254901961</v>
      </c>
      <c r="P784" s="15">
        <f t="shared" si="73"/>
        <v>68.204968944099377</v>
      </c>
      <c r="Q784" s="5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0">
        <f t="shared" si="77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4">
        <f t="shared" si="72"/>
        <v>1.4122972972972974</v>
      </c>
      <c r="P785" s="15">
        <f t="shared" si="73"/>
        <v>75.731884057971016</v>
      </c>
      <c r="Q785" s="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0">
        <f t="shared" si="77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4">
        <f t="shared" si="72"/>
        <v>1.1533745781777278</v>
      </c>
      <c r="P786" s="15">
        <f t="shared" si="73"/>
        <v>30.996070133010882</v>
      </c>
      <c r="Q786" s="5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0">
        <f t="shared" si="77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4">
        <f t="shared" si="72"/>
        <v>1.9311940298507462</v>
      </c>
      <c r="P787" s="15">
        <f t="shared" si="73"/>
        <v>101.88188976377953</v>
      </c>
      <c r="Q787" s="5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0">
        <f t="shared" si="77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4">
        <f t="shared" si="72"/>
        <v>7.2973333333333334</v>
      </c>
      <c r="P788" s="15">
        <f t="shared" si="73"/>
        <v>52.879227053140099</v>
      </c>
      <c r="Q788" s="5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0">
        <f t="shared" si="77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4">
        <f t="shared" si="72"/>
        <v>0.99663398692810456</v>
      </c>
      <c r="P789" s="15">
        <f t="shared" si="73"/>
        <v>71.005820721769496</v>
      </c>
      <c r="Q789" s="5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0">
        <f t="shared" si="77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4">
        <f t="shared" si="72"/>
        <v>0.88166666666666671</v>
      </c>
      <c r="P790" s="15">
        <f t="shared" si="73"/>
        <v>102.38709677419355</v>
      </c>
      <c r="Q790" s="5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0">
        <f t="shared" si="77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4">
        <f t="shared" si="72"/>
        <v>0.37233333333333335</v>
      </c>
      <c r="P791" s="15">
        <f t="shared" si="73"/>
        <v>74.466666666666669</v>
      </c>
      <c r="Q791" s="5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0">
        <f t="shared" si="77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4">
        <f t="shared" si="72"/>
        <v>0.30540075309306081</v>
      </c>
      <c r="P792" s="15">
        <f t="shared" si="73"/>
        <v>51.009883198562441</v>
      </c>
      <c r="Q792" s="5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0">
        <f t="shared" si="77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4">
        <f t="shared" si="72"/>
        <v>0.25714285714285712</v>
      </c>
      <c r="P793" s="15">
        <f t="shared" si="73"/>
        <v>90</v>
      </c>
      <c r="Q793" s="5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0">
        <f t="shared" si="77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4">
        <f t="shared" si="72"/>
        <v>0.34</v>
      </c>
      <c r="P794" s="15">
        <f t="shared" si="73"/>
        <v>97.142857142857139</v>
      </c>
      <c r="Q794" s="5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0">
        <f t="shared" si="77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4">
        <f t="shared" si="72"/>
        <v>11.859090909090909</v>
      </c>
      <c r="P795" s="15">
        <f t="shared" si="73"/>
        <v>72.071823204419886</v>
      </c>
      <c r="Q795" s="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0">
        <f t="shared" si="77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4">
        <f t="shared" si="72"/>
        <v>1.2539393939393939</v>
      </c>
      <c r="P796" s="15">
        <f t="shared" si="73"/>
        <v>75.236363636363635</v>
      </c>
      <c r="Q796" s="5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0">
        <f t="shared" si="77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4">
        <f t="shared" si="72"/>
        <v>0.14394366197183098</v>
      </c>
      <c r="P797" s="15">
        <f t="shared" si="73"/>
        <v>32.967741935483872</v>
      </c>
      <c r="Q797" s="5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0">
        <f t="shared" si="77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4">
        <f t="shared" si="72"/>
        <v>0.54807692307692313</v>
      </c>
      <c r="P798" s="15">
        <f t="shared" si="73"/>
        <v>54.807692307692307</v>
      </c>
      <c r="Q798" s="5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0">
        <f t="shared" si="77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4">
        <f t="shared" si="72"/>
        <v>1.0963157894736841</v>
      </c>
      <c r="P799" s="15">
        <f t="shared" si="73"/>
        <v>45.037837837837834</v>
      </c>
      <c r="Q799" s="5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0">
        <f t="shared" si="77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4">
        <f t="shared" si="72"/>
        <v>1.8847058823529412</v>
      </c>
      <c r="P800" s="15">
        <f t="shared" si="73"/>
        <v>52.958677685950413</v>
      </c>
      <c r="Q800" s="5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0">
        <f t="shared" si="77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4">
        <f t="shared" si="72"/>
        <v>0.87008284023668636</v>
      </c>
      <c r="P801" s="15">
        <f t="shared" si="73"/>
        <v>60.017959183673469</v>
      </c>
      <c r="Q801" s="5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0">
        <f t="shared" si="77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4">
        <f t="shared" si="72"/>
        <v>0.01</v>
      </c>
      <c r="P802" s="15">
        <f t="shared" si="73"/>
        <v>1</v>
      </c>
      <c r="Q802" s="5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0">
        <f t="shared" si="77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4">
        <f t="shared" si="72"/>
        <v>2.0291304347826089</v>
      </c>
      <c r="P803" s="15">
        <f t="shared" si="73"/>
        <v>44.028301886792455</v>
      </c>
      <c r="Q803" s="5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0">
        <f t="shared" si="77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4">
        <f t="shared" si="72"/>
        <v>1.9703225806451612</v>
      </c>
      <c r="P804" s="15">
        <f t="shared" si="73"/>
        <v>86.028169014084511</v>
      </c>
      <c r="Q804" s="5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0">
        <f t="shared" si="77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4">
        <f t="shared" si="72"/>
        <v>1.07</v>
      </c>
      <c r="P805" s="15">
        <f t="shared" si="73"/>
        <v>28.012875536480685</v>
      </c>
      <c r="Q805" s="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0">
        <f t="shared" si="77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4">
        <f t="shared" si="72"/>
        <v>2.6873076923076922</v>
      </c>
      <c r="P806" s="15">
        <f t="shared" si="73"/>
        <v>32.050458715596328</v>
      </c>
      <c r="Q806" s="5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0">
        <f t="shared" si="77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4">
        <f t="shared" si="72"/>
        <v>0.50845360824742269</v>
      </c>
      <c r="P807" s="15">
        <f t="shared" si="73"/>
        <v>73.611940298507463</v>
      </c>
      <c r="Q807" s="5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0">
        <f t="shared" si="77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4">
        <f t="shared" si="72"/>
        <v>11.802857142857142</v>
      </c>
      <c r="P808" s="15">
        <f t="shared" si="73"/>
        <v>108.71052631578948</v>
      </c>
      <c r="Q808" s="5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0">
        <f t="shared" si="77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4">
        <f t="shared" si="72"/>
        <v>2.64</v>
      </c>
      <c r="P809" s="15">
        <f t="shared" si="73"/>
        <v>42.97674418604651</v>
      </c>
      <c r="Q809" s="5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0">
        <f t="shared" si="77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4">
        <f t="shared" si="72"/>
        <v>0.30442307692307691</v>
      </c>
      <c r="P810" s="15">
        <f t="shared" si="73"/>
        <v>83.315789473684205</v>
      </c>
      <c r="Q810" s="5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0">
        <f t="shared" si="77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4">
        <f t="shared" si="72"/>
        <v>0.62880681818181816</v>
      </c>
      <c r="P811" s="15">
        <f t="shared" si="73"/>
        <v>42</v>
      </c>
      <c r="Q811" s="5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0">
        <f t="shared" si="77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4">
        <f t="shared" si="72"/>
        <v>1.9312499999999999</v>
      </c>
      <c r="P812" s="15">
        <f t="shared" si="73"/>
        <v>55.927601809954751</v>
      </c>
      <c r="Q812" s="5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0">
        <f t="shared" si="77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4">
        <f t="shared" si="72"/>
        <v>0.77102702702702708</v>
      </c>
      <c r="P813" s="15">
        <f t="shared" si="73"/>
        <v>105.03681885125184</v>
      </c>
      <c r="Q813" s="5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0">
        <f t="shared" si="77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4">
        <f t="shared" si="72"/>
        <v>2.2552763819095478</v>
      </c>
      <c r="P814" s="15">
        <f t="shared" si="73"/>
        <v>48</v>
      </c>
      <c r="Q814" s="5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0">
        <f t="shared" si="77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4">
        <f t="shared" si="72"/>
        <v>2.3940625</v>
      </c>
      <c r="P815" s="15">
        <f t="shared" si="73"/>
        <v>112.66176470588235</v>
      </c>
      <c r="Q815" s="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0">
        <f t="shared" si="77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4">
        <f t="shared" si="72"/>
        <v>0.921875</v>
      </c>
      <c r="P816" s="15">
        <f t="shared" si="73"/>
        <v>81.944444444444443</v>
      </c>
      <c r="Q816" s="5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0">
        <f t="shared" si="77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4">
        <f t="shared" si="72"/>
        <v>1.3023333333333333</v>
      </c>
      <c r="P817" s="15">
        <f t="shared" si="73"/>
        <v>64.049180327868854</v>
      </c>
      <c r="Q817" s="5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0">
        <f t="shared" si="77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4">
        <f t="shared" si="72"/>
        <v>6.1521739130434785</v>
      </c>
      <c r="P818" s="15">
        <f t="shared" si="73"/>
        <v>106.39097744360902</v>
      </c>
      <c r="Q818" s="5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0">
        <f t="shared" si="77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4">
        <f t="shared" si="72"/>
        <v>3.687953216374269</v>
      </c>
      <c r="P819" s="15">
        <f t="shared" si="73"/>
        <v>76.011249497790274</v>
      </c>
      <c r="Q819" s="5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0">
        <f t="shared" si="77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4">
        <f t="shared" si="72"/>
        <v>10.948571428571428</v>
      </c>
      <c r="P820" s="15">
        <f t="shared" si="73"/>
        <v>111.07246376811594</v>
      </c>
      <c r="Q820" s="5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0">
        <f t="shared" si="77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4">
        <f t="shared" si="72"/>
        <v>0.50662921348314605</v>
      </c>
      <c r="P821" s="15">
        <f t="shared" si="73"/>
        <v>95.936170212765958</v>
      </c>
      <c r="Q821" s="5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0">
        <f t="shared" si="77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4">
        <f t="shared" si="72"/>
        <v>8.0060000000000002</v>
      </c>
      <c r="P822" s="15">
        <f t="shared" si="73"/>
        <v>43.043010752688176</v>
      </c>
      <c r="Q822" s="5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0">
        <f t="shared" si="77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4">
        <f t="shared" si="72"/>
        <v>2.9128571428571428</v>
      </c>
      <c r="P823" s="15">
        <f t="shared" si="73"/>
        <v>67.966666666666669</v>
      </c>
      <c r="Q823" s="5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0">
        <f t="shared" si="77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4">
        <f t="shared" si="72"/>
        <v>3.4996666666666667</v>
      </c>
      <c r="P824" s="15">
        <f t="shared" si="73"/>
        <v>89.991428571428571</v>
      </c>
      <c r="Q824" s="5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0">
        <f t="shared" si="77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4">
        <f t="shared" si="72"/>
        <v>3.5707317073170732</v>
      </c>
      <c r="P825" s="15">
        <f t="shared" si="73"/>
        <v>58.095238095238095</v>
      </c>
      <c r="Q825" s="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0">
        <f t="shared" si="77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4">
        <f t="shared" si="72"/>
        <v>1.2648941176470587</v>
      </c>
      <c r="P826" s="15">
        <f t="shared" si="73"/>
        <v>83.996875000000003</v>
      </c>
      <c r="Q826" s="5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0">
        <f t="shared" si="77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4">
        <f t="shared" si="72"/>
        <v>3.875</v>
      </c>
      <c r="P827" s="15">
        <f t="shared" si="73"/>
        <v>88.853503184713375</v>
      </c>
      <c r="Q827" s="5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0">
        <f t="shared" si="77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4">
        <f t="shared" si="72"/>
        <v>4.5703571428571426</v>
      </c>
      <c r="P828" s="15">
        <f t="shared" si="73"/>
        <v>65.963917525773198</v>
      </c>
      <c r="Q828" s="5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0">
        <f t="shared" si="77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4">
        <f t="shared" si="72"/>
        <v>2.6669565217391304</v>
      </c>
      <c r="P829" s="15">
        <f t="shared" si="73"/>
        <v>74.804878048780495</v>
      </c>
      <c r="Q829" s="5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0">
        <f t="shared" si="77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4">
        <f t="shared" si="72"/>
        <v>0.69</v>
      </c>
      <c r="P830" s="15">
        <f t="shared" si="73"/>
        <v>69.98571428571428</v>
      </c>
      <c r="Q830" s="5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0">
        <f t="shared" si="77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4">
        <f t="shared" si="72"/>
        <v>0.51343749999999999</v>
      </c>
      <c r="P831" s="15">
        <f t="shared" si="73"/>
        <v>32.006493506493506</v>
      </c>
      <c r="Q831" s="5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0">
        <f t="shared" si="77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4">
        <f t="shared" si="72"/>
        <v>1.1710526315789473E-2</v>
      </c>
      <c r="P832" s="15">
        <f t="shared" si="73"/>
        <v>64.727272727272734</v>
      </c>
      <c r="Q832" s="5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0">
        <f t="shared" si="77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4">
        <f t="shared" si="72"/>
        <v>1.089773429454171</v>
      </c>
      <c r="P833" s="15">
        <f t="shared" si="73"/>
        <v>24.998110087408456</v>
      </c>
      <c r="Q833" s="5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0">
        <f t="shared" si="77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4">
        <f t="shared" si="72"/>
        <v>3.1517592592592591</v>
      </c>
      <c r="P834" s="15">
        <f t="shared" si="73"/>
        <v>104.97764070932922</v>
      </c>
      <c r="Q834" s="5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0">
        <f t="shared" si="77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4">
        <f t="shared" ref="O835:O898" si="78">E835/D835</f>
        <v>1.5769117647058823</v>
      </c>
      <c r="P835" s="15">
        <f t="shared" ref="P835:P898" si="79">E835/G835</f>
        <v>64.987878787878785</v>
      </c>
      <c r="Q835" s="5" t="str">
        <f t="shared" ref="Q835:Q898" si="80">LEFT(N835,FIND("/",N835)-1)</f>
        <v>publishing</v>
      </c>
      <c r="R835" t="str">
        <f t="shared" ref="R835:R898" si="81">RIGHT(N835,(LEN(N835)-SEARCH("/",N835)))</f>
        <v>translations</v>
      </c>
      <c r="S835" s="11">
        <f t="shared" ref="S835:S898" si="82">(((J835/60)/60)/24)+DATE(1970,1,1)</f>
        <v>40588.25</v>
      </c>
      <c r="T835" s="10">
        <f t="shared" ref="T835:T898" si="83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4">
        <f t="shared" si="78"/>
        <v>1.5380821917808218</v>
      </c>
      <c r="P836" s="15">
        <f t="shared" si="79"/>
        <v>94.352941176470594</v>
      </c>
      <c r="Q836" s="5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0">
        <f t="shared" si="8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4">
        <f t="shared" si="78"/>
        <v>0.89738979118329465</v>
      </c>
      <c r="P837" s="15">
        <f t="shared" si="79"/>
        <v>44.001706484641637</v>
      </c>
      <c r="Q837" s="5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0">
        <f t="shared" si="8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4">
        <f t="shared" si="78"/>
        <v>0.75135802469135804</v>
      </c>
      <c r="P838" s="15">
        <f t="shared" si="79"/>
        <v>64.744680851063833</v>
      </c>
      <c r="Q838" s="5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0">
        <f t="shared" si="8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4">
        <f t="shared" si="78"/>
        <v>8.5288135593220336</v>
      </c>
      <c r="P839" s="15">
        <f t="shared" si="79"/>
        <v>84.00667779632721</v>
      </c>
      <c r="Q839" s="5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0">
        <f t="shared" si="8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4">
        <f t="shared" si="78"/>
        <v>1.3890625000000001</v>
      </c>
      <c r="P840" s="15">
        <f t="shared" si="79"/>
        <v>34.061302681992338</v>
      </c>
      <c r="Q840" s="5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0">
        <f t="shared" si="8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4">
        <f t="shared" si="78"/>
        <v>1.9018181818181819</v>
      </c>
      <c r="P841" s="15">
        <f t="shared" si="79"/>
        <v>93.273885350318466</v>
      </c>
      <c r="Q841" s="5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0">
        <f t="shared" si="8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4">
        <f t="shared" si="78"/>
        <v>1.0024333619948409</v>
      </c>
      <c r="P842" s="15">
        <f t="shared" si="79"/>
        <v>32.998301726577978</v>
      </c>
      <c r="Q842" s="5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0">
        <f t="shared" si="8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4">
        <f t="shared" si="78"/>
        <v>1.4275824175824177</v>
      </c>
      <c r="P843" s="15">
        <f t="shared" si="79"/>
        <v>83.812903225806451</v>
      </c>
      <c r="Q843" s="5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0">
        <f t="shared" si="8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4">
        <f t="shared" si="78"/>
        <v>5.6313333333333331</v>
      </c>
      <c r="P844" s="15">
        <f t="shared" si="79"/>
        <v>63.992424242424242</v>
      </c>
      <c r="Q844" s="5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0">
        <f t="shared" si="8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4">
        <f t="shared" si="78"/>
        <v>0.30715909090909088</v>
      </c>
      <c r="P845" s="15">
        <f t="shared" si="79"/>
        <v>81.909090909090907</v>
      </c>
      <c r="Q845" s="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0">
        <f t="shared" si="8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4">
        <f t="shared" si="78"/>
        <v>0.99397727272727276</v>
      </c>
      <c r="P846" s="15">
        <f t="shared" si="79"/>
        <v>93.053191489361708</v>
      </c>
      <c r="Q846" s="5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0">
        <f t="shared" si="8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4">
        <f t="shared" si="78"/>
        <v>1.9754935622317598</v>
      </c>
      <c r="P847" s="15">
        <f t="shared" si="79"/>
        <v>101.98449039881831</v>
      </c>
      <c r="Q847" s="5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0">
        <f t="shared" si="8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4">
        <f t="shared" si="78"/>
        <v>5.085</v>
      </c>
      <c r="P848" s="15">
        <f t="shared" si="79"/>
        <v>105.9375</v>
      </c>
      <c r="Q848" s="5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0">
        <f t="shared" si="8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4">
        <f t="shared" si="78"/>
        <v>2.3774468085106384</v>
      </c>
      <c r="P849" s="15">
        <f t="shared" si="79"/>
        <v>101.58181818181818</v>
      </c>
      <c r="Q849" s="5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0">
        <f t="shared" si="8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4">
        <f t="shared" si="78"/>
        <v>3.3846875000000001</v>
      </c>
      <c r="P850" s="15">
        <f t="shared" si="79"/>
        <v>62.970930232558139</v>
      </c>
      <c r="Q850" s="5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0">
        <f t="shared" si="8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4">
        <f t="shared" si="78"/>
        <v>1.3308955223880596</v>
      </c>
      <c r="P851" s="15">
        <f t="shared" si="79"/>
        <v>29.045602605863191</v>
      </c>
      <c r="Q851" s="5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0">
        <f t="shared" si="8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4">
        <f t="shared" si="78"/>
        <v>0.01</v>
      </c>
      <c r="P852" s="15">
        <f t="shared" si="79"/>
        <v>1</v>
      </c>
      <c r="Q852" s="5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0">
        <f t="shared" si="8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4">
        <f t="shared" si="78"/>
        <v>2.0779999999999998</v>
      </c>
      <c r="P853" s="15">
        <f t="shared" si="79"/>
        <v>77.924999999999997</v>
      </c>
      <c r="Q853" s="5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0">
        <f t="shared" si="8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4">
        <f t="shared" si="78"/>
        <v>0.51122448979591839</v>
      </c>
      <c r="P854" s="15">
        <f t="shared" si="79"/>
        <v>80.806451612903231</v>
      </c>
      <c r="Q854" s="5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0">
        <f t="shared" si="8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4">
        <f t="shared" si="78"/>
        <v>6.5205847953216374</v>
      </c>
      <c r="P855" s="15">
        <f t="shared" si="79"/>
        <v>76.006816632583508</v>
      </c>
      <c r="Q855" s="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0">
        <f t="shared" si="8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4">
        <f t="shared" si="78"/>
        <v>1.1363099415204678</v>
      </c>
      <c r="P856" s="15">
        <f t="shared" si="79"/>
        <v>72.993613824192337</v>
      </c>
      <c r="Q856" s="5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0">
        <f t="shared" si="8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4">
        <f t="shared" si="78"/>
        <v>1.0237606837606839</v>
      </c>
      <c r="P857" s="15">
        <f t="shared" si="79"/>
        <v>53</v>
      </c>
      <c r="Q857" s="5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0">
        <f t="shared" si="8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4">
        <f t="shared" si="78"/>
        <v>3.5658333333333334</v>
      </c>
      <c r="P858" s="15">
        <f t="shared" si="79"/>
        <v>54.164556962025316</v>
      </c>
      <c r="Q858" s="5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0">
        <f t="shared" si="8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4">
        <f t="shared" si="78"/>
        <v>1.3986792452830188</v>
      </c>
      <c r="P859" s="15">
        <f t="shared" si="79"/>
        <v>32.946666666666665</v>
      </c>
      <c r="Q859" s="5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0">
        <f t="shared" si="8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4">
        <f t="shared" si="78"/>
        <v>0.69450000000000001</v>
      </c>
      <c r="P860" s="15">
        <f t="shared" si="79"/>
        <v>79.371428571428567</v>
      </c>
      <c r="Q860" s="5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0">
        <f t="shared" si="8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4">
        <f t="shared" si="78"/>
        <v>0.35534246575342465</v>
      </c>
      <c r="P861" s="15">
        <f t="shared" si="79"/>
        <v>41.174603174603178</v>
      </c>
      <c r="Q861" s="5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0">
        <f t="shared" si="8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4">
        <f t="shared" si="78"/>
        <v>2.5165000000000002</v>
      </c>
      <c r="P862" s="15">
        <f t="shared" si="79"/>
        <v>77.430769230769229</v>
      </c>
      <c r="Q862" s="5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0">
        <f t="shared" si="8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4">
        <f t="shared" si="78"/>
        <v>1.0587500000000001</v>
      </c>
      <c r="P863" s="15">
        <f t="shared" si="79"/>
        <v>57.159509202453989</v>
      </c>
      <c r="Q863" s="5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0">
        <f t="shared" si="8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4">
        <f t="shared" si="78"/>
        <v>1.8742857142857143</v>
      </c>
      <c r="P864" s="15">
        <f t="shared" si="79"/>
        <v>77.17647058823529</v>
      </c>
      <c r="Q864" s="5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0">
        <f t="shared" si="8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4">
        <f t="shared" si="78"/>
        <v>3.8678571428571429</v>
      </c>
      <c r="P865" s="15">
        <f t="shared" si="79"/>
        <v>24.953917050691246</v>
      </c>
      <c r="Q865" s="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0">
        <f t="shared" si="8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4">
        <f t="shared" si="78"/>
        <v>3.4707142857142856</v>
      </c>
      <c r="P866" s="15">
        <f t="shared" si="79"/>
        <v>97.18</v>
      </c>
      <c r="Q866" s="5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0">
        <f t="shared" si="8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4">
        <f t="shared" si="78"/>
        <v>1.8582098765432098</v>
      </c>
      <c r="P867" s="15">
        <f t="shared" si="79"/>
        <v>46.000916870415651</v>
      </c>
      <c r="Q867" s="5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0">
        <f t="shared" si="8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4">
        <f t="shared" si="78"/>
        <v>0.43241247264770238</v>
      </c>
      <c r="P868" s="15">
        <f t="shared" si="79"/>
        <v>88.023385300668153</v>
      </c>
      <c r="Q868" s="5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0">
        <f t="shared" si="8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4">
        <f t="shared" si="78"/>
        <v>1.6243749999999999</v>
      </c>
      <c r="P869" s="15">
        <f t="shared" si="79"/>
        <v>25.99</v>
      </c>
      <c r="Q869" s="5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0">
        <f t="shared" si="8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4">
        <f t="shared" si="78"/>
        <v>1.8484285714285715</v>
      </c>
      <c r="P870" s="15">
        <f t="shared" si="79"/>
        <v>102.69047619047619</v>
      </c>
      <c r="Q870" s="5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0">
        <f t="shared" si="8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4">
        <f t="shared" si="78"/>
        <v>0.23703520691785052</v>
      </c>
      <c r="P871" s="15">
        <f t="shared" si="79"/>
        <v>72.958174904942965</v>
      </c>
      <c r="Q871" s="5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0">
        <f t="shared" si="8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4">
        <f t="shared" si="78"/>
        <v>0.89870129870129867</v>
      </c>
      <c r="P872" s="15">
        <f t="shared" si="79"/>
        <v>57.190082644628099</v>
      </c>
      <c r="Q872" s="5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0">
        <f t="shared" si="8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4">
        <f t="shared" si="78"/>
        <v>2.7260419580419581</v>
      </c>
      <c r="P873" s="15">
        <f t="shared" si="79"/>
        <v>84.013793103448279</v>
      </c>
      <c r="Q873" s="5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0">
        <f t="shared" si="8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4">
        <f t="shared" si="78"/>
        <v>1.7004255319148935</v>
      </c>
      <c r="P874" s="15">
        <f t="shared" si="79"/>
        <v>98.666666666666671</v>
      </c>
      <c r="Q874" s="5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0">
        <f t="shared" si="8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4">
        <f t="shared" si="78"/>
        <v>1.8828503562945369</v>
      </c>
      <c r="P875" s="15">
        <f t="shared" si="79"/>
        <v>42.007419183889773</v>
      </c>
      <c r="Q875" s="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0">
        <f t="shared" si="8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4">
        <f t="shared" si="78"/>
        <v>3.4693532338308457</v>
      </c>
      <c r="P876" s="15">
        <f t="shared" si="79"/>
        <v>32.002753556677376</v>
      </c>
      <c r="Q876" s="5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0">
        <f t="shared" si="8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4">
        <f t="shared" si="78"/>
        <v>0.6917721518987342</v>
      </c>
      <c r="P877" s="15">
        <f t="shared" si="79"/>
        <v>81.567164179104481</v>
      </c>
      <c r="Q877" s="5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0">
        <f t="shared" si="8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4">
        <f t="shared" si="78"/>
        <v>0.25433734939759034</v>
      </c>
      <c r="P878" s="15">
        <f t="shared" si="79"/>
        <v>37.035087719298247</v>
      </c>
      <c r="Q878" s="5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0">
        <f t="shared" si="8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4">
        <f t="shared" si="78"/>
        <v>0.77400977995110021</v>
      </c>
      <c r="P879" s="15">
        <f t="shared" si="79"/>
        <v>103.033360455655</v>
      </c>
      <c r="Q879" s="5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0">
        <f t="shared" si="8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4">
        <f t="shared" si="78"/>
        <v>0.37481481481481482</v>
      </c>
      <c r="P880" s="15">
        <f t="shared" si="79"/>
        <v>84.333333333333329</v>
      </c>
      <c r="Q880" s="5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0">
        <f t="shared" si="8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4">
        <f t="shared" si="78"/>
        <v>5.4379999999999997</v>
      </c>
      <c r="P881" s="15">
        <f t="shared" si="79"/>
        <v>102.60377358490567</v>
      </c>
      <c r="Q881" s="5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0">
        <f t="shared" si="8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4">
        <f t="shared" si="78"/>
        <v>2.2852189349112426</v>
      </c>
      <c r="P882" s="15">
        <f t="shared" si="79"/>
        <v>79.992129246064621</v>
      </c>
      <c r="Q882" s="5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0">
        <f t="shared" si="8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4">
        <f t="shared" si="78"/>
        <v>0.38948339483394834</v>
      </c>
      <c r="P883" s="15">
        <f t="shared" si="79"/>
        <v>70.055309734513273</v>
      </c>
      <c r="Q883" s="5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0">
        <f t="shared" si="8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4">
        <f t="shared" si="78"/>
        <v>3.7</v>
      </c>
      <c r="P884" s="15">
        <f t="shared" si="79"/>
        <v>37</v>
      </c>
      <c r="Q884" s="5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0">
        <f t="shared" si="8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4">
        <f t="shared" si="78"/>
        <v>2.3791176470588233</v>
      </c>
      <c r="P885" s="15">
        <f t="shared" si="79"/>
        <v>41.911917098445599</v>
      </c>
      <c r="Q885" s="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0">
        <f t="shared" si="8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4">
        <f t="shared" si="78"/>
        <v>0.64036299765807958</v>
      </c>
      <c r="P886" s="15">
        <f t="shared" si="79"/>
        <v>57.992576882290564</v>
      </c>
      <c r="Q886" s="5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0">
        <f t="shared" si="8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4">
        <f t="shared" si="78"/>
        <v>1.1827777777777777</v>
      </c>
      <c r="P887" s="15">
        <f t="shared" si="79"/>
        <v>40.942307692307693</v>
      </c>
      <c r="Q887" s="5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0">
        <f t="shared" si="8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4">
        <f t="shared" si="78"/>
        <v>0.84824037184594958</v>
      </c>
      <c r="P888" s="15">
        <f t="shared" si="79"/>
        <v>69.9972602739726</v>
      </c>
      <c r="Q888" s="5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0">
        <f t="shared" si="8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4">
        <f t="shared" si="78"/>
        <v>0.29346153846153844</v>
      </c>
      <c r="P889" s="15">
        <f t="shared" si="79"/>
        <v>73.838709677419359</v>
      </c>
      <c r="Q889" s="5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0">
        <f t="shared" si="8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4">
        <f t="shared" si="78"/>
        <v>2.0989655172413793</v>
      </c>
      <c r="P890" s="15">
        <f t="shared" si="79"/>
        <v>41.979310344827589</v>
      </c>
      <c r="Q890" s="5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0">
        <f t="shared" si="8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4">
        <f t="shared" si="78"/>
        <v>1.697857142857143</v>
      </c>
      <c r="P891" s="15">
        <f t="shared" si="79"/>
        <v>77.93442622950819</v>
      </c>
      <c r="Q891" s="5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0">
        <f t="shared" si="8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4">
        <f t="shared" si="78"/>
        <v>1.1595907738095239</v>
      </c>
      <c r="P892" s="15">
        <f t="shared" si="79"/>
        <v>106.01972789115646</v>
      </c>
      <c r="Q892" s="5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0">
        <f t="shared" si="8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4">
        <f t="shared" si="78"/>
        <v>2.5859999999999999</v>
      </c>
      <c r="P893" s="15">
        <f t="shared" si="79"/>
        <v>47.018181818181816</v>
      </c>
      <c r="Q893" s="5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0">
        <f t="shared" si="8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4">
        <f t="shared" si="78"/>
        <v>2.3058333333333332</v>
      </c>
      <c r="P894" s="15">
        <f t="shared" si="79"/>
        <v>76.016483516483518</v>
      </c>
      <c r="Q894" s="5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0">
        <f t="shared" si="8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4">
        <f t="shared" si="78"/>
        <v>1.2821428571428573</v>
      </c>
      <c r="P895" s="15">
        <f t="shared" si="79"/>
        <v>54.120603015075375</v>
      </c>
      <c r="Q895" s="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0">
        <f t="shared" si="8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4">
        <f t="shared" si="78"/>
        <v>1.8870588235294117</v>
      </c>
      <c r="P896" s="15">
        <f t="shared" si="79"/>
        <v>57.285714285714285</v>
      </c>
      <c r="Q896" s="5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0">
        <f t="shared" si="8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4">
        <f t="shared" si="78"/>
        <v>6.9511889862327911E-2</v>
      </c>
      <c r="P897" s="15">
        <f t="shared" si="79"/>
        <v>103.81308411214954</v>
      </c>
      <c r="Q897" s="5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0">
        <f t="shared" si="8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4">
        <f t="shared" si="78"/>
        <v>7.7443434343434348</v>
      </c>
      <c r="P898" s="15">
        <f t="shared" si="79"/>
        <v>105.02602739726028</v>
      </c>
      <c r="Q898" s="5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0">
        <f t="shared" si="8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4">
        <f t="shared" ref="O899:O962" si="84">E899/D899</f>
        <v>0.27693181818181817</v>
      </c>
      <c r="P899" s="15">
        <f t="shared" ref="P899:P962" si="85">E899/G899</f>
        <v>90.259259259259252</v>
      </c>
      <c r="Q899" s="5" t="str">
        <f t="shared" ref="Q899:Q962" si="86">LEFT(N899,FIND("/",N899)-1)</f>
        <v>theater</v>
      </c>
      <c r="R899" t="str">
        <f t="shared" ref="R899:R962" si="87">RIGHT(N899,(LEN(N899)-SEARCH("/",N899)))</f>
        <v>plays</v>
      </c>
      <c r="S899" s="11">
        <f t="shared" ref="S899:S962" si="88">(((J899/60)/60)/24)+DATE(1970,1,1)</f>
        <v>43583.208333333328</v>
      </c>
      <c r="T899" s="10">
        <f t="shared" ref="T899:T962" si="89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4">
        <f t="shared" si="84"/>
        <v>0.52479620323841425</v>
      </c>
      <c r="P900" s="15">
        <f t="shared" si="85"/>
        <v>76.978705978705975</v>
      </c>
      <c r="Q900" s="5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0">
        <f t="shared" si="8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4">
        <f t="shared" si="84"/>
        <v>4.0709677419354842</v>
      </c>
      <c r="P901" s="15">
        <f t="shared" si="85"/>
        <v>102.60162601626017</v>
      </c>
      <c r="Q901" s="5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0">
        <f t="shared" si="8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4">
        <f t="shared" si="84"/>
        <v>0.02</v>
      </c>
      <c r="P902" s="15">
        <f t="shared" si="85"/>
        <v>2</v>
      </c>
      <c r="Q902" s="5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0">
        <f t="shared" si="8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4">
        <f t="shared" si="84"/>
        <v>1.5617857142857143</v>
      </c>
      <c r="P903" s="15">
        <f t="shared" si="85"/>
        <v>55.0062893081761</v>
      </c>
      <c r="Q903" s="5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0">
        <f t="shared" si="8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4">
        <f t="shared" si="84"/>
        <v>2.5242857142857145</v>
      </c>
      <c r="P904" s="15">
        <f t="shared" si="85"/>
        <v>32.127272727272725</v>
      </c>
      <c r="Q904" s="5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0">
        <f t="shared" si="8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4">
        <f t="shared" si="84"/>
        <v>1.729268292682927E-2</v>
      </c>
      <c r="P905" s="15">
        <f t="shared" si="85"/>
        <v>50.642857142857146</v>
      </c>
      <c r="Q905" s="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0">
        <f t="shared" si="8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4">
        <f t="shared" si="84"/>
        <v>0.12230769230769231</v>
      </c>
      <c r="P906" s="15">
        <f t="shared" si="85"/>
        <v>49.6875</v>
      </c>
      <c r="Q906" s="5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0">
        <f t="shared" si="8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4">
        <f t="shared" si="84"/>
        <v>1.6398734177215191</v>
      </c>
      <c r="P907" s="15">
        <f t="shared" si="85"/>
        <v>54.894067796610166</v>
      </c>
      <c r="Q907" s="5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0">
        <f t="shared" si="8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4">
        <f t="shared" si="84"/>
        <v>1.6298181818181818</v>
      </c>
      <c r="P908" s="15">
        <f t="shared" si="85"/>
        <v>46.931937172774866</v>
      </c>
      <c r="Q908" s="5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0">
        <f t="shared" si="8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4">
        <f t="shared" si="84"/>
        <v>0.20252747252747252</v>
      </c>
      <c r="P909" s="15">
        <f t="shared" si="85"/>
        <v>44.951219512195124</v>
      </c>
      <c r="Q909" s="5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0">
        <f t="shared" si="8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4">
        <f t="shared" si="84"/>
        <v>3.1924083769633507</v>
      </c>
      <c r="P910" s="15">
        <f t="shared" si="85"/>
        <v>30.99898322318251</v>
      </c>
      <c r="Q910" s="5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0">
        <f t="shared" si="8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4">
        <f t="shared" si="84"/>
        <v>4.7894444444444444</v>
      </c>
      <c r="P911" s="15">
        <f t="shared" si="85"/>
        <v>107.7625</v>
      </c>
      <c r="Q911" s="5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0">
        <f t="shared" si="8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4">
        <f t="shared" si="84"/>
        <v>0.19556634304207121</v>
      </c>
      <c r="P912" s="15">
        <f t="shared" si="85"/>
        <v>102.07770270270271</v>
      </c>
      <c r="Q912" s="5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0">
        <f t="shared" si="8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4">
        <f t="shared" si="84"/>
        <v>1.9894827586206896</v>
      </c>
      <c r="P913" s="15">
        <f t="shared" si="85"/>
        <v>24.976190476190474</v>
      </c>
      <c r="Q913" s="5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0">
        <f t="shared" si="8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4">
        <f t="shared" si="84"/>
        <v>7.95</v>
      </c>
      <c r="P914" s="15">
        <f t="shared" si="85"/>
        <v>79.944134078212286</v>
      </c>
      <c r="Q914" s="5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0">
        <f t="shared" si="8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4">
        <f t="shared" si="84"/>
        <v>0.50621082621082625</v>
      </c>
      <c r="P915" s="15">
        <f t="shared" si="85"/>
        <v>67.946462715105156</v>
      </c>
      <c r="Q915" s="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0">
        <f t="shared" si="8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4">
        <f t="shared" si="84"/>
        <v>0.57437499999999997</v>
      </c>
      <c r="P916" s="15">
        <f t="shared" si="85"/>
        <v>26.070921985815602</v>
      </c>
      <c r="Q916" s="5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0">
        <f t="shared" si="8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4">
        <f t="shared" si="84"/>
        <v>1.5562827640984909</v>
      </c>
      <c r="P917" s="15">
        <f t="shared" si="85"/>
        <v>105.0032154340836</v>
      </c>
      <c r="Q917" s="5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0">
        <f t="shared" si="8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4">
        <f t="shared" si="84"/>
        <v>0.36297297297297298</v>
      </c>
      <c r="P918" s="15">
        <f t="shared" si="85"/>
        <v>25.826923076923077</v>
      </c>
      <c r="Q918" s="5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0">
        <f t="shared" si="8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4">
        <f t="shared" si="84"/>
        <v>0.58250000000000002</v>
      </c>
      <c r="P919" s="15">
        <f t="shared" si="85"/>
        <v>77.666666666666671</v>
      </c>
      <c r="Q919" s="5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0">
        <f t="shared" si="8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4">
        <f t="shared" si="84"/>
        <v>2.3739473684210526</v>
      </c>
      <c r="P920" s="15">
        <f t="shared" si="85"/>
        <v>57.82692307692308</v>
      </c>
      <c r="Q920" s="5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0">
        <f t="shared" si="8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4">
        <f t="shared" si="84"/>
        <v>0.58750000000000002</v>
      </c>
      <c r="P921" s="15">
        <f t="shared" si="85"/>
        <v>92.955555555555549</v>
      </c>
      <c r="Q921" s="5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0">
        <f t="shared" si="8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4">
        <f t="shared" si="84"/>
        <v>1.8256603773584905</v>
      </c>
      <c r="P922" s="15">
        <f t="shared" si="85"/>
        <v>37.945098039215686</v>
      </c>
      <c r="Q922" s="5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0">
        <f t="shared" si="8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4">
        <f t="shared" si="84"/>
        <v>7.5436408977556111E-3</v>
      </c>
      <c r="P923" s="15">
        <f t="shared" si="85"/>
        <v>31.842105263157894</v>
      </c>
      <c r="Q923" s="5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0">
        <f t="shared" si="8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4">
        <f t="shared" si="84"/>
        <v>1.7595330739299611</v>
      </c>
      <c r="P924" s="15">
        <f t="shared" si="85"/>
        <v>40</v>
      </c>
      <c r="Q924" s="5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0">
        <f t="shared" si="8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4">
        <f t="shared" si="84"/>
        <v>2.3788235294117648</v>
      </c>
      <c r="P925" s="15">
        <f t="shared" si="85"/>
        <v>101.1</v>
      </c>
      <c r="Q925" s="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0">
        <f t="shared" si="8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4">
        <f t="shared" si="84"/>
        <v>4.8805076142131982</v>
      </c>
      <c r="P926" s="15">
        <f t="shared" si="85"/>
        <v>84.006989951944078</v>
      </c>
      <c r="Q926" s="5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0">
        <f t="shared" si="8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4">
        <f t="shared" si="84"/>
        <v>2.2406666666666668</v>
      </c>
      <c r="P927" s="15">
        <f t="shared" si="85"/>
        <v>103.41538461538461</v>
      </c>
      <c r="Q927" s="5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0">
        <f t="shared" si="8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4">
        <f t="shared" si="84"/>
        <v>0.18126436781609195</v>
      </c>
      <c r="P928" s="15">
        <f t="shared" si="85"/>
        <v>105.13333333333334</v>
      </c>
      <c r="Q928" s="5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0">
        <f t="shared" si="8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4">
        <f t="shared" si="84"/>
        <v>0.45847222222222223</v>
      </c>
      <c r="P929" s="15">
        <f t="shared" si="85"/>
        <v>89.21621621621621</v>
      </c>
      <c r="Q929" s="5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0">
        <f t="shared" si="8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4">
        <f t="shared" si="84"/>
        <v>1.1731541218637993</v>
      </c>
      <c r="P930" s="15">
        <f t="shared" si="85"/>
        <v>51.995234312946785</v>
      </c>
      <c r="Q930" s="5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0">
        <f t="shared" si="8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4">
        <f t="shared" si="84"/>
        <v>2.173090909090909</v>
      </c>
      <c r="P931" s="15">
        <f t="shared" si="85"/>
        <v>64.956521739130437</v>
      </c>
      <c r="Q931" s="5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0">
        <f t="shared" si="8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4">
        <f t="shared" si="84"/>
        <v>1.1228571428571428</v>
      </c>
      <c r="P932" s="15">
        <f t="shared" si="85"/>
        <v>46.235294117647058</v>
      </c>
      <c r="Q932" s="5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0">
        <f t="shared" si="8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4">
        <f t="shared" si="84"/>
        <v>0.72518987341772156</v>
      </c>
      <c r="P933" s="15">
        <f t="shared" si="85"/>
        <v>51.151785714285715</v>
      </c>
      <c r="Q933" s="5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0">
        <f t="shared" si="8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4">
        <f t="shared" si="84"/>
        <v>2.1230434782608696</v>
      </c>
      <c r="P934" s="15">
        <f t="shared" si="85"/>
        <v>33.909722222222221</v>
      </c>
      <c r="Q934" s="5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0">
        <f t="shared" si="8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4">
        <f t="shared" si="84"/>
        <v>2.3974657534246577</v>
      </c>
      <c r="P935" s="15">
        <f t="shared" si="85"/>
        <v>92.016298633017882</v>
      </c>
      <c r="Q935" s="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0">
        <f t="shared" si="8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4">
        <f t="shared" si="84"/>
        <v>1.8193548387096774</v>
      </c>
      <c r="P936" s="15">
        <f t="shared" si="85"/>
        <v>107.42857142857143</v>
      </c>
      <c r="Q936" s="5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0">
        <f t="shared" si="8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4">
        <f t="shared" si="84"/>
        <v>1.6413114754098361</v>
      </c>
      <c r="P937" s="15">
        <f t="shared" si="85"/>
        <v>75.848484848484844</v>
      </c>
      <c r="Q937" s="5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0">
        <f t="shared" si="8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4">
        <f t="shared" si="84"/>
        <v>1.6375968992248063E-2</v>
      </c>
      <c r="P938" s="15">
        <f t="shared" si="85"/>
        <v>80.476190476190482</v>
      </c>
      <c r="Q938" s="5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0">
        <f t="shared" si="8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4">
        <f t="shared" si="84"/>
        <v>0.49643859649122807</v>
      </c>
      <c r="P939" s="15">
        <f t="shared" si="85"/>
        <v>86.978483606557376</v>
      </c>
      <c r="Q939" s="5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0">
        <f t="shared" si="8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4">
        <f t="shared" si="84"/>
        <v>1.0970652173913042</v>
      </c>
      <c r="P940" s="15">
        <f t="shared" si="85"/>
        <v>105.13541666666667</v>
      </c>
      <c r="Q940" s="5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0">
        <f t="shared" si="8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4">
        <f t="shared" si="84"/>
        <v>0.49217948717948717</v>
      </c>
      <c r="P941" s="15">
        <f t="shared" si="85"/>
        <v>57.298507462686565</v>
      </c>
      <c r="Q941" s="5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0">
        <f t="shared" si="8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4">
        <f t="shared" si="84"/>
        <v>0.62232323232323228</v>
      </c>
      <c r="P942" s="15">
        <f t="shared" si="85"/>
        <v>93.348484848484844</v>
      </c>
      <c r="Q942" s="5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0">
        <f t="shared" si="8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4">
        <f t="shared" si="84"/>
        <v>0.1305813953488372</v>
      </c>
      <c r="P943" s="15">
        <f t="shared" si="85"/>
        <v>71.987179487179489</v>
      </c>
      <c r="Q943" s="5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0">
        <f t="shared" si="8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4">
        <f t="shared" si="84"/>
        <v>0.64635416666666667</v>
      </c>
      <c r="P944" s="15">
        <f t="shared" si="85"/>
        <v>92.611940298507463</v>
      </c>
      <c r="Q944" s="5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0">
        <f t="shared" si="8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4">
        <f t="shared" si="84"/>
        <v>1.5958666666666668</v>
      </c>
      <c r="P945" s="15">
        <f t="shared" si="85"/>
        <v>104.99122807017544</v>
      </c>
      <c r="Q945" s="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0">
        <f t="shared" si="8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4">
        <f t="shared" si="84"/>
        <v>0.81420000000000003</v>
      </c>
      <c r="P946" s="15">
        <f t="shared" si="85"/>
        <v>30.958174904942965</v>
      </c>
      <c r="Q946" s="5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0">
        <f t="shared" si="8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4">
        <f t="shared" si="84"/>
        <v>0.32444767441860467</v>
      </c>
      <c r="P947" s="15">
        <f t="shared" si="85"/>
        <v>33.001182732111175</v>
      </c>
      <c r="Q947" s="5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0">
        <f t="shared" si="8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4">
        <f t="shared" si="84"/>
        <v>9.9141184124918666E-2</v>
      </c>
      <c r="P948" s="15">
        <f t="shared" si="85"/>
        <v>84.187845303867405</v>
      </c>
      <c r="Q948" s="5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0">
        <f t="shared" si="8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4">
        <f t="shared" si="84"/>
        <v>0.26694444444444443</v>
      </c>
      <c r="P949" s="15">
        <f t="shared" si="85"/>
        <v>73.92307692307692</v>
      </c>
      <c r="Q949" s="5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0">
        <f t="shared" si="8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4">
        <f t="shared" si="84"/>
        <v>0.62957446808510642</v>
      </c>
      <c r="P950" s="15">
        <f t="shared" si="85"/>
        <v>36.987499999999997</v>
      </c>
      <c r="Q950" s="5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0">
        <f t="shared" si="8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4">
        <f t="shared" si="84"/>
        <v>1.6135593220338984</v>
      </c>
      <c r="P951" s="15">
        <f t="shared" si="85"/>
        <v>46.896551724137929</v>
      </c>
      <c r="Q951" s="5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0">
        <f t="shared" si="8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4">
        <f t="shared" si="84"/>
        <v>0.05</v>
      </c>
      <c r="P952" s="15">
        <f t="shared" si="85"/>
        <v>5</v>
      </c>
      <c r="Q952" s="5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0">
        <f t="shared" si="8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4">
        <f t="shared" si="84"/>
        <v>10.969379310344827</v>
      </c>
      <c r="P953" s="15">
        <f t="shared" si="85"/>
        <v>102.02437459910199</v>
      </c>
      <c r="Q953" s="5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0">
        <f t="shared" si="8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4">
        <f t="shared" si="84"/>
        <v>0.70094158075601376</v>
      </c>
      <c r="P954" s="15">
        <f t="shared" si="85"/>
        <v>45.007502206531335</v>
      </c>
      <c r="Q954" s="5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0">
        <f t="shared" si="8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4">
        <f t="shared" si="84"/>
        <v>0.6</v>
      </c>
      <c r="P955" s="15">
        <f t="shared" si="85"/>
        <v>94.285714285714292</v>
      </c>
      <c r="Q955" s="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0">
        <f t="shared" si="8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4">
        <f t="shared" si="84"/>
        <v>3.6709859154929578</v>
      </c>
      <c r="P956" s="15">
        <f t="shared" si="85"/>
        <v>101.02325581395348</v>
      </c>
      <c r="Q956" s="5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0">
        <f t="shared" si="8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4">
        <f t="shared" si="84"/>
        <v>11.09</v>
      </c>
      <c r="P957" s="15">
        <f t="shared" si="85"/>
        <v>97.037499999999994</v>
      </c>
      <c r="Q957" s="5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0">
        <f t="shared" si="8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4">
        <f t="shared" si="84"/>
        <v>0.19028784648187633</v>
      </c>
      <c r="P958" s="15">
        <f t="shared" si="85"/>
        <v>43.00963855421687</v>
      </c>
      <c r="Q958" s="5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0">
        <f t="shared" si="8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4">
        <f t="shared" si="84"/>
        <v>1.2687755102040816</v>
      </c>
      <c r="P959" s="15">
        <f t="shared" si="85"/>
        <v>94.916030534351151</v>
      </c>
      <c r="Q959" s="5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0">
        <f t="shared" si="8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4">
        <f t="shared" si="84"/>
        <v>7.3463636363636367</v>
      </c>
      <c r="P960" s="15">
        <f t="shared" si="85"/>
        <v>72.151785714285708</v>
      </c>
      <c r="Q960" s="5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0">
        <f t="shared" si="8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4">
        <f t="shared" si="84"/>
        <v>4.5731034482758622E-2</v>
      </c>
      <c r="P961" s="15">
        <f t="shared" si="85"/>
        <v>51.007692307692309</v>
      </c>
      <c r="Q961" s="5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0">
        <f t="shared" si="8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4">
        <f t="shared" si="84"/>
        <v>0.85054545454545449</v>
      </c>
      <c r="P962" s="15">
        <f t="shared" si="85"/>
        <v>85.054545454545448</v>
      </c>
      <c r="Q962" s="5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0">
        <f t="shared" si="8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4">
        <f t="shared" ref="O963:O1001" si="90">E963/D963</f>
        <v>1.1929824561403508</v>
      </c>
      <c r="P963" s="15">
        <f t="shared" ref="P963:P1001" si="91">E963/G963</f>
        <v>43.87096774193548</v>
      </c>
      <c r="Q963" s="5" t="str">
        <f t="shared" ref="Q963:Q1001" si="92">LEFT(N963,FIND("/",N963)-1)</f>
        <v>publishing</v>
      </c>
      <c r="R963" t="str">
        <f t="shared" ref="R963:R1001" si="93">RIGHT(N963,(LEN(N963)-SEARCH("/",N963)))</f>
        <v>translations</v>
      </c>
      <c r="S963" s="11">
        <f t="shared" ref="S963:S1001" si="94">(((J963/60)/60)/24)+DATE(1970,1,1)</f>
        <v>40591.25</v>
      </c>
      <c r="T963" s="10">
        <f t="shared" ref="T963:T1001" si="95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4">
        <f t="shared" si="90"/>
        <v>2.9602777777777778</v>
      </c>
      <c r="P964" s="15">
        <f t="shared" si="91"/>
        <v>40.063909774436091</v>
      </c>
      <c r="Q964" s="5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0">
        <f t="shared" si="95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4">
        <f t="shared" si="90"/>
        <v>0.84694915254237291</v>
      </c>
      <c r="P965" s="15">
        <f t="shared" si="91"/>
        <v>43.833333333333336</v>
      </c>
      <c r="Q965" s="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0">
        <f t="shared" si="95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4">
        <f t="shared" si="90"/>
        <v>3.5578378378378379</v>
      </c>
      <c r="P966" s="15">
        <f t="shared" si="91"/>
        <v>84.92903225806451</v>
      </c>
      <c r="Q966" s="5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0">
        <f t="shared" si="95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4">
        <f t="shared" si="90"/>
        <v>3.8640909090909092</v>
      </c>
      <c r="P967" s="15">
        <f t="shared" si="91"/>
        <v>41.067632850241544</v>
      </c>
      <c r="Q967" s="5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0">
        <f t="shared" si="95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4">
        <f t="shared" si="90"/>
        <v>7.9223529411764702</v>
      </c>
      <c r="P968" s="15">
        <f t="shared" si="91"/>
        <v>54.971428571428568</v>
      </c>
      <c r="Q968" s="5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0">
        <f t="shared" si="95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4">
        <f t="shared" si="90"/>
        <v>1.3703393665158372</v>
      </c>
      <c r="P969" s="15">
        <f t="shared" si="91"/>
        <v>77.010807374443743</v>
      </c>
      <c r="Q969" s="5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0">
        <f t="shared" si="95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4">
        <f t="shared" si="90"/>
        <v>3.3820833333333336</v>
      </c>
      <c r="P970" s="15">
        <f t="shared" si="91"/>
        <v>71.201754385964918</v>
      </c>
      <c r="Q970" s="5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0">
        <f t="shared" si="95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4">
        <f t="shared" si="90"/>
        <v>1.0822784810126582</v>
      </c>
      <c r="P971" s="15">
        <f t="shared" si="91"/>
        <v>91.935483870967744</v>
      </c>
      <c r="Q971" s="5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0">
        <f t="shared" si="95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4">
        <f t="shared" si="90"/>
        <v>0.60757639620653314</v>
      </c>
      <c r="P972" s="15">
        <f t="shared" si="91"/>
        <v>97.069023569023571</v>
      </c>
      <c r="Q972" s="5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0">
        <f t="shared" si="95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4">
        <f t="shared" si="90"/>
        <v>0.27725490196078434</v>
      </c>
      <c r="P973" s="15">
        <f t="shared" si="91"/>
        <v>58.916666666666664</v>
      </c>
      <c r="Q973" s="5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0">
        <f t="shared" si="95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4">
        <f t="shared" si="90"/>
        <v>2.283934426229508</v>
      </c>
      <c r="P974" s="15">
        <f t="shared" si="91"/>
        <v>58.015466983938133</v>
      </c>
      <c r="Q974" s="5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0">
        <f t="shared" si="95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4">
        <f t="shared" si="90"/>
        <v>0.21615194054500414</v>
      </c>
      <c r="P975" s="15">
        <f t="shared" si="91"/>
        <v>103.87301587301587</v>
      </c>
      <c r="Q975" s="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0">
        <f t="shared" si="95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4">
        <f t="shared" si="90"/>
        <v>3.73875</v>
      </c>
      <c r="P976" s="15">
        <f t="shared" si="91"/>
        <v>93.46875</v>
      </c>
      <c r="Q976" s="5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0">
        <f t="shared" si="95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4">
        <f t="shared" si="90"/>
        <v>1.5492592592592593</v>
      </c>
      <c r="P977" s="15">
        <f t="shared" si="91"/>
        <v>61.970370370370368</v>
      </c>
      <c r="Q977" s="5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0">
        <f t="shared" si="95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4">
        <f t="shared" si="90"/>
        <v>3.2214999999999998</v>
      </c>
      <c r="P978" s="15">
        <f t="shared" si="91"/>
        <v>92.042857142857144</v>
      </c>
      <c r="Q978" s="5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0">
        <f t="shared" si="95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4">
        <f t="shared" si="90"/>
        <v>0.73957142857142855</v>
      </c>
      <c r="P979" s="15">
        <f t="shared" si="91"/>
        <v>77.268656716417908</v>
      </c>
      <c r="Q979" s="5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0">
        <f t="shared" si="95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4">
        <f t="shared" si="90"/>
        <v>8.641</v>
      </c>
      <c r="P980" s="15">
        <f t="shared" si="91"/>
        <v>93.923913043478265</v>
      </c>
      <c r="Q980" s="5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0">
        <f t="shared" si="95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4">
        <f t="shared" si="90"/>
        <v>1.432624584717608</v>
      </c>
      <c r="P981" s="15">
        <f t="shared" si="91"/>
        <v>84.969458128078813</v>
      </c>
      <c r="Q981" s="5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0">
        <f t="shared" si="95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4">
        <f t="shared" si="90"/>
        <v>0.40281762295081969</v>
      </c>
      <c r="P982" s="15">
        <f t="shared" si="91"/>
        <v>105.97035040431267</v>
      </c>
      <c r="Q982" s="5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0">
        <f t="shared" si="95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4">
        <f t="shared" si="90"/>
        <v>1.7822388059701493</v>
      </c>
      <c r="P983" s="15">
        <f t="shared" si="91"/>
        <v>36.969040247678016</v>
      </c>
      <c r="Q983" s="5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0">
        <f t="shared" si="95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4">
        <f t="shared" si="90"/>
        <v>0.84930555555555554</v>
      </c>
      <c r="P984" s="15">
        <f t="shared" si="91"/>
        <v>81.533333333333331</v>
      </c>
      <c r="Q984" s="5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0">
        <f t="shared" si="95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4">
        <f t="shared" si="90"/>
        <v>1.4593648334624323</v>
      </c>
      <c r="P985" s="15">
        <f t="shared" si="91"/>
        <v>80.999140154772135</v>
      </c>
      <c r="Q985" s="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0">
        <f t="shared" si="95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4">
        <f t="shared" si="90"/>
        <v>1.5246153846153847</v>
      </c>
      <c r="P986" s="15">
        <f t="shared" si="91"/>
        <v>26.010498687664043</v>
      </c>
      <c r="Q986" s="5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0">
        <f t="shared" si="95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4">
        <f t="shared" si="90"/>
        <v>0.67129542790152408</v>
      </c>
      <c r="P987" s="15">
        <f t="shared" si="91"/>
        <v>25.998410896708286</v>
      </c>
      <c r="Q987" s="5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0">
        <f t="shared" si="95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4">
        <f t="shared" si="90"/>
        <v>0.40307692307692305</v>
      </c>
      <c r="P988" s="15">
        <f t="shared" si="91"/>
        <v>34.173913043478258</v>
      </c>
      <c r="Q988" s="5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0">
        <f t="shared" si="95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4">
        <f t="shared" si="90"/>
        <v>2.1679032258064517</v>
      </c>
      <c r="P989" s="15">
        <f t="shared" si="91"/>
        <v>28.002083333333335</v>
      </c>
      <c r="Q989" s="5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0">
        <f t="shared" si="95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4">
        <f t="shared" si="90"/>
        <v>0.52117021276595743</v>
      </c>
      <c r="P990" s="15">
        <f t="shared" si="91"/>
        <v>76.546875</v>
      </c>
      <c r="Q990" s="5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0">
        <f t="shared" si="95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4">
        <f t="shared" si="90"/>
        <v>4.9958333333333336</v>
      </c>
      <c r="P991" s="15">
        <f t="shared" si="91"/>
        <v>53.053097345132741</v>
      </c>
      <c r="Q991" s="5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0">
        <f t="shared" si="95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4">
        <f t="shared" si="90"/>
        <v>0.87679487179487181</v>
      </c>
      <c r="P992" s="15">
        <f t="shared" si="91"/>
        <v>106.859375</v>
      </c>
      <c r="Q992" s="5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0">
        <f t="shared" si="95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4">
        <f t="shared" si="90"/>
        <v>1.131734693877551</v>
      </c>
      <c r="P993" s="15">
        <f t="shared" si="91"/>
        <v>46.020746887966808</v>
      </c>
      <c r="Q993" s="5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0">
        <f t="shared" si="95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4">
        <f t="shared" si="90"/>
        <v>4.2654838709677421</v>
      </c>
      <c r="P994" s="15">
        <f t="shared" si="91"/>
        <v>100.17424242424242</v>
      </c>
      <c r="Q994" s="5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0">
        <f t="shared" si="95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4">
        <f t="shared" si="90"/>
        <v>0.77632653061224488</v>
      </c>
      <c r="P995" s="15">
        <f t="shared" si="91"/>
        <v>101.44</v>
      </c>
      <c r="Q995" s="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0">
        <f t="shared" si="95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4">
        <f t="shared" si="90"/>
        <v>0.52496810772501767</v>
      </c>
      <c r="P996" s="15">
        <f t="shared" si="91"/>
        <v>87.972684085510693</v>
      </c>
      <c r="Q996" s="5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0">
        <f t="shared" si="95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4">
        <f t="shared" si="90"/>
        <v>1.5746762589928058</v>
      </c>
      <c r="P997" s="15">
        <f t="shared" si="91"/>
        <v>74.995594713656388</v>
      </c>
      <c r="Q997" s="5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0">
        <f t="shared" si="95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4">
        <f t="shared" si="90"/>
        <v>0.72939393939393937</v>
      </c>
      <c r="P998" s="15">
        <f t="shared" si="91"/>
        <v>42.982142857142854</v>
      </c>
      <c r="Q998" s="5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0">
        <f t="shared" si="95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4">
        <f t="shared" si="90"/>
        <v>0.60565789473684206</v>
      </c>
      <c r="P999" s="15">
        <f t="shared" si="91"/>
        <v>33.115107913669064</v>
      </c>
      <c r="Q999" s="5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0">
        <f t="shared" si="95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4">
        <f t="shared" si="90"/>
        <v>0.5679129129129129</v>
      </c>
      <c r="P1000" s="15">
        <f t="shared" si="91"/>
        <v>101.13101604278074</v>
      </c>
      <c r="Q1000" s="5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0">
        <f t="shared" si="95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4">
        <f t="shared" si="90"/>
        <v>0.56542754275427543</v>
      </c>
      <c r="P1001" s="15">
        <f t="shared" si="91"/>
        <v>55.98841354723708</v>
      </c>
      <c r="Q1001" s="5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0">
        <f t="shared" si="95"/>
        <v>42557.208333333328</v>
      </c>
    </row>
  </sheetData>
  <autoFilter ref="Q1:Q1001" xr:uid="{00000000-0001-0000-0000-000000000000}"/>
  <conditionalFormatting sqref="F9">
    <cfRule type="containsText" dxfId="8" priority="25" operator="containsText" text="successful">
      <formula>NOT(ISERROR(SEARCH("successful",F9)))</formula>
    </cfRule>
  </conditionalFormatting>
  <conditionalFormatting sqref="F1:F1048576">
    <cfRule type="containsText" dxfId="7" priority="20" operator="containsText" text="canceled">
      <formula>NOT(ISERROR(SEARCH("canceled",F1)))</formula>
    </cfRule>
    <cfRule type="containsText" dxfId="6" priority="22" operator="containsText" text="live">
      <formula>NOT(ISERROR(SEARCH("live",F1)))</formula>
    </cfRule>
    <cfRule type="containsText" dxfId="5" priority="23" operator="containsText" text="failed">
      <formula>NOT(ISERROR(SEARCH("failed",F1)))</formula>
    </cfRule>
    <cfRule type="containsText" dxfId="4" priority="24" operator="containsText" text="successful">
      <formula>NOT(ISERROR(SEARCH("successful",F1)))</formula>
    </cfRule>
  </conditionalFormatting>
  <conditionalFormatting sqref="G1">
    <cfRule type="containsText" dxfId="3" priority="21" operator="containsText" text="canceled">
      <formula>NOT(ISERROR(SEARCH("canceled",G1)))</formula>
    </cfRule>
  </conditionalFormatting>
  <conditionalFormatting sqref="O2:O1048576">
    <cfRule type="cellIs" dxfId="0" priority="3" operator="lessThan">
      <formula>1</formula>
    </cfRule>
    <cfRule type="cellIs" dxfId="1" priority="2" operator="between">
      <formula>1</formula>
      <formula>1.99</formula>
    </cfRule>
    <cfRule type="cellIs" dxfId="2" priority="1" operator="greaterThan">
      <formula>2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D54B-A332-4D1E-B575-EAC2C9B9C503}">
  <dimension ref="A1:F14"/>
  <sheetViews>
    <sheetView topLeftCell="A2" zoomScale="80" zoomScaleNormal="80" workbookViewId="0">
      <selection activeCell="E8" sqref="E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2032</v>
      </c>
    </row>
    <row r="3" spans="1:6" x14ac:dyDescent="0.35">
      <c r="A3" s="6" t="s">
        <v>2045</v>
      </c>
      <c r="B3" s="6" t="s">
        <v>2044</v>
      </c>
    </row>
    <row r="4" spans="1:6" x14ac:dyDescent="0.3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5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7900-44F5-41FB-943E-D4BF8C466F42}">
  <dimension ref="A1:E7"/>
  <sheetViews>
    <sheetView zoomScale="60" zoomScaleNormal="60" workbookViewId="0">
      <selection activeCell="V17" sqref="V17"/>
    </sheetView>
  </sheetViews>
  <sheetFormatPr defaultRowHeight="15.5" x14ac:dyDescent="0.35"/>
  <cols>
    <col min="1" max="1" width="15.9140625" bestFit="1" customWidth="1"/>
    <col min="2" max="2" width="16.33203125" bestFit="1" customWidth="1"/>
    <col min="3" max="3" width="5.5" bestFit="1" customWidth="1"/>
    <col min="4" max="4" width="9.25" bestFit="1" customWidth="1"/>
    <col min="5" max="6" width="10.6640625" bestFit="1" customWidth="1"/>
  </cols>
  <sheetData>
    <row r="1" spans="1:5" x14ac:dyDescent="0.35">
      <c r="A1" s="6" t="s">
        <v>2030</v>
      </c>
      <c r="B1" t="s">
        <v>2035</v>
      </c>
    </row>
    <row r="2" spans="1:5" x14ac:dyDescent="0.35">
      <c r="A2" s="6" t="s">
        <v>6</v>
      </c>
      <c r="B2" t="s">
        <v>2032</v>
      </c>
    </row>
    <row r="4" spans="1:5" x14ac:dyDescent="0.35">
      <c r="A4" s="6" t="s">
        <v>2045</v>
      </c>
      <c r="B4" s="6" t="s">
        <v>2044</v>
      </c>
    </row>
    <row r="5" spans="1:5" x14ac:dyDescent="0.35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5">
      <c r="A6" s="7" t="s">
        <v>2046</v>
      </c>
      <c r="B6" s="8">
        <v>4</v>
      </c>
      <c r="C6" s="8">
        <v>20</v>
      </c>
      <c r="D6" s="8">
        <v>22</v>
      </c>
      <c r="E6" s="8">
        <v>46</v>
      </c>
    </row>
    <row r="7" spans="1:5" x14ac:dyDescent="0.35">
      <c r="A7" s="7" t="s">
        <v>2043</v>
      </c>
      <c r="B7" s="8">
        <v>4</v>
      </c>
      <c r="C7" s="8">
        <v>20</v>
      </c>
      <c r="D7" s="8">
        <v>22</v>
      </c>
      <c r="E7" s="8">
        <v>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0D75-8FD6-467D-BC3A-03F3AB0F6DCD}">
  <dimension ref="A1:B6"/>
  <sheetViews>
    <sheetView zoomScale="58" zoomScaleNormal="58" workbookViewId="0">
      <selection activeCell="F12" sqref="F12"/>
    </sheetView>
  </sheetViews>
  <sheetFormatPr defaultRowHeight="15.5" x14ac:dyDescent="0.35"/>
  <cols>
    <col min="1" max="1" width="16.5" bestFit="1" customWidth="1"/>
    <col min="2" max="2" width="16.9140625" bestFit="1" customWidth="1"/>
    <col min="3" max="3" width="9.58203125" bestFit="1" customWidth="1"/>
    <col min="4" max="6" width="11" bestFit="1" customWidth="1"/>
  </cols>
  <sheetData>
    <row r="1" spans="1:2" x14ac:dyDescent="0.35">
      <c r="A1" s="6" t="s">
        <v>2030</v>
      </c>
      <c r="B1" t="s">
        <v>2036</v>
      </c>
    </row>
    <row r="2" spans="1:2" x14ac:dyDescent="0.35">
      <c r="A2" s="6" t="s">
        <v>2049</v>
      </c>
      <c r="B2" t="s">
        <v>2077</v>
      </c>
    </row>
    <row r="4" spans="1:2" x14ac:dyDescent="0.35">
      <c r="A4" s="6" t="s">
        <v>2045</v>
      </c>
      <c r="B4" s="6" t="s">
        <v>2044</v>
      </c>
    </row>
    <row r="5" spans="1:2" x14ac:dyDescent="0.35">
      <c r="A5" s="6" t="s">
        <v>2033</v>
      </c>
      <c r="B5" t="s">
        <v>2043</v>
      </c>
    </row>
    <row r="6" spans="1:2" x14ac:dyDescent="0.35">
      <c r="A6" s="13" t="s">
        <v>2043</v>
      </c>
      <c r="B6" s="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868F-CCB2-4714-8B57-D087CCBDD482}">
  <dimension ref="A1:H13"/>
  <sheetViews>
    <sheetView zoomScale="50" zoomScaleNormal="50" workbookViewId="0">
      <selection activeCell="G25" sqref="G25"/>
    </sheetView>
  </sheetViews>
  <sheetFormatPr defaultRowHeight="15.5" x14ac:dyDescent="0.35"/>
  <cols>
    <col min="1" max="1" width="26.4140625" bestFit="1" customWidth="1"/>
    <col min="2" max="2" width="17.4140625" customWidth="1"/>
    <col min="3" max="3" width="12.58203125" bestFit="1" customWidth="1"/>
    <col min="4" max="4" width="15.33203125" bestFit="1" customWidth="1"/>
    <col min="5" max="5" width="12.4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2050</v>
      </c>
      <c r="B1" t="s">
        <v>2055</v>
      </c>
      <c r="C1" t="s">
        <v>2054</v>
      </c>
      <c r="D1" t="s">
        <v>2053</v>
      </c>
      <c r="E1" t="s">
        <v>2052</v>
      </c>
      <c r="F1" t="s">
        <v>2051</v>
      </c>
      <c r="G1" t="s">
        <v>2056</v>
      </c>
      <c r="H1" t="s">
        <v>2057</v>
      </c>
    </row>
    <row r="2" spans="1:8" x14ac:dyDescent="0.35">
      <c r="A2" t="s">
        <v>2058</v>
      </c>
      <c r="B2">
        <f>COUNTIFS(Sheet0!$F:$F, "successful", Sheet0!$D:$D,("&lt;1000"))</f>
        <v>30</v>
      </c>
      <c r="C2">
        <f>COUNTIFS(Sheet0!$F:$F, "failed", Sheet0!$D:$D,("&lt;1000"))</f>
        <v>20</v>
      </c>
      <c r="D2">
        <f>COUNTIFS(Sheet0!$F:$F, "canceled", Sheet0!$D:$D,("&lt;1000"))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35">
      <c r="A3" t="s">
        <v>2059</v>
      </c>
      <c r="B3">
        <f>COUNTIFS(Sheet0!$F:$F,"successful",Sheet0!D:D,("&gt;=1000"),Sheet0!D:D,("&lt;=4999"))</f>
        <v>191</v>
      </c>
      <c r="C3">
        <f>COUNTIFS(Sheet0!$F:$F,"failed",Sheet0!D:D,("&gt;=1000"),Sheet0!D:D,("&lt;=4999"))</f>
        <v>38</v>
      </c>
      <c r="D3">
        <f>COUNTIFS(Sheet0!$F:$F,"canceled",Sheet0!D:D,("&gt;=1000"),Sheet0!D:D,("&lt;=4999"))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35">
      <c r="A4" t="s">
        <v>2060</v>
      </c>
      <c r="B4">
        <f>COUNTIFS(Sheet0!$F:$F,"successful",Sheet0!D:D,("&gt;=5000"),Sheet0!D:D,("&lt;=9999"))</f>
        <v>164</v>
      </c>
      <c r="C4">
        <f>COUNTIFS(Sheet0!$F:$F,"failed",Sheet0!D:D,("&gt;=5000"),Sheet0!D:D,("&lt;=9999"))</f>
        <v>126</v>
      </c>
      <c r="D4">
        <f>COUNTIFS(Sheet0!$F:$F,"canceled",Sheet0!D:D,("&gt;=5000"),Sheet0!D:D,("&lt;=9999"))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35">
      <c r="A5" t="s">
        <v>2061</v>
      </c>
      <c r="B5">
        <f>COUNTIFS(Sheet0!$F:$F,"successful",Sheet0!D:D,("&gt;=10000"),Sheet0!D:D,("&lt;=14999"))</f>
        <v>4</v>
      </c>
      <c r="C5">
        <f>COUNTIFS(Sheet0!$F:$F,"failed",Sheet0!D:D,("&gt;=10000"),Sheet0!D:D,("&lt;=14999"))</f>
        <v>5</v>
      </c>
      <c r="D5">
        <f>COUNTIFS(Sheet0!$F:$F,"canceled",Sheet0!D:D,("&gt;=10000"),Sheet0!D:D,("&lt;=14999"))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35">
      <c r="A6" t="s">
        <v>2062</v>
      </c>
      <c r="B6">
        <f>COUNTIFS(Sheet0!$F:$F,"successful",Sheet0!D:D,("&gt;=15000"),Sheet0!D:D,("&lt;=19999"))</f>
        <v>10</v>
      </c>
      <c r="C6">
        <f>COUNTIFS(Sheet0!$F:$F,"failed",Sheet0!D:D,("&gt;=15000"),Sheet0!D:D,("&lt;=19999"))</f>
        <v>0</v>
      </c>
      <c r="D6">
        <f>COUNTIFS(Sheet0!$F:$F,"canceled",Sheet0!D:D,("&gt;=15000"),Sheet0!D:D,("&lt;=19999"))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35">
      <c r="A7" t="s">
        <v>2063</v>
      </c>
      <c r="B7">
        <f>COUNTIFS(Sheet0!$F:$F,"successful",Sheet0!D:D,("&gt;=20000"),Sheet0!D:D,("&lt;=24999"))</f>
        <v>7</v>
      </c>
      <c r="C7">
        <f>COUNTIFS(Sheet0!$F:$F,"failed",Sheet0!D:D,("&gt;=20000"),Sheet0!D:D,("&lt;=24999"))</f>
        <v>0</v>
      </c>
      <c r="D7">
        <f>COUNTIFS(Sheet0!$F:$F,"canceled",Sheet0!D:D,("&gt;=20000"),Sheet0!D:D,("&lt;=24999"))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35">
      <c r="A8" t="s">
        <v>2064</v>
      </c>
      <c r="B8">
        <f>COUNTIFS(Sheet0!$F:$F,"successful",Sheet0!D:D,("&gt;=25000"),Sheet0!D:D,("&lt;=29999"))</f>
        <v>11</v>
      </c>
      <c r="C8">
        <f>COUNTIFS(Sheet0!$F:$F,"failed",Sheet0!D:D,("&gt;=25000"),Sheet0!D:D,("&lt;=29999"))</f>
        <v>3</v>
      </c>
      <c r="D8">
        <f>COUNTIFS(Sheet0!$F:$F,"canceled",Sheet0!D:D,("&gt;=25000"),Sheet0!D:D,("&lt;=29999"))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35">
      <c r="A9" t="s">
        <v>2065</v>
      </c>
      <c r="B9">
        <f>COUNTIFS(Sheet0!$F:$F,"successful",Sheet0!D:D,("&gt;=30000"),Sheet0!D:D,("&lt;=34999"))</f>
        <v>7</v>
      </c>
      <c r="C9">
        <f>COUNTIFS(Sheet0!$F:$F,"failedl",Sheet0!D:D,("&gt;=30000"),Sheet0!D:D,("&lt;=34999"))</f>
        <v>0</v>
      </c>
      <c r="D9">
        <f>COUNTIFS(Sheet0!$F:$F,"canceled",Sheet0!D:D,("&gt;=30000"),Sheet0!D:D,("&lt;=34999"))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35">
      <c r="A10" t="s">
        <v>2066</v>
      </c>
      <c r="B10">
        <f>COUNTIFS(Sheet0!$F:$F,"successful",Sheet0!D:D,("&gt;=35000"),Sheet0!D:D,("&lt;=39999"))</f>
        <v>8</v>
      </c>
      <c r="C10">
        <f>COUNTIFS(Sheet0!$F:$F,"failed",Sheet0!D:D,("&gt;=35000"),Sheet0!D:D,("&lt;=39999"))</f>
        <v>3</v>
      </c>
      <c r="D10">
        <f>COUNTIFS(Sheet0!$F:$F,"canceled",Sheet0!D:D,("&gt;=35000"),Sheet0!D:D,("&lt;=39999"))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35">
      <c r="A11" t="s">
        <v>2067</v>
      </c>
      <c r="B11">
        <f>COUNTIFS(Sheet0!$F:$F,"successful",Sheet0!D:D,("&gt;=40000"),Sheet0!D:D,("&lt;=44999"))</f>
        <v>11</v>
      </c>
      <c r="C11">
        <f>COUNTIFS(Sheet0!$F:$F,"failed",Sheet0!D:D,("&gt;=40000"),Sheet0!D:D,("&lt;=44999"))</f>
        <v>3</v>
      </c>
      <c r="D11">
        <f>COUNTIFS(Sheet0!$F:$F,"canceled",Sheet0!D:D,("&gt;=40000"),Sheet0!D:D,("&lt;=44999"))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35">
      <c r="A12" t="s">
        <v>2068</v>
      </c>
      <c r="B12">
        <f>COUNTIFS(Sheet0!$F:$F,"successful",Sheet0!D:D,("&gt;=45000"),Sheet0!D:D,("&lt;=49999"))</f>
        <v>8</v>
      </c>
      <c r="C12">
        <f>COUNTIFS(Sheet0!$F:$F,"failed",Sheet0!D:D,("&gt;=45000"),Sheet0!D:D,("&lt;=49999"))</f>
        <v>3</v>
      </c>
      <c r="D12">
        <f>COUNTIFS(Sheet0!$F:$F,"canceled",Sheet0!D:D,("&gt;=45000"),Sheet0!D:D,("&lt;=49999"))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35">
      <c r="A13" t="s">
        <v>2069</v>
      </c>
      <c r="B13">
        <f>COUNTIFS(Sheet0!$F:$F,"successful",Sheet0!D:D,("&gt;=50000"))</f>
        <v>114</v>
      </c>
      <c r="C13">
        <f>COUNTIFS(Sheet0!$F:$F,"failed",Sheet0!D:D,("&gt;=50000"))</f>
        <v>163</v>
      </c>
      <c r="D13">
        <f>COUNTIFS(Sheet0!$F:$F,"canceled",Sheet0!D:D,("&gt;=50000"))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03E9-3B2D-452F-AADB-B23DAF03A84C}">
  <dimension ref="A1:M566"/>
  <sheetViews>
    <sheetView tabSelected="1" workbookViewId="0">
      <selection activeCell="L5" sqref="L5"/>
    </sheetView>
  </sheetViews>
  <sheetFormatPr defaultRowHeight="15.5" x14ac:dyDescent="0.35"/>
  <cols>
    <col min="2" max="2" width="12.83203125" bestFit="1" customWidth="1"/>
    <col min="4" max="4" width="16.75" bestFit="1" customWidth="1"/>
    <col min="5" max="5" width="13.33203125" bestFit="1" customWidth="1"/>
    <col min="10" max="10" width="12.83203125" bestFit="1" customWidth="1"/>
    <col min="12" max="12" width="16.75" bestFit="1" customWidth="1"/>
    <col min="13" max="13" width="10.25" bestFit="1" customWidth="1"/>
  </cols>
  <sheetData>
    <row r="1" spans="1:13" x14ac:dyDescent="0.35">
      <c r="A1" s="1" t="s">
        <v>4</v>
      </c>
      <c r="B1" s="1" t="s">
        <v>5</v>
      </c>
      <c r="D1" s="18" t="s">
        <v>2070</v>
      </c>
      <c r="E1" s="19">
        <f>AVERAGE(B2:B566)</f>
        <v>851.14690265486729</v>
      </c>
      <c r="I1" s="1" t="s">
        <v>4</v>
      </c>
      <c r="J1" s="1" t="s">
        <v>5</v>
      </c>
      <c r="L1" s="4" t="s">
        <v>2070</v>
      </c>
      <c r="M1" s="16">
        <f>AVERAGE(J2:J365)</f>
        <v>585.61538461538464</v>
      </c>
    </row>
    <row r="2" spans="1:13" x14ac:dyDescent="0.35">
      <c r="A2" t="s">
        <v>20</v>
      </c>
      <c r="B2">
        <v>158</v>
      </c>
      <c r="D2" s="18" t="s">
        <v>2071</v>
      </c>
      <c r="E2" s="16">
        <f>MEDIAN(B2:B566)</f>
        <v>201</v>
      </c>
      <c r="I2" t="s">
        <v>14</v>
      </c>
      <c r="J2">
        <v>0</v>
      </c>
      <c r="L2" s="4" t="s">
        <v>2071</v>
      </c>
      <c r="M2" s="16">
        <f>MEDIAN(B2:J365)</f>
        <v>186</v>
      </c>
    </row>
    <row r="3" spans="1:13" x14ac:dyDescent="0.35">
      <c r="A3" t="s">
        <v>20</v>
      </c>
      <c r="B3">
        <v>1425</v>
      </c>
      <c r="D3" s="18" t="s">
        <v>2072</v>
      </c>
      <c r="E3" s="16">
        <f>MIN(B2:B566)</f>
        <v>16</v>
      </c>
      <c r="I3" t="s">
        <v>14</v>
      </c>
      <c r="J3">
        <v>24</v>
      </c>
      <c r="L3" s="4" t="s">
        <v>2072</v>
      </c>
      <c r="M3" s="16">
        <f>MIN(J2:J365)</f>
        <v>0</v>
      </c>
    </row>
    <row r="4" spans="1:13" x14ac:dyDescent="0.35">
      <c r="A4" t="s">
        <v>20</v>
      </c>
      <c r="B4">
        <v>174</v>
      </c>
      <c r="D4" s="18" t="s">
        <v>2073</v>
      </c>
      <c r="E4" s="16">
        <f>MAX(B2:B566)</f>
        <v>7295</v>
      </c>
      <c r="I4" t="s">
        <v>14</v>
      </c>
      <c r="J4">
        <v>53</v>
      </c>
      <c r="L4" s="4" t="s">
        <v>2073</v>
      </c>
      <c r="M4" s="16">
        <f>MAX(J2:J365)</f>
        <v>6080</v>
      </c>
    </row>
    <row r="5" spans="1:13" x14ac:dyDescent="0.35">
      <c r="A5" t="s">
        <v>20</v>
      </c>
      <c r="B5">
        <v>227</v>
      </c>
      <c r="D5" s="18" t="s">
        <v>2074</v>
      </c>
      <c r="E5" s="16">
        <f>_xlfn.VAR.S(B2:B566)</f>
        <v>1606216.5936295739</v>
      </c>
      <c r="I5" t="s">
        <v>14</v>
      </c>
      <c r="J5">
        <v>18</v>
      </c>
      <c r="L5" s="4" t="s">
        <v>2074</v>
      </c>
      <c r="M5" s="16">
        <f>_xlfn.VAR.S(J2:J365)</f>
        <v>924113.45496927318</v>
      </c>
    </row>
    <row r="6" spans="1:13" x14ac:dyDescent="0.35">
      <c r="A6" t="s">
        <v>20</v>
      </c>
      <c r="B6">
        <v>220</v>
      </c>
      <c r="D6" s="18" t="s">
        <v>2075</v>
      </c>
      <c r="E6" s="16">
        <f>_xlfn.STDEV.P(B2:B566)</f>
        <v>1266.2439466397898</v>
      </c>
      <c r="I6" t="s">
        <v>14</v>
      </c>
      <c r="J6">
        <v>44</v>
      </c>
      <c r="L6" s="4" t="s">
        <v>2075</v>
      </c>
      <c r="M6" s="16">
        <f>_xlfn.STDEV.P(J2:J365)</f>
        <v>959.98681331637863</v>
      </c>
    </row>
    <row r="7" spans="1:13" x14ac:dyDescent="0.35">
      <c r="A7" t="s">
        <v>20</v>
      </c>
      <c r="B7">
        <v>98</v>
      </c>
      <c r="I7" t="s">
        <v>14</v>
      </c>
      <c r="J7">
        <v>27</v>
      </c>
    </row>
    <row r="8" spans="1:13" x14ac:dyDescent="0.35">
      <c r="A8" t="s">
        <v>20</v>
      </c>
      <c r="B8">
        <v>100</v>
      </c>
      <c r="I8" t="s">
        <v>14</v>
      </c>
      <c r="J8">
        <v>55</v>
      </c>
    </row>
    <row r="9" spans="1:13" x14ac:dyDescent="0.35">
      <c r="A9" t="s">
        <v>20</v>
      </c>
      <c r="B9">
        <v>1249</v>
      </c>
      <c r="I9" t="s">
        <v>14</v>
      </c>
      <c r="J9">
        <v>200</v>
      </c>
    </row>
    <row r="10" spans="1:13" x14ac:dyDescent="0.35">
      <c r="A10" t="s">
        <v>20</v>
      </c>
      <c r="B10">
        <v>1396</v>
      </c>
      <c r="I10" t="s">
        <v>14</v>
      </c>
      <c r="J10">
        <v>452</v>
      </c>
    </row>
    <row r="11" spans="1:13" x14ac:dyDescent="0.35">
      <c r="A11" t="s">
        <v>20</v>
      </c>
      <c r="B11">
        <v>890</v>
      </c>
      <c r="I11" t="s">
        <v>14</v>
      </c>
      <c r="J11">
        <v>674</v>
      </c>
    </row>
    <row r="12" spans="1:13" x14ac:dyDescent="0.35">
      <c r="A12" t="s">
        <v>20</v>
      </c>
      <c r="B12">
        <v>142</v>
      </c>
      <c r="I12" t="s">
        <v>14</v>
      </c>
      <c r="J12">
        <v>558</v>
      </c>
    </row>
    <row r="13" spans="1:13" x14ac:dyDescent="0.35">
      <c r="A13" t="s">
        <v>20</v>
      </c>
      <c r="B13">
        <v>2673</v>
      </c>
      <c r="I13" t="s">
        <v>14</v>
      </c>
      <c r="J13">
        <v>15</v>
      </c>
    </row>
    <row r="14" spans="1:13" x14ac:dyDescent="0.35">
      <c r="A14" t="s">
        <v>20</v>
      </c>
      <c r="B14">
        <v>163</v>
      </c>
      <c r="I14" t="s">
        <v>14</v>
      </c>
      <c r="J14">
        <v>2307</v>
      </c>
    </row>
    <row r="15" spans="1:13" x14ac:dyDescent="0.35">
      <c r="A15" t="s">
        <v>20</v>
      </c>
      <c r="B15">
        <v>2220</v>
      </c>
      <c r="I15" t="s">
        <v>14</v>
      </c>
      <c r="J15">
        <v>88</v>
      </c>
    </row>
    <row r="16" spans="1:13" x14ac:dyDescent="0.35">
      <c r="A16" t="s">
        <v>20</v>
      </c>
      <c r="B16">
        <v>1606</v>
      </c>
      <c r="I16" t="s">
        <v>14</v>
      </c>
      <c r="J16">
        <v>48</v>
      </c>
    </row>
    <row r="17" spans="1:10" x14ac:dyDescent="0.35">
      <c r="A17" t="s">
        <v>20</v>
      </c>
      <c r="B17">
        <v>129</v>
      </c>
      <c r="I17" t="s">
        <v>14</v>
      </c>
      <c r="J17">
        <v>1</v>
      </c>
    </row>
    <row r="18" spans="1:10" x14ac:dyDescent="0.35">
      <c r="A18" t="s">
        <v>20</v>
      </c>
      <c r="B18">
        <v>226</v>
      </c>
      <c r="I18" t="s">
        <v>14</v>
      </c>
      <c r="J18">
        <v>1467</v>
      </c>
    </row>
    <row r="19" spans="1:10" x14ac:dyDescent="0.35">
      <c r="A19" t="s">
        <v>20</v>
      </c>
      <c r="B19">
        <v>5419</v>
      </c>
      <c r="I19" t="s">
        <v>14</v>
      </c>
      <c r="J19">
        <v>75</v>
      </c>
    </row>
    <row r="20" spans="1:10" x14ac:dyDescent="0.35">
      <c r="A20" t="s">
        <v>20</v>
      </c>
      <c r="B20">
        <v>165</v>
      </c>
      <c r="I20" t="s">
        <v>14</v>
      </c>
      <c r="J20">
        <v>120</v>
      </c>
    </row>
    <row r="21" spans="1:10" x14ac:dyDescent="0.35">
      <c r="A21" t="s">
        <v>20</v>
      </c>
      <c r="B21">
        <v>1965</v>
      </c>
      <c r="I21" t="s">
        <v>14</v>
      </c>
      <c r="J21">
        <v>2253</v>
      </c>
    </row>
    <row r="22" spans="1:10" x14ac:dyDescent="0.35">
      <c r="A22" t="s">
        <v>20</v>
      </c>
      <c r="B22">
        <v>16</v>
      </c>
      <c r="I22" t="s">
        <v>14</v>
      </c>
      <c r="J22">
        <v>5</v>
      </c>
    </row>
    <row r="23" spans="1:10" x14ac:dyDescent="0.35">
      <c r="A23" t="s">
        <v>20</v>
      </c>
      <c r="B23">
        <v>107</v>
      </c>
      <c r="I23" t="s">
        <v>14</v>
      </c>
      <c r="J23">
        <v>38</v>
      </c>
    </row>
    <row r="24" spans="1:10" x14ac:dyDescent="0.35">
      <c r="A24" t="s">
        <v>20</v>
      </c>
      <c r="B24">
        <v>134</v>
      </c>
      <c r="I24" t="s">
        <v>14</v>
      </c>
      <c r="J24">
        <v>12</v>
      </c>
    </row>
    <row r="25" spans="1:10" x14ac:dyDescent="0.35">
      <c r="A25" t="s">
        <v>20</v>
      </c>
      <c r="B25">
        <v>198</v>
      </c>
      <c r="I25" t="s">
        <v>14</v>
      </c>
      <c r="J25">
        <v>1684</v>
      </c>
    </row>
    <row r="26" spans="1:10" x14ac:dyDescent="0.35">
      <c r="A26" t="s">
        <v>20</v>
      </c>
      <c r="B26">
        <v>111</v>
      </c>
      <c r="I26" t="s">
        <v>14</v>
      </c>
      <c r="J26">
        <v>56</v>
      </c>
    </row>
    <row r="27" spans="1:10" x14ac:dyDescent="0.35">
      <c r="A27" t="s">
        <v>20</v>
      </c>
      <c r="B27">
        <v>222</v>
      </c>
      <c r="I27" t="s">
        <v>14</v>
      </c>
      <c r="J27">
        <v>838</v>
      </c>
    </row>
    <row r="28" spans="1:10" x14ac:dyDescent="0.35">
      <c r="A28" t="s">
        <v>20</v>
      </c>
      <c r="B28">
        <v>6212</v>
      </c>
      <c r="I28" t="s">
        <v>14</v>
      </c>
      <c r="J28">
        <v>1000</v>
      </c>
    </row>
    <row r="29" spans="1:10" x14ac:dyDescent="0.35">
      <c r="A29" t="s">
        <v>20</v>
      </c>
      <c r="B29">
        <v>98</v>
      </c>
      <c r="I29" t="s">
        <v>14</v>
      </c>
      <c r="J29">
        <v>1482</v>
      </c>
    </row>
    <row r="30" spans="1:10" x14ac:dyDescent="0.35">
      <c r="A30" t="s">
        <v>20</v>
      </c>
      <c r="B30">
        <v>92</v>
      </c>
      <c r="I30" t="s">
        <v>14</v>
      </c>
      <c r="J30">
        <v>106</v>
      </c>
    </row>
    <row r="31" spans="1:10" x14ac:dyDescent="0.35">
      <c r="A31" t="s">
        <v>20</v>
      </c>
      <c r="B31">
        <v>149</v>
      </c>
      <c r="I31" t="s">
        <v>14</v>
      </c>
      <c r="J31">
        <v>679</v>
      </c>
    </row>
    <row r="32" spans="1:10" x14ac:dyDescent="0.35">
      <c r="A32" t="s">
        <v>20</v>
      </c>
      <c r="B32">
        <v>2431</v>
      </c>
      <c r="I32" t="s">
        <v>14</v>
      </c>
      <c r="J32">
        <v>1220</v>
      </c>
    </row>
    <row r="33" spans="1:10" x14ac:dyDescent="0.35">
      <c r="A33" t="s">
        <v>20</v>
      </c>
      <c r="B33">
        <v>303</v>
      </c>
      <c r="I33" t="s">
        <v>14</v>
      </c>
      <c r="J33">
        <v>1</v>
      </c>
    </row>
    <row r="34" spans="1:10" x14ac:dyDescent="0.35">
      <c r="A34" t="s">
        <v>20</v>
      </c>
      <c r="B34">
        <v>209</v>
      </c>
      <c r="I34" t="s">
        <v>14</v>
      </c>
      <c r="J34">
        <v>37</v>
      </c>
    </row>
    <row r="35" spans="1:10" x14ac:dyDescent="0.35">
      <c r="A35" t="s">
        <v>20</v>
      </c>
      <c r="B35">
        <v>131</v>
      </c>
      <c r="I35" t="s">
        <v>14</v>
      </c>
      <c r="J35">
        <v>60</v>
      </c>
    </row>
    <row r="36" spans="1:10" x14ac:dyDescent="0.35">
      <c r="A36" t="s">
        <v>20</v>
      </c>
      <c r="B36">
        <v>164</v>
      </c>
      <c r="I36" t="s">
        <v>14</v>
      </c>
      <c r="J36">
        <v>296</v>
      </c>
    </row>
    <row r="37" spans="1:10" x14ac:dyDescent="0.35">
      <c r="A37" t="s">
        <v>20</v>
      </c>
      <c r="B37">
        <v>201</v>
      </c>
      <c r="I37" t="s">
        <v>14</v>
      </c>
      <c r="J37">
        <v>3304</v>
      </c>
    </row>
    <row r="38" spans="1:10" x14ac:dyDescent="0.35">
      <c r="A38" t="s">
        <v>20</v>
      </c>
      <c r="B38">
        <v>211</v>
      </c>
      <c r="I38" t="s">
        <v>14</v>
      </c>
      <c r="J38">
        <v>73</v>
      </c>
    </row>
    <row r="39" spans="1:10" x14ac:dyDescent="0.35">
      <c r="A39" t="s">
        <v>20</v>
      </c>
      <c r="B39">
        <v>128</v>
      </c>
      <c r="I39" t="s">
        <v>14</v>
      </c>
      <c r="J39">
        <v>3387</v>
      </c>
    </row>
    <row r="40" spans="1:10" x14ac:dyDescent="0.35">
      <c r="A40" t="s">
        <v>20</v>
      </c>
      <c r="B40">
        <v>1600</v>
      </c>
      <c r="I40" t="s">
        <v>14</v>
      </c>
      <c r="J40">
        <v>662</v>
      </c>
    </row>
    <row r="41" spans="1:10" x14ac:dyDescent="0.35">
      <c r="A41" t="s">
        <v>20</v>
      </c>
      <c r="B41">
        <v>249</v>
      </c>
      <c r="I41" t="s">
        <v>14</v>
      </c>
      <c r="J41">
        <v>774</v>
      </c>
    </row>
    <row r="42" spans="1:10" x14ac:dyDescent="0.35">
      <c r="A42" t="s">
        <v>20</v>
      </c>
      <c r="B42">
        <v>236</v>
      </c>
      <c r="I42" t="s">
        <v>14</v>
      </c>
      <c r="J42">
        <v>672</v>
      </c>
    </row>
    <row r="43" spans="1:10" x14ac:dyDescent="0.35">
      <c r="A43" t="s">
        <v>20</v>
      </c>
      <c r="B43">
        <v>4065</v>
      </c>
      <c r="I43" t="s">
        <v>14</v>
      </c>
      <c r="J43">
        <v>940</v>
      </c>
    </row>
    <row r="44" spans="1:10" x14ac:dyDescent="0.35">
      <c r="A44" t="s">
        <v>20</v>
      </c>
      <c r="B44">
        <v>246</v>
      </c>
      <c r="I44" t="s">
        <v>14</v>
      </c>
      <c r="J44">
        <v>117</v>
      </c>
    </row>
    <row r="45" spans="1:10" x14ac:dyDescent="0.35">
      <c r="A45" t="s">
        <v>20</v>
      </c>
      <c r="B45">
        <v>2475</v>
      </c>
      <c r="I45" t="s">
        <v>14</v>
      </c>
      <c r="J45">
        <v>115</v>
      </c>
    </row>
    <row r="46" spans="1:10" x14ac:dyDescent="0.35">
      <c r="A46" t="s">
        <v>20</v>
      </c>
      <c r="B46">
        <v>76</v>
      </c>
      <c r="I46" t="s">
        <v>14</v>
      </c>
      <c r="J46">
        <v>326</v>
      </c>
    </row>
    <row r="47" spans="1:10" x14ac:dyDescent="0.35">
      <c r="A47" t="s">
        <v>20</v>
      </c>
      <c r="B47">
        <v>54</v>
      </c>
      <c r="I47" t="s">
        <v>14</v>
      </c>
      <c r="J47">
        <v>1</v>
      </c>
    </row>
    <row r="48" spans="1:10" x14ac:dyDescent="0.35">
      <c r="A48" t="s">
        <v>20</v>
      </c>
      <c r="B48">
        <v>88</v>
      </c>
      <c r="I48" t="s">
        <v>14</v>
      </c>
      <c r="J48">
        <v>1467</v>
      </c>
    </row>
    <row r="49" spans="1:10" x14ac:dyDescent="0.35">
      <c r="A49" t="s">
        <v>20</v>
      </c>
      <c r="B49">
        <v>85</v>
      </c>
      <c r="I49" t="s">
        <v>14</v>
      </c>
      <c r="J49">
        <v>5681</v>
      </c>
    </row>
    <row r="50" spans="1:10" x14ac:dyDescent="0.35">
      <c r="A50" t="s">
        <v>20</v>
      </c>
      <c r="B50">
        <v>170</v>
      </c>
      <c r="I50" t="s">
        <v>14</v>
      </c>
      <c r="J50">
        <v>1059</v>
      </c>
    </row>
    <row r="51" spans="1:10" x14ac:dyDescent="0.35">
      <c r="A51" t="s">
        <v>20</v>
      </c>
      <c r="B51">
        <v>330</v>
      </c>
      <c r="I51" t="s">
        <v>14</v>
      </c>
      <c r="J51">
        <v>1194</v>
      </c>
    </row>
    <row r="52" spans="1:10" x14ac:dyDescent="0.35">
      <c r="A52" t="s">
        <v>20</v>
      </c>
      <c r="B52">
        <v>127</v>
      </c>
      <c r="I52" t="s">
        <v>14</v>
      </c>
      <c r="J52">
        <v>30</v>
      </c>
    </row>
    <row r="53" spans="1:10" x14ac:dyDescent="0.35">
      <c r="A53" t="s">
        <v>20</v>
      </c>
      <c r="B53">
        <v>411</v>
      </c>
      <c r="I53" t="s">
        <v>14</v>
      </c>
      <c r="J53">
        <v>75</v>
      </c>
    </row>
    <row r="54" spans="1:10" x14ac:dyDescent="0.35">
      <c r="A54" t="s">
        <v>20</v>
      </c>
      <c r="B54">
        <v>180</v>
      </c>
      <c r="I54" t="s">
        <v>14</v>
      </c>
      <c r="J54">
        <v>955</v>
      </c>
    </row>
    <row r="55" spans="1:10" x14ac:dyDescent="0.35">
      <c r="A55" t="s">
        <v>20</v>
      </c>
      <c r="B55">
        <v>374</v>
      </c>
      <c r="I55" t="s">
        <v>14</v>
      </c>
      <c r="J55">
        <v>67</v>
      </c>
    </row>
    <row r="56" spans="1:10" x14ac:dyDescent="0.35">
      <c r="A56" t="s">
        <v>20</v>
      </c>
      <c r="B56">
        <v>71</v>
      </c>
      <c r="I56" t="s">
        <v>14</v>
      </c>
      <c r="J56">
        <v>5</v>
      </c>
    </row>
    <row r="57" spans="1:10" x14ac:dyDescent="0.35">
      <c r="A57" t="s">
        <v>20</v>
      </c>
      <c r="B57">
        <v>203</v>
      </c>
      <c r="I57" t="s">
        <v>14</v>
      </c>
      <c r="J57">
        <v>26</v>
      </c>
    </row>
    <row r="58" spans="1:10" x14ac:dyDescent="0.35">
      <c r="A58" t="s">
        <v>20</v>
      </c>
      <c r="B58">
        <v>113</v>
      </c>
      <c r="I58" t="s">
        <v>14</v>
      </c>
      <c r="J58">
        <v>1130</v>
      </c>
    </row>
    <row r="59" spans="1:10" x14ac:dyDescent="0.35">
      <c r="A59" t="s">
        <v>20</v>
      </c>
      <c r="B59">
        <v>96</v>
      </c>
      <c r="I59" t="s">
        <v>14</v>
      </c>
      <c r="J59">
        <v>782</v>
      </c>
    </row>
    <row r="60" spans="1:10" x14ac:dyDescent="0.35">
      <c r="A60" t="s">
        <v>20</v>
      </c>
      <c r="B60">
        <v>498</v>
      </c>
      <c r="I60" t="s">
        <v>14</v>
      </c>
      <c r="J60">
        <v>210</v>
      </c>
    </row>
    <row r="61" spans="1:10" x14ac:dyDescent="0.35">
      <c r="A61" t="s">
        <v>20</v>
      </c>
      <c r="B61">
        <v>180</v>
      </c>
      <c r="I61" t="s">
        <v>14</v>
      </c>
      <c r="J61">
        <v>136</v>
      </c>
    </row>
    <row r="62" spans="1:10" x14ac:dyDescent="0.35">
      <c r="A62" t="s">
        <v>20</v>
      </c>
      <c r="B62">
        <v>27</v>
      </c>
      <c r="I62" t="s">
        <v>14</v>
      </c>
      <c r="J62">
        <v>86</v>
      </c>
    </row>
    <row r="63" spans="1:10" x14ac:dyDescent="0.35">
      <c r="A63" t="s">
        <v>20</v>
      </c>
      <c r="B63">
        <v>2331</v>
      </c>
      <c r="I63" t="s">
        <v>14</v>
      </c>
      <c r="J63">
        <v>19</v>
      </c>
    </row>
    <row r="64" spans="1:10" x14ac:dyDescent="0.35">
      <c r="A64" t="s">
        <v>20</v>
      </c>
      <c r="B64">
        <v>113</v>
      </c>
      <c r="I64" t="s">
        <v>14</v>
      </c>
      <c r="J64">
        <v>886</v>
      </c>
    </row>
    <row r="65" spans="1:10" x14ac:dyDescent="0.35">
      <c r="A65" t="s">
        <v>20</v>
      </c>
      <c r="B65">
        <v>164</v>
      </c>
      <c r="I65" t="s">
        <v>14</v>
      </c>
      <c r="J65">
        <v>35</v>
      </c>
    </row>
    <row r="66" spans="1:10" x14ac:dyDescent="0.35">
      <c r="A66" t="s">
        <v>20</v>
      </c>
      <c r="B66">
        <v>164</v>
      </c>
      <c r="I66" t="s">
        <v>14</v>
      </c>
      <c r="J66">
        <v>24</v>
      </c>
    </row>
    <row r="67" spans="1:10" x14ac:dyDescent="0.35">
      <c r="A67" t="s">
        <v>20</v>
      </c>
      <c r="B67">
        <v>336</v>
      </c>
      <c r="I67" t="s">
        <v>14</v>
      </c>
      <c r="J67">
        <v>86</v>
      </c>
    </row>
    <row r="68" spans="1:10" x14ac:dyDescent="0.35">
      <c r="A68" t="s">
        <v>20</v>
      </c>
      <c r="B68">
        <v>1917</v>
      </c>
      <c r="I68" t="s">
        <v>14</v>
      </c>
      <c r="J68">
        <v>243</v>
      </c>
    </row>
    <row r="69" spans="1:10" x14ac:dyDescent="0.35">
      <c r="A69" t="s">
        <v>20</v>
      </c>
      <c r="B69">
        <v>95</v>
      </c>
      <c r="I69" t="s">
        <v>14</v>
      </c>
      <c r="J69">
        <v>65</v>
      </c>
    </row>
    <row r="70" spans="1:10" x14ac:dyDescent="0.35">
      <c r="A70" t="s">
        <v>20</v>
      </c>
      <c r="B70">
        <v>147</v>
      </c>
      <c r="I70" t="s">
        <v>14</v>
      </c>
      <c r="J70">
        <v>100</v>
      </c>
    </row>
    <row r="71" spans="1:10" x14ac:dyDescent="0.35">
      <c r="A71" t="s">
        <v>20</v>
      </c>
      <c r="B71">
        <v>86</v>
      </c>
      <c r="I71" t="s">
        <v>14</v>
      </c>
      <c r="J71">
        <v>168</v>
      </c>
    </row>
    <row r="72" spans="1:10" x14ac:dyDescent="0.35">
      <c r="A72" t="s">
        <v>20</v>
      </c>
      <c r="B72">
        <v>83</v>
      </c>
      <c r="I72" t="s">
        <v>14</v>
      </c>
      <c r="J72">
        <v>13</v>
      </c>
    </row>
    <row r="73" spans="1:10" x14ac:dyDescent="0.35">
      <c r="A73" t="s">
        <v>20</v>
      </c>
      <c r="B73">
        <v>676</v>
      </c>
      <c r="I73" t="s">
        <v>14</v>
      </c>
      <c r="J73">
        <v>1</v>
      </c>
    </row>
    <row r="74" spans="1:10" x14ac:dyDescent="0.35">
      <c r="A74" t="s">
        <v>20</v>
      </c>
      <c r="B74">
        <v>361</v>
      </c>
      <c r="I74" t="s">
        <v>14</v>
      </c>
      <c r="J74">
        <v>40</v>
      </c>
    </row>
    <row r="75" spans="1:10" x14ac:dyDescent="0.35">
      <c r="A75" t="s">
        <v>20</v>
      </c>
      <c r="B75">
        <v>131</v>
      </c>
      <c r="I75" t="s">
        <v>14</v>
      </c>
      <c r="J75">
        <v>226</v>
      </c>
    </row>
    <row r="76" spans="1:10" x14ac:dyDescent="0.35">
      <c r="A76" t="s">
        <v>20</v>
      </c>
      <c r="B76">
        <v>126</v>
      </c>
      <c r="I76" t="s">
        <v>14</v>
      </c>
      <c r="J76">
        <v>1625</v>
      </c>
    </row>
    <row r="77" spans="1:10" x14ac:dyDescent="0.35">
      <c r="A77" t="s">
        <v>20</v>
      </c>
      <c r="B77">
        <v>275</v>
      </c>
      <c r="I77" t="s">
        <v>14</v>
      </c>
      <c r="J77">
        <v>143</v>
      </c>
    </row>
    <row r="78" spans="1:10" x14ac:dyDescent="0.35">
      <c r="A78" t="s">
        <v>20</v>
      </c>
      <c r="B78">
        <v>67</v>
      </c>
      <c r="I78" t="s">
        <v>14</v>
      </c>
      <c r="J78">
        <v>934</v>
      </c>
    </row>
    <row r="79" spans="1:10" x14ac:dyDescent="0.35">
      <c r="A79" t="s">
        <v>20</v>
      </c>
      <c r="B79">
        <v>154</v>
      </c>
      <c r="I79" t="s">
        <v>14</v>
      </c>
      <c r="J79">
        <v>17</v>
      </c>
    </row>
    <row r="80" spans="1:10" x14ac:dyDescent="0.35">
      <c r="A80" t="s">
        <v>20</v>
      </c>
      <c r="B80">
        <v>1782</v>
      </c>
      <c r="I80" t="s">
        <v>14</v>
      </c>
      <c r="J80">
        <v>2179</v>
      </c>
    </row>
    <row r="81" spans="1:10" x14ac:dyDescent="0.35">
      <c r="A81" t="s">
        <v>20</v>
      </c>
      <c r="B81">
        <v>903</v>
      </c>
      <c r="I81" t="s">
        <v>14</v>
      </c>
      <c r="J81">
        <v>931</v>
      </c>
    </row>
    <row r="82" spans="1:10" x14ac:dyDescent="0.35">
      <c r="A82" t="s">
        <v>20</v>
      </c>
      <c r="B82">
        <v>94</v>
      </c>
      <c r="I82" t="s">
        <v>14</v>
      </c>
      <c r="J82">
        <v>92</v>
      </c>
    </row>
    <row r="83" spans="1:10" x14ac:dyDescent="0.35">
      <c r="A83" t="s">
        <v>20</v>
      </c>
      <c r="B83">
        <v>180</v>
      </c>
      <c r="I83" t="s">
        <v>14</v>
      </c>
      <c r="J83">
        <v>57</v>
      </c>
    </row>
    <row r="84" spans="1:10" x14ac:dyDescent="0.35">
      <c r="A84" t="s">
        <v>20</v>
      </c>
      <c r="B84">
        <v>533</v>
      </c>
      <c r="I84" t="s">
        <v>14</v>
      </c>
      <c r="J84">
        <v>41</v>
      </c>
    </row>
    <row r="85" spans="1:10" x14ac:dyDescent="0.35">
      <c r="A85" t="s">
        <v>20</v>
      </c>
      <c r="B85">
        <v>2443</v>
      </c>
      <c r="I85" t="s">
        <v>14</v>
      </c>
      <c r="J85">
        <v>1</v>
      </c>
    </row>
    <row r="86" spans="1:10" x14ac:dyDescent="0.35">
      <c r="A86" t="s">
        <v>20</v>
      </c>
      <c r="B86">
        <v>89</v>
      </c>
      <c r="I86" t="s">
        <v>14</v>
      </c>
      <c r="J86">
        <v>101</v>
      </c>
    </row>
    <row r="87" spans="1:10" x14ac:dyDescent="0.35">
      <c r="A87" t="s">
        <v>20</v>
      </c>
      <c r="B87">
        <v>159</v>
      </c>
      <c r="I87" t="s">
        <v>14</v>
      </c>
      <c r="J87">
        <v>1335</v>
      </c>
    </row>
    <row r="88" spans="1:10" x14ac:dyDescent="0.35">
      <c r="A88" t="s">
        <v>20</v>
      </c>
      <c r="B88">
        <v>50</v>
      </c>
      <c r="I88" t="s">
        <v>14</v>
      </c>
      <c r="J88">
        <v>15</v>
      </c>
    </row>
    <row r="89" spans="1:10" x14ac:dyDescent="0.35">
      <c r="A89" t="s">
        <v>20</v>
      </c>
      <c r="B89">
        <v>186</v>
      </c>
      <c r="I89" t="s">
        <v>14</v>
      </c>
      <c r="J89">
        <v>454</v>
      </c>
    </row>
    <row r="90" spans="1:10" x14ac:dyDescent="0.35">
      <c r="A90" t="s">
        <v>20</v>
      </c>
      <c r="B90">
        <v>1071</v>
      </c>
      <c r="I90" t="s">
        <v>14</v>
      </c>
      <c r="J90">
        <v>3182</v>
      </c>
    </row>
    <row r="91" spans="1:10" x14ac:dyDescent="0.35">
      <c r="A91" t="s">
        <v>20</v>
      </c>
      <c r="B91">
        <v>117</v>
      </c>
      <c r="I91" t="s">
        <v>14</v>
      </c>
      <c r="J91">
        <v>15</v>
      </c>
    </row>
    <row r="92" spans="1:10" x14ac:dyDescent="0.35">
      <c r="A92" t="s">
        <v>20</v>
      </c>
      <c r="B92">
        <v>70</v>
      </c>
      <c r="I92" t="s">
        <v>14</v>
      </c>
      <c r="J92">
        <v>133</v>
      </c>
    </row>
    <row r="93" spans="1:10" x14ac:dyDescent="0.35">
      <c r="A93" t="s">
        <v>20</v>
      </c>
      <c r="B93">
        <v>135</v>
      </c>
      <c r="I93" t="s">
        <v>14</v>
      </c>
      <c r="J93">
        <v>2062</v>
      </c>
    </row>
    <row r="94" spans="1:10" x14ac:dyDescent="0.35">
      <c r="A94" t="s">
        <v>20</v>
      </c>
      <c r="B94">
        <v>768</v>
      </c>
      <c r="I94" t="s">
        <v>14</v>
      </c>
      <c r="J94">
        <v>29</v>
      </c>
    </row>
    <row r="95" spans="1:10" x14ac:dyDescent="0.35">
      <c r="A95" t="s">
        <v>20</v>
      </c>
      <c r="B95">
        <v>199</v>
      </c>
      <c r="I95" t="s">
        <v>14</v>
      </c>
      <c r="J95">
        <v>132</v>
      </c>
    </row>
    <row r="96" spans="1:10" x14ac:dyDescent="0.35">
      <c r="A96" t="s">
        <v>20</v>
      </c>
      <c r="B96">
        <v>107</v>
      </c>
      <c r="I96" t="s">
        <v>14</v>
      </c>
      <c r="J96">
        <v>137</v>
      </c>
    </row>
    <row r="97" spans="1:10" x14ac:dyDescent="0.35">
      <c r="A97" t="s">
        <v>20</v>
      </c>
      <c r="B97">
        <v>195</v>
      </c>
      <c r="I97" t="s">
        <v>14</v>
      </c>
      <c r="J97">
        <v>908</v>
      </c>
    </row>
    <row r="98" spans="1:10" x14ac:dyDescent="0.35">
      <c r="A98" t="s">
        <v>20</v>
      </c>
      <c r="B98">
        <v>3376</v>
      </c>
      <c r="I98" t="s">
        <v>14</v>
      </c>
      <c r="J98">
        <v>10</v>
      </c>
    </row>
    <row r="99" spans="1:10" x14ac:dyDescent="0.35">
      <c r="A99" t="s">
        <v>20</v>
      </c>
      <c r="B99">
        <v>41</v>
      </c>
      <c r="I99" t="s">
        <v>14</v>
      </c>
      <c r="J99">
        <v>1910</v>
      </c>
    </row>
    <row r="100" spans="1:10" x14ac:dyDescent="0.35">
      <c r="A100" t="s">
        <v>20</v>
      </c>
      <c r="B100">
        <v>1821</v>
      </c>
      <c r="I100" t="s">
        <v>14</v>
      </c>
      <c r="J100">
        <v>38</v>
      </c>
    </row>
    <row r="101" spans="1:10" x14ac:dyDescent="0.35">
      <c r="A101" t="s">
        <v>20</v>
      </c>
      <c r="B101">
        <v>164</v>
      </c>
      <c r="I101" t="s">
        <v>14</v>
      </c>
      <c r="J101">
        <v>104</v>
      </c>
    </row>
    <row r="102" spans="1:10" x14ac:dyDescent="0.35">
      <c r="A102" t="s">
        <v>20</v>
      </c>
      <c r="B102">
        <v>157</v>
      </c>
      <c r="I102" t="s">
        <v>14</v>
      </c>
      <c r="J102">
        <v>49</v>
      </c>
    </row>
    <row r="103" spans="1:10" x14ac:dyDescent="0.35">
      <c r="A103" t="s">
        <v>20</v>
      </c>
      <c r="B103">
        <v>246</v>
      </c>
      <c r="I103" t="s">
        <v>14</v>
      </c>
      <c r="J103">
        <v>1</v>
      </c>
    </row>
    <row r="104" spans="1:10" x14ac:dyDescent="0.35">
      <c r="A104" t="s">
        <v>20</v>
      </c>
      <c r="B104">
        <v>1396</v>
      </c>
      <c r="I104" t="s">
        <v>14</v>
      </c>
      <c r="J104">
        <v>245</v>
      </c>
    </row>
    <row r="105" spans="1:10" x14ac:dyDescent="0.35">
      <c r="A105" t="s">
        <v>20</v>
      </c>
      <c r="B105">
        <v>2506</v>
      </c>
      <c r="I105" t="s">
        <v>14</v>
      </c>
      <c r="J105">
        <v>32</v>
      </c>
    </row>
    <row r="106" spans="1:10" x14ac:dyDescent="0.35">
      <c r="A106" t="s">
        <v>20</v>
      </c>
      <c r="B106">
        <v>244</v>
      </c>
      <c r="I106" t="s">
        <v>14</v>
      </c>
      <c r="J106">
        <v>7</v>
      </c>
    </row>
    <row r="107" spans="1:10" x14ac:dyDescent="0.35">
      <c r="A107" t="s">
        <v>20</v>
      </c>
      <c r="B107">
        <v>146</v>
      </c>
      <c r="I107" t="s">
        <v>14</v>
      </c>
      <c r="J107">
        <v>803</v>
      </c>
    </row>
    <row r="108" spans="1:10" x14ac:dyDescent="0.35">
      <c r="A108" t="s">
        <v>20</v>
      </c>
      <c r="B108">
        <v>1267</v>
      </c>
      <c r="I108" t="s">
        <v>14</v>
      </c>
      <c r="J108">
        <v>16</v>
      </c>
    </row>
    <row r="109" spans="1:10" x14ac:dyDescent="0.35">
      <c r="A109" t="s">
        <v>20</v>
      </c>
      <c r="B109">
        <v>1561</v>
      </c>
      <c r="I109" t="s">
        <v>14</v>
      </c>
      <c r="J109">
        <v>31</v>
      </c>
    </row>
    <row r="110" spans="1:10" x14ac:dyDescent="0.35">
      <c r="A110" t="s">
        <v>20</v>
      </c>
      <c r="B110">
        <v>48</v>
      </c>
      <c r="I110" t="s">
        <v>14</v>
      </c>
      <c r="J110">
        <v>108</v>
      </c>
    </row>
    <row r="111" spans="1:10" x14ac:dyDescent="0.35">
      <c r="A111" t="s">
        <v>20</v>
      </c>
      <c r="B111">
        <v>2739</v>
      </c>
      <c r="I111" t="s">
        <v>14</v>
      </c>
      <c r="J111">
        <v>30</v>
      </c>
    </row>
    <row r="112" spans="1:10" x14ac:dyDescent="0.35">
      <c r="A112" t="s">
        <v>20</v>
      </c>
      <c r="B112">
        <v>3537</v>
      </c>
      <c r="I112" t="s">
        <v>14</v>
      </c>
      <c r="J112">
        <v>17</v>
      </c>
    </row>
    <row r="113" spans="1:10" x14ac:dyDescent="0.35">
      <c r="A113" t="s">
        <v>20</v>
      </c>
      <c r="B113">
        <v>2107</v>
      </c>
      <c r="I113" t="s">
        <v>14</v>
      </c>
      <c r="J113">
        <v>80</v>
      </c>
    </row>
    <row r="114" spans="1:10" x14ac:dyDescent="0.35">
      <c r="A114" t="s">
        <v>20</v>
      </c>
      <c r="B114">
        <v>3318</v>
      </c>
      <c r="I114" t="s">
        <v>14</v>
      </c>
      <c r="J114">
        <v>2468</v>
      </c>
    </row>
    <row r="115" spans="1:10" x14ac:dyDescent="0.35">
      <c r="A115" t="s">
        <v>20</v>
      </c>
      <c r="B115">
        <v>340</v>
      </c>
      <c r="I115" t="s">
        <v>14</v>
      </c>
      <c r="J115">
        <v>26</v>
      </c>
    </row>
    <row r="116" spans="1:10" x14ac:dyDescent="0.35">
      <c r="A116" t="s">
        <v>20</v>
      </c>
      <c r="B116">
        <v>1442</v>
      </c>
      <c r="I116" t="s">
        <v>14</v>
      </c>
      <c r="J116">
        <v>73</v>
      </c>
    </row>
    <row r="117" spans="1:10" x14ac:dyDescent="0.35">
      <c r="A117" t="s">
        <v>20</v>
      </c>
      <c r="B117">
        <v>126</v>
      </c>
      <c r="I117" t="s">
        <v>14</v>
      </c>
      <c r="J117">
        <v>128</v>
      </c>
    </row>
    <row r="118" spans="1:10" x14ac:dyDescent="0.35">
      <c r="A118" t="s">
        <v>20</v>
      </c>
      <c r="B118">
        <v>524</v>
      </c>
      <c r="I118" t="s">
        <v>14</v>
      </c>
      <c r="J118">
        <v>33</v>
      </c>
    </row>
    <row r="119" spans="1:10" x14ac:dyDescent="0.35">
      <c r="A119" t="s">
        <v>20</v>
      </c>
      <c r="B119">
        <v>1989</v>
      </c>
      <c r="I119" t="s">
        <v>14</v>
      </c>
      <c r="J119">
        <v>1072</v>
      </c>
    </row>
    <row r="120" spans="1:10" x14ac:dyDescent="0.35">
      <c r="A120" t="s">
        <v>20</v>
      </c>
      <c r="B120">
        <v>157</v>
      </c>
      <c r="I120" t="s">
        <v>14</v>
      </c>
      <c r="J120">
        <v>393</v>
      </c>
    </row>
    <row r="121" spans="1:10" x14ac:dyDescent="0.35">
      <c r="A121" t="s">
        <v>20</v>
      </c>
      <c r="B121">
        <v>4498</v>
      </c>
      <c r="I121" t="s">
        <v>14</v>
      </c>
      <c r="J121">
        <v>1257</v>
      </c>
    </row>
    <row r="122" spans="1:10" x14ac:dyDescent="0.35">
      <c r="A122" t="s">
        <v>20</v>
      </c>
      <c r="B122">
        <v>80</v>
      </c>
      <c r="I122" t="s">
        <v>14</v>
      </c>
      <c r="J122">
        <v>328</v>
      </c>
    </row>
    <row r="123" spans="1:10" x14ac:dyDescent="0.35">
      <c r="A123" t="s">
        <v>20</v>
      </c>
      <c r="B123">
        <v>43</v>
      </c>
      <c r="I123" t="s">
        <v>14</v>
      </c>
      <c r="J123">
        <v>147</v>
      </c>
    </row>
    <row r="124" spans="1:10" x14ac:dyDescent="0.35">
      <c r="A124" t="s">
        <v>20</v>
      </c>
      <c r="B124">
        <v>2053</v>
      </c>
      <c r="I124" t="s">
        <v>14</v>
      </c>
      <c r="J124">
        <v>830</v>
      </c>
    </row>
    <row r="125" spans="1:10" x14ac:dyDescent="0.35">
      <c r="A125" t="s">
        <v>20</v>
      </c>
      <c r="B125">
        <v>168</v>
      </c>
      <c r="I125" t="s">
        <v>14</v>
      </c>
      <c r="J125">
        <v>331</v>
      </c>
    </row>
    <row r="126" spans="1:10" x14ac:dyDescent="0.35">
      <c r="A126" t="s">
        <v>20</v>
      </c>
      <c r="B126">
        <v>4289</v>
      </c>
      <c r="I126" t="s">
        <v>14</v>
      </c>
      <c r="J126">
        <v>25</v>
      </c>
    </row>
    <row r="127" spans="1:10" x14ac:dyDescent="0.35">
      <c r="A127" t="s">
        <v>20</v>
      </c>
      <c r="B127">
        <v>165</v>
      </c>
      <c r="I127" t="s">
        <v>14</v>
      </c>
      <c r="J127">
        <v>3483</v>
      </c>
    </row>
    <row r="128" spans="1:10" x14ac:dyDescent="0.35">
      <c r="A128" t="s">
        <v>20</v>
      </c>
      <c r="B128">
        <v>1815</v>
      </c>
      <c r="I128" t="s">
        <v>14</v>
      </c>
      <c r="J128">
        <v>923</v>
      </c>
    </row>
    <row r="129" spans="1:10" x14ac:dyDescent="0.35">
      <c r="A129" t="s">
        <v>20</v>
      </c>
      <c r="B129">
        <v>397</v>
      </c>
      <c r="I129" t="s">
        <v>14</v>
      </c>
      <c r="J129">
        <v>1</v>
      </c>
    </row>
    <row r="130" spans="1:10" x14ac:dyDescent="0.35">
      <c r="A130" t="s">
        <v>20</v>
      </c>
      <c r="B130">
        <v>1539</v>
      </c>
      <c r="I130" t="s">
        <v>14</v>
      </c>
      <c r="J130">
        <v>33</v>
      </c>
    </row>
    <row r="131" spans="1:10" x14ac:dyDescent="0.35">
      <c r="A131" t="s">
        <v>20</v>
      </c>
      <c r="B131">
        <v>138</v>
      </c>
      <c r="I131" t="s">
        <v>14</v>
      </c>
      <c r="J131">
        <v>40</v>
      </c>
    </row>
    <row r="132" spans="1:10" x14ac:dyDescent="0.35">
      <c r="A132" t="s">
        <v>20</v>
      </c>
      <c r="B132">
        <v>3594</v>
      </c>
      <c r="I132" t="s">
        <v>14</v>
      </c>
      <c r="J132">
        <v>23</v>
      </c>
    </row>
    <row r="133" spans="1:10" x14ac:dyDescent="0.35">
      <c r="A133" t="s">
        <v>20</v>
      </c>
      <c r="B133">
        <v>5880</v>
      </c>
      <c r="I133" t="s">
        <v>14</v>
      </c>
      <c r="J133">
        <v>75</v>
      </c>
    </row>
    <row r="134" spans="1:10" x14ac:dyDescent="0.35">
      <c r="A134" t="s">
        <v>20</v>
      </c>
      <c r="B134">
        <v>112</v>
      </c>
      <c r="I134" t="s">
        <v>14</v>
      </c>
      <c r="J134">
        <v>2176</v>
      </c>
    </row>
    <row r="135" spans="1:10" x14ac:dyDescent="0.35">
      <c r="A135" t="s">
        <v>20</v>
      </c>
      <c r="B135">
        <v>943</v>
      </c>
      <c r="I135" t="s">
        <v>14</v>
      </c>
      <c r="J135">
        <v>441</v>
      </c>
    </row>
    <row r="136" spans="1:10" x14ac:dyDescent="0.35">
      <c r="A136" t="s">
        <v>20</v>
      </c>
      <c r="B136">
        <v>2468</v>
      </c>
      <c r="I136" t="s">
        <v>14</v>
      </c>
      <c r="J136">
        <v>25</v>
      </c>
    </row>
    <row r="137" spans="1:10" x14ac:dyDescent="0.35">
      <c r="A137" t="s">
        <v>20</v>
      </c>
      <c r="B137">
        <v>2551</v>
      </c>
      <c r="I137" t="s">
        <v>14</v>
      </c>
      <c r="J137">
        <v>127</v>
      </c>
    </row>
    <row r="138" spans="1:10" x14ac:dyDescent="0.35">
      <c r="A138" t="s">
        <v>20</v>
      </c>
      <c r="B138">
        <v>101</v>
      </c>
      <c r="I138" t="s">
        <v>14</v>
      </c>
      <c r="J138">
        <v>355</v>
      </c>
    </row>
    <row r="139" spans="1:10" x14ac:dyDescent="0.35">
      <c r="A139" t="s">
        <v>20</v>
      </c>
      <c r="B139">
        <v>92</v>
      </c>
      <c r="I139" t="s">
        <v>14</v>
      </c>
      <c r="J139">
        <v>44</v>
      </c>
    </row>
    <row r="140" spans="1:10" x14ac:dyDescent="0.35">
      <c r="A140" t="s">
        <v>20</v>
      </c>
      <c r="B140">
        <v>62</v>
      </c>
      <c r="I140" t="s">
        <v>14</v>
      </c>
      <c r="J140">
        <v>67</v>
      </c>
    </row>
    <row r="141" spans="1:10" x14ac:dyDescent="0.35">
      <c r="A141" t="s">
        <v>20</v>
      </c>
      <c r="B141">
        <v>149</v>
      </c>
      <c r="I141" t="s">
        <v>14</v>
      </c>
      <c r="J141">
        <v>1068</v>
      </c>
    </row>
    <row r="142" spans="1:10" x14ac:dyDescent="0.35">
      <c r="A142" t="s">
        <v>20</v>
      </c>
      <c r="B142">
        <v>329</v>
      </c>
      <c r="I142" t="s">
        <v>14</v>
      </c>
      <c r="J142">
        <v>424</v>
      </c>
    </row>
    <row r="143" spans="1:10" x14ac:dyDescent="0.35">
      <c r="A143" t="s">
        <v>20</v>
      </c>
      <c r="B143">
        <v>97</v>
      </c>
      <c r="I143" t="s">
        <v>14</v>
      </c>
      <c r="J143">
        <v>151</v>
      </c>
    </row>
    <row r="144" spans="1:10" x14ac:dyDescent="0.35">
      <c r="A144" t="s">
        <v>20</v>
      </c>
      <c r="B144">
        <v>1784</v>
      </c>
      <c r="I144" t="s">
        <v>14</v>
      </c>
      <c r="J144">
        <v>1608</v>
      </c>
    </row>
    <row r="145" spans="1:10" x14ac:dyDescent="0.35">
      <c r="A145" t="s">
        <v>20</v>
      </c>
      <c r="B145">
        <v>1684</v>
      </c>
      <c r="I145" t="s">
        <v>14</v>
      </c>
      <c r="J145">
        <v>941</v>
      </c>
    </row>
    <row r="146" spans="1:10" x14ac:dyDescent="0.35">
      <c r="A146" t="s">
        <v>20</v>
      </c>
      <c r="B146">
        <v>250</v>
      </c>
      <c r="I146" t="s">
        <v>14</v>
      </c>
      <c r="J146">
        <v>1</v>
      </c>
    </row>
    <row r="147" spans="1:10" x14ac:dyDescent="0.35">
      <c r="A147" t="s">
        <v>20</v>
      </c>
      <c r="B147">
        <v>238</v>
      </c>
      <c r="I147" t="s">
        <v>14</v>
      </c>
      <c r="J147">
        <v>40</v>
      </c>
    </row>
    <row r="148" spans="1:10" x14ac:dyDescent="0.35">
      <c r="A148" t="s">
        <v>20</v>
      </c>
      <c r="B148">
        <v>53</v>
      </c>
      <c r="I148" t="s">
        <v>14</v>
      </c>
      <c r="J148">
        <v>3015</v>
      </c>
    </row>
    <row r="149" spans="1:10" x14ac:dyDescent="0.35">
      <c r="A149" t="s">
        <v>20</v>
      </c>
      <c r="B149">
        <v>214</v>
      </c>
      <c r="I149" t="s">
        <v>14</v>
      </c>
      <c r="J149">
        <v>435</v>
      </c>
    </row>
    <row r="150" spans="1:10" x14ac:dyDescent="0.35">
      <c r="A150" t="s">
        <v>20</v>
      </c>
      <c r="B150">
        <v>222</v>
      </c>
      <c r="I150" t="s">
        <v>14</v>
      </c>
      <c r="J150">
        <v>714</v>
      </c>
    </row>
    <row r="151" spans="1:10" x14ac:dyDescent="0.35">
      <c r="A151" t="s">
        <v>20</v>
      </c>
      <c r="B151">
        <v>1884</v>
      </c>
      <c r="I151" t="s">
        <v>14</v>
      </c>
      <c r="J151">
        <v>5497</v>
      </c>
    </row>
    <row r="152" spans="1:10" x14ac:dyDescent="0.35">
      <c r="A152" t="s">
        <v>20</v>
      </c>
      <c r="B152">
        <v>218</v>
      </c>
      <c r="I152" t="s">
        <v>14</v>
      </c>
      <c r="J152">
        <v>418</v>
      </c>
    </row>
    <row r="153" spans="1:10" x14ac:dyDescent="0.35">
      <c r="A153" t="s">
        <v>20</v>
      </c>
      <c r="B153">
        <v>6465</v>
      </c>
      <c r="I153" t="s">
        <v>14</v>
      </c>
      <c r="J153">
        <v>1439</v>
      </c>
    </row>
    <row r="154" spans="1:10" x14ac:dyDescent="0.35">
      <c r="A154" t="s">
        <v>20</v>
      </c>
      <c r="B154">
        <v>59</v>
      </c>
      <c r="I154" t="s">
        <v>14</v>
      </c>
      <c r="J154">
        <v>15</v>
      </c>
    </row>
    <row r="155" spans="1:10" x14ac:dyDescent="0.35">
      <c r="A155" t="s">
        <v>20</v>
      </c>
      <c r="B155">
        <v>88</v>
      </c>
      <c r="I155" t="s">
        <v>14</v>
      </c>
      <c r="J155">
        <v>1999</v>
      </c>
    </row>
    <row r="156" spans="1:10" x14ac:dyDescent="0.35">
      <c r="A156" t="s">
        <v>20</v>
      </c>
      <c r="B156">
        <v>1697</v>
      </c>
      <c r="I156" t="s">
        <v>14</v>
      </c>
      <c r="J156">
        <v>118</v>
      </c>
    </row>
    <row r="157" spans="1:10" x14ac:dyDescent="0.35">
      <c r="A157" t="s">
        <v>20</v>
      </c>
      <c r="B157">
        <v>92</v>
      </c>
      <c r="I157" t="s">
        <v>14</v>
      </c>
      <c r="J157">
        <v>162</v>
      </c>
    </row>
    <row r="158" spans="1:10" x14ac:dyDescent="0.35">
      <c r="A158" t="s">
        <v>20</v>
      </c>
      <c r="B158">
        <v>186</v>
      </c>
      <c r="I158" t="s">
        <v>14</v>
      </c>
      <c r="J158">
        <v>83</v>
      </c>
    </row>
    <row r="159" spans="1:10" x14ac:dyDescent="0.35">
      <c r="A159" t="s">
        <v>20</v>
      </c>
      <c r="B159">
        <v>138</v>
      </c>
      <c r="I159" t="s">
        <v>14</v>
      </c>
      <c r="J159">
        <v>747</v>
      </c>
    </row>
    <row r="160" spans="1:10" x14ac:dyDescent="0.35">
      <c r="A160" t="s">
        <v>20</v>
      </c>
      <c r="B160">
        <v>261</v>
      </c>
      <c r="I160" t="s">
        <v>14</v>
      </c>
      <c r="J160">
        <v>84</v>
      </c>
    </row>
    <row r="161" spans="1:10" x14ac:dyDescent="0.35">
      <c r="A161" t="s">
        <v>20</v>
      </c>
      <c r="B161">
        <v>107</v>
      </c>
      <c r="I161" t="s">
        <v>14</v>
      </c>
      <c r="J161">
        <v>91</v>
      </c>
    </row>
    <row r="162" spans="1:10" x14ac:dyDescent="0.35">
      <c r="A162" t="s">
        <v>20</v>
      </c>
      <c r="B162">
        <v>199</v>
      </c>
      <c r="I162" t="s">
        <v>14</v>
      </c>
      <c r="J162">
        <v>792</v>
      </c>
    </row>
    <row r="163" spans="1:10" x14ac:dyDescent="0.35">
      <c r="A163" t="s">
        <v>20</v>
      </c>
      <c r="B163">
        <v>5512</v>
      </c>
      <c r="I163" t="s">
        <v>14</v>
      </c>
      <c r="J163">
        <v>32</v>
      </c>
    </row>
    <row r="164" spans="1:10" x14ac:dyDescent="0.35">
      <c r="A164" t="s">
        <v>20</v>
      </c>
      <c r="B164">
        <v>86</v>
      </c>
      <c r="I164" t="s">
        <v>14</v>
      </c>
      <c r="J164">
        <v>186</v>
      </c>
    </row>
    <row r="165" spans="1:10" x14ac:dyDescent="0.35">
      <c r="A165" t="s">
        <v>20</v>
      </c>
      <c r="B165">
        <v>2768</v>
      </c>
      <c r="I165" t="s">
        <v>14</v>
      </c>
      <c r="J165">
        <v>605</v>
      </c>
    </row>
    <row r="166" spans="1:10" x14ac:dyDescent="0.35">
      <c r="A166" t="s">
        <v>20</v>
      </c>
      <c r="B166">
        <v>48</v>
      </c>
      <c r="I166" t="s">
        <v>14</v>
      </c>
      <c r="J166">
        <v>1</v>
      </c>
    </row>
    <row r="167" spans="1:10" x14ac:dyDescent="0.35">
      <c r="A167" t="s">
        <v>20</v>
      </c>
      <c r="B167">
        <v>87</v>
      </c>
      <c r="I167" t="s">
        <v>14</v>
      </c>
      <c r="J167">
        <v>31</v>
      </c>
    </row>
    <row r="168" spans="1:10" x14ac:dyDescent="0.35">
      <c r="A168" t="s">
        <v>20</v>
      </c>
      <c r="B168">
        <v>1894</v>
      </c>
      <c r="I168" t="s">
        <v>14</v>
      </c>
      <c r="J168">
        <v>1181</v>
      </c>
    </row>
    <row r="169" spans="1:10" x14ac:dyDescent="0.35">
      <c r="A169" t="s">
        <v>20</v>
      </c>
      <c r="B169">
        <v>282</v>
      </c>
      <c r="I169" t="s">
        <v>14</v>
      </c>
      <c r="J169">
        <v>39</v>
      </c>
    </row>
    <row r="170" spans="1:10" x14ac:dyDescent="0.35">
      <c r="A170" t="s">
        <v>20</v>
      </c>
      <c r="B170">
        <v>116</v>
      </c>
      <c r="I170" t="s">
        <v>14</v>
      </c>
      <c r="J170">
        <v>46</v>
      </c>
    </row>
    <row r="171" spans="1:10" x14ac:dyDescent="0.35">
      <c r="A171" t="s">
        <v>20</v>
      </c>
      <c r="B171">
        <v>83</v>
      </c>
      <c r="I171" t="s">
        <v>14</v>
      </c>
      <c r="J171">
        <v>105</v>
      </c>
    </row>
    <row r="172" spans="1:10" x14ac:dyDescent="0.35">
      <c r="A172" t="s">
        <v>20</v>
      </c>
      <c r="B172">
        <v>91</v>
      </c>
      <c r="I172" t="s">
        <v>14</v>
      </c>
      <c r="J172">
        <v>535</v>
      </c>
    </row>
    <row r="173" spans="1:10" x14ac:dyDescent="0.35">
      <c r="A173" t="s">
        <v>20</v>
      </c>
      <c r="B173">
        <v>546</v>
      </c>
      <c r="I173" t="s">
        <v>14</v>
      </c>
      <c r="J173">
        <v>16</v>
      </c>
    </row>
    <row r="174" spans="1:10" x14ac:dyDescent="0.35">
      <c r="A174" t="s">
        <v>20</v>
      </c>
      <c r="B174">
        <v>393</v>
      </c>
      <c r="I174" t="s">
        <v>14</v>
      </c>
      <c r="J174">
        <v>575</v>
      </c>
    </row>
    <row r="175" spans="1:10" x14ac:dyDescent="0.35">
      <c r="A175" t="s">
        <v>20</v>
      </c>
      <c r="B175">
        <v>133</v>
      </c>
      <c r="I175" t="s">
        <v>14</v>
      </c>
      <c r="J175">
        <v>1120</v>
      </c>
    </row>
    <row r="176" spans="1:10" x14ac:dyDescent="0.35">
      <c r="A176" t="s">
        <v>20</v>
      </c>
      <c r="B176">
        <v>254</v>
      </c>
      <c r="I176" t="s">
        <v>14</v>
      </c>
      <c r="J176">
        <v>113</v>
      </c>
    </row>
    <row r="177" spans="1:10" x14ac:dyDescent="0.35">
      <c r="A177" t="s">
        <v>20</v>
      </c>
      <c r="B177">
        <v>176</v>
      </c>
      <c r="I177" t="s">
        <v>14</v>
      </c>
      <c r="J177">
        <v>1538</v>
      </c>
    </row>
    <row r="178" spans="1:10" x14ac:dyDescent="0.35">
      <c r="A178" t="s">
        <v>20</v>
      </c>
      <c r="B178">
        <v>337</v>
      </c>
      <c r="I178" t="s">
        <v>14</v>
      </c>
      <c r="J178">
        <v>9</v>
      </c>
    </row>
    <row r="179" spans="1:10" x14ac:dyDescent="0.35">
      <c r="A179" t="s">
        <v>20</v>
      </c>
      <c r="B179">
        <v>107</v>
      </c>
      <c r="I179" t="s">
        <v>14</v>
      </c>
      <c r="J179">
        <v>554</v>
      </c>
    </row>
    <row r="180" spans="1:10" x14ac:dyDescent="0.35">
      <c r="A180" t="s">
        <v>20</v>
      </c>
      <c r="B180">
        <v>183</v>
      </c>
      <c r="I180" t="s">
        <v>14</v>
      </c>
      <c r="J180">
        <v>648</v>
      </c>
    </row>
    <row r="181" spans="1:10" x14ac:dyDescent="0.35">
      <c r="A181" t="s">
        <v>20</v>
      </c>
      <c r="B181">
        <v>72</v>
      </c>
      <c r="I181" t="s">
        <v>14</v>
      </c>
      <c r="J181">
        <v>21</v>
      </c>
    </row>
    <row r="182" spans="1:10" x14ac:dyDescent="0.35">
      <c r="A182" t="s">
        <v>20</v>
      </c>
      <c r="B182">
        <v>295</v>
      </c>
      <c r="I182" t="s">
        <v>14</v>
      </c>
      <c r="J182">
        <v>54</v>
      </c>
    </row>
    <row r="183" spans="1:10" x14ac:dyDescent="0.35">
      <c r="A183" t="s">
        <v>20</v>
      </c>
      <c r="B183">
        <v>142</v>
      </c>
      <c r="I183" t="s">
        <v>14</v>
      </c>
      <c r="J183">
        <v>120</v>
      </c>
    </row>
    <row r="184" spans="1:10" x14ac:dyDescent="0.35">
      <c r="A184" t="s">
        <v>20</v>
      </c>
      <c r="B184">
        <v>85</v>
      </c>
      <c r="I184" t="s">
        <v>14</v>
      </c>
      <c r="J184">
        <v>579</v>
      </c>
    </row>
    <row r="185" spans="1:10" x14ac:dyDescent="0.35">
      <c r="A185" t="s">
        <v>20</v>
      </c>
      <c r="B185">
        <v>659</v>
      </c>
      <c r="I185" t="s">
        <v>14</v>
      </c>
      <c r="J185">
        <v>2072</v>
      </c>
    </row>
    <row r="186" spans="1:10" x14ac:dyDescent="0.35">
      <c r="A186" t="s">
        <v>20</v>
      </c>
      <c r="B186">
        <v>121</v>
      </c>
      <c r="I186" t="s">
        <v>14</v>
      </c>
      <c r="J186">
        <v>0</v>
      </c>
    </row>
    <row r="187" spans="1:10" x14ac:dyDescent="0.35">
      <c r="A187" t="s">
        <v>20</v>
      </c>
      <c r="B187">
        <v>3742</v>
      </c>
      <c r="I187" t="s">
        <v>14</v>
      </c>
      <c r="J187">
        <v>1796</v>
      </c>
    </row>
    <row r="188" spans="1:10" x14ac:dyDescent="0.35">
      <c r="A188" t="s">
        <v>20</v>
      </c>
      <c r="B188">
        <v>223</v>
      </c>
      <c r="I188" t="s">
        <v>14</v>
      </c>
      <c r="J188">
        <v>62</v>
      </c>
    </row>
    <row r="189" spans="1:10" x14ac:dyDescent="0.35">
      <c r="A189" t="s">
        <v>20</v>
      </c>
      <c r="B189">
        <v>133</v>
      </c>
      <c r="I189" t="s">
        <v>14</v>
      </c>
      <c r="J189">
        <v>347</v>
      </c>
    </row>
    <row r="190" spans="1:10" x14ac:dyDescent="0.35">
      <c r="A190" t="s">
        <v>20</v>
      </c>
      <c r="B190">
        <v>5168</v>
      </c>
      <c r="I190" t="s">
        <v>14</v>
      </c>
      <c r="J190">
        <v>19</v>
      </c>
    </row>
    <row r="191" spans="1:10" x14ac:dyDescent="0.35">
      <c r="A191" t="s">
        <v>20</v>
      </c>
      <c r="B191">
        <v>307</v>
      </c>
      <c r="I191" t="s">
        <v>14</v>
      </c>
      <c r="J191">
        <v>1258</v>
      </c>
    </row>
    <row r="192" spans="1:10" x14ac:dyDescent="0.35">
      <c r="A192" t="s">
        <v>20</v>
      </c>
      <c r="B192">
        <v>2441</v>
      </c>
      <c r="I192" t="s">
        <v>14</v>
      </c>
      <c r="J192">
        <v>362</v>
      </c>
    </row>
    <row r="193" spans="1:10" x14ac:dyDescent="0.35">
      <c r="A193" t="s">
        <v>20</v>
      </c>
      <c r="B193">
        <v>1385</v>
      </c>
      <c r="I193" t="s">
        <v>14</v>
      </c>
      <c r="J193">
        <v>133</v>
      </c>
    </row>
    <row r="194" spans="1:10" x14ac:dyDescent="0.35">
      <c r="A194" t="s">
        <v>20</v>
      </c>
      <c r="B194">
        <v>190</v>
      </c>
      <c r="I194" t="s">
        <v>14</v>
      </c>
      <c r="J194">
        <v>846</v>
      </c>
    </row>
    <row r="195" spans="1:10" x14ac:dyDescent="0.35">
      <c r="A195" t="s">
        <v>20</v>
      </c>
      <c r="B195">
        <v>470</v>
      </c>
      <c r="I195" t="s">
        <v>14</v>
      </c>
      <c r="J195">
        <v>10</v>
      </c>
    </row>
    <row r="196" spans="1:10" x14ac:dyDescent="0.35">
      <c r="A196" t="s">
        <v>20</v>
      </c>
      <c r="B196">
        <v>253</v>
      </c>
      <c r="I196" t="s">
        <v>14</v>
      </c>
      <c r="J196">
        <v>191</v>
      </c>
    </row>
    <row r="197" spans="1:10" x14ac:dyDescent="0.35">
      <c r="A197" t="s">
        <v>20</v>
      </c>
      <c r="B197">
        <v>1113</v>
      </c>
      <c r="I197" t="s">
        <v>14</v>
      </c>
      <c r="J197">
        <v>1979</v>
      </c>
    </row>
    <row r="198" spans="1:10" x14ac:dyDescent="0.35">
      <c r="A198" t="s">
        <v>20</v>
      </c>
      <c r="B198">
        <v>2283</v>
      </c>
      <c r="I198" t="s">
        <v>14</v>
      </c>
      <c r="J198">
        <v>63</v>
      </c>
    </row>
    <row r="199" spans="1:10" x14ac:dyDescent="0.35">
      <c r="A199" t="s">
        <v>20</v>
      </c>
      <c r="B199">
        <v>1095</v>
      </c>
      <c r="I199" t="s">
        <v>14</v>
      </c>
      <c r="J199">
        <v>6080</v>
      </c>
    </row>
    <row r="200" spans="1:10" x14ac:dyDescent="0.35">
      <c r="A200" t="s">
        <v>20</v>
      </c>
      <c r="B200">
        <v>1690</v>
      </c>
      <c r="I200" t="s">
        <v>14</v>
      </c>
      <c r="J200">
        <v>80</v>
      </c>
    </row>
    <row r="201" spans="1:10" x14ac:dyDescent="0.35">
      <c r="A201" t="s">
        <v>20</v>
      </c>
      <c r="B201">
        <v>191</v>
      </c>
      <c r="I201" t="s">
        <v>14</v>
      </c>
      <c r="J201">
        <v>9</v>
      </c>
    </row>
    <row r="202" spans="1:10" x14ac:dyDescent="0.35">
      <c r="A202" t="s">
        <v>20</v>
      </c>
      <c r="B202">
        <v>2013</v>
      </c>
      <c r="I202" t="s">
        <v>14</v>
      </c>
      <c r="J202">
        <v>1784</v>
      </c>
    </row>
    <row r="203" spans="1:10" x14ac:dyDescent="0.35">
      <c r="A203" t="s">
        <v>20</v>
      </c>
      <c r="B203">
        <v>1703</v>
      </c>
      <c r="I203" t="s">
        <v>14</v>
      </c>
      <c r="J203">
        <v>243</v>
      </c>
    </row>
    <row r="204" spans="1:10" x14ac:dyDescent="0.35">
      <c r="A204" t="s">
        <v>20</v>
      </c>
      <c r="B204">
        <v>80</v>
      </c>
      <c r="I204" t="s">
        <v>14</v>
      </c>
      <c r="J204">
        <v>1296</v>
      </c>
    </row>
    <row r="205" spans="1:10" x14ac:dyDescent="0.35">
      <c r="A205" t="s">
        <v>20</v>
      </c>
      <c r="B205">
        <v>41</v>
      </c>
      <c r="I205" t="s">
        <v>14</v>
      </c>
      <c r="J205">
        <v>77</v>
      </c>
    </row>
    <row r="206" spans="1:10" x14ac:dyDescent="0.35">
      <c r="A206" t="s">
        <v>20</v>
      </c>
      <c r="B206">
        <v>187</v>
      </c>
      <c r="I206" t="s">
        <v>14</v>
      </c>
      <c r="J206">
        <v>395</v>
      </c>
    </row>
    <row r="207" spans="1:10" x14ac:dyDescent="0.35">
      <c r="A207" t="s">
        <v>20</v>
      </c>
      <c r="B207">
        <v>2875</v>
      </c>
      <c r="I207" t="s">
        <v>14</v>
      </c>
      <c r="J207">
        <v>49</v>
      </c>
    </row>
    <row r="208" spans="1:10" x14ac:dyDescent="0.35">
      <c r="A208" t="s">
        <v>20</v>
      </c>
      <c r="B208">
        <v>88</v>
      </c>
      <c r="I208" t="s">
        <v>14</v>
      </c>
      <c r="J208">
        <v>180</v>
      </c>
    </row>
    <row r="209" spans="1:10" x14ac:dyDescent="0.35">
      <c r="A209" t="s">
        <v>20</v>
      </c>
      <c r="B209">
        <v>191</v>
      </c>
      <c r="I209" t="s">
        <v>14</v>
      </c>
      <c r="J209">
        <v>2690</v>
      </c>
    </row>
    <row r="210" spans="1:10" x14ac:dyDescent="0.35">
      <c r="A210" t="s">
        <v>20</v>
      </c>
      <c r="B210">
        <v>139</v>
      </c>
      <c r="I210" t="s">
        <v>14</v>
      </c>
      <c r="J210">
        <v>2779</v>
      </c>
    </row>
    <row r="211" spans="1:10" x14ac:dyDescent="0.35">
      <c r="A211" t="s">
        <v>20</v>
      </c>
      <c r="B211">
        <v>186</v>
      </c>
      <c r="I211" t="s">
        <v>14</v>
      </c>
      <c r="J211">
        <v>92</v>
      </c>
    </row>
    <row r="212" spans="1:10" x14ac:dyDescent="0.35">
      <c r="A212" t="s">
        <v>20</v>
      </c>
      <c r="B212">
        <v>112</v>
      </c>
      <c r="I212" t="s">
        <v>14</v>
      </c>
      <c r="J212">
        <v>1028</v>
      </c>
    </row>
    <row r="213" spans="1:10" x14ac:dyDescent="0.35">
      <c r="A213" t="s">
        <v>20</v>
      </c>
      <c r="B213">
        <v>101</v>
      </c>
      <c r="I213" t="s">
        <v>14</v>
      </c>
      <c r="J213">
        <v>26</v>
      </c>
    </row>
    <row r="214" spans="1:10" x14ac:dyDescent="0.35">
      <c r="A214" t="s">
        <v>20</v>
      </c>
      <c r="B214">
        <v>206</v>
      </c>
      <c r="I214" t="s">
        <v>14</v>
      </c>
      <c r="J214">
        <v>1790</v>
      </c>
    </row>
    <row r="215" spans="1:10" x14ac:dyDescent="0.35">
      <c r="A215" t="s">
        <v>20</v>
      </c>
      <c r="B215">
        <v>154</v>
      </c>
      <c r="I215" t="s">
        <v>14</v>
      </c>
      <c r="J215">
        <v>37</v>
      </c>
    </row>
    <row r="216" spans="1:10" x14ac:dyDescent="0.35">
      <c r="A216" t="s">
        <v>20</v>
      </c>
      <c r="B216">
        <v>5966</v>
      </c>
      <c r="I216" t="s">
        <v>14</v>
      </c>
      <c r="J216">
        <v>35</v>
      </c>
    </row>
    <row r="217" spans="1:10" x14ac:dyDescent="0.35">
      <c r="A217" t="s">
        <v>20</v>
      </c>
      <c r="B217">
        <v>169</v>
      </c>
      <c r="I217" t="s">
        <v>14</v>
      </c>
      <c r="J217">
        <v>558</v>
      </c>
    </row>
    <row r="218" spans="1:10" x14ac:dyDescent="0.35">
      <c r="A218" t="s">
        <v>20</v>
      </c>
      <c r="B218">
        <v>2106</v>
      </c>
      <c r="I218" t="s">
        <v>14</v>
      </c>
      <c r="J218">
        <v>64</v>
      </c>
    </row>
    <row r="219" spans="1:10" x14ac:dyDescent="0.35">
      <c r="A219" t="s">
        <v>20</v>
      </c>
      <c r="B219">
        <v>131</v>
      </c>
      <c r="I219" t="s">
        <v>14</v>
      </c>
      <c r="J219">
        <v>245</v>
      </c>
    </row>
    <row r="220" spans="1:10" x14ac:dyDescent="0.35">
      <c r="A220" t="s">
        <v>20</v>
      </c>
      <c r="B220">
        <v>84</v>
      </c>
      <c r="I220" t="s">
        <v>14</v>
      </c>
      <c r="J220">
        <v>71</v>
      </c>
    </row>
    <row r="221" spans="1:10" x14ac:dyDescent="0.35">
      <c r="A221" t="s">
        <v>20</v>
      </c>
      <c r="B221">
        <v>155</v>
      </c>
      <c r="I221" t="s">
        <v>14</v>
      </c>
      <c r="J221">
        <v>42</v>
      </c>
    </row>
    <row r="222" spans="1:10" x14ac:dyDescent="0.35">
      <c r="A222" t="s">
        <v>20</v>
      </c>
      <c r="B222">
        <v>189</v>
      </c>
      <c r="I222" t="s">
        <v>14</v>
      </c>
      <c r="J222">
        <v>156</v>
      </c>
    </row>
    <row r="223" spans="1:10" x14ac:dyDescent="0.35">
      <c r="A223" t="s">
        <v>20</v>
      </c>
      <c r="B223">
        <v>4799</v>
      </c>
      <c r="I223" t="s">
        <v>14</v>
      </c>
      <c r="J223">
        <v>1368</v>
      </c>
    </row>
    <row r="224" spans="1:10" x14ac:dyDescent="0.35">
      <c r="A224" t="s">
        <v>20</v>
      </c>
      <c r="B224">
        <v>1137</v>
      </c>
      <c r="I224" t="s">
        <v>14</v>
      </c>
      <c r="J224">
        <v>102</v>
      </c>
    </row>
    <row r="225" spans="1:10" x14ac:dyDescent="0.35">
      <c r="A225" t="s">
        <v>20</v>
      </c>
      <c r="B225">
        <v>1152</v>
      </c>
      <c r="I225" t="s">
        <v>14</v>
      </c>
      <c r="J225">
        <v>86</v>
      </c>
    </row>
    <row r="226" spans="1:10" x14ac:dyDescent="0.35">
      <c r="A226" t="s">
        <v>20</v>
      </c>
      <c r="B226">
        <v>50</v>
      </c>
      <c r="I226" t="s">
        <v>14</v>
      </c>
      <c r="J226">
        <v>253</v>
      </c>
    </row>
    <row r="227" spans="1:10" x14ac:dyDescent="0.35">
      <c r="A227" t="s">
        <v>20</v>
      </c>
      <c r="B227">
        <v>3059</v>
      </c>
      <c r="I227" t="s">
        <v>14</v>
      </c>
      <c r="J227">
        <v>157</v>
      </c>
    </row>
    <row r="228" spans="1:10" x14ac:dyDescent="0.35">
      <c r="A228" t="s">
        <v>20</v>
      </c>
      <c r="B228">
        <v>34</v>
      </c>
      <c r="I228" t="s">
        <v>14</v>
      </c>
      <c r="J228">
        <v>183</v>
      </c>
    </row>
    <row r="229" spans="1:10" x14ac:dyDescent="0.35">
      <c r="A229" t="s">
        <v>20</v>
      </c>
      <c r="B229">
        <v>220</v>
      </c>
      <c r="I229" t="s">
        <v>14</v>
      </c>
      <c r="J229">
        <v>82</v>
      </c>
    </row>
    <row r="230" spans="1:10" x14ac:dyDescent="0.35">
      <c r="A230" t="s">
        <v>20</v>
      </c>
      <c r="B230">
        <v>1604</v>
      </c>
      <c r="I230" t="s">
        <v>14</v>
      </c>
      <c r="J230">
        <v>1</v>
      </c>
    </row>
    <row r="231" spans="1:10" x14ac:dyDescent="0.35">
      <c r="A231" t="s">
        <v>20</v>
      </c>
      <c r="B231">
        <v>454</v>
      </c>
      <c r="I231" t="s">
        <v>14</v>
      </c>
      <c r="J231">
        <v>1198</v>
      </c>
    </row>
    <row r="232" spans="1:10" x14ac:dyDescent="0.35">
      <c r="A232" t="s">
        <v>20</v>
      </c>
      <c r="B232">
        <v>123</v>
      </c>
      <c r="I232" t="s">
        <v>14</v>
      </c>
      <c r="J232">
        <v>648</v>
      </c>
    </row>
    <row r="233" spans="1:10" x14ac:dyDescent="0.35">
      <c r="A233" t="s">
        <v>20</v>
      </c>
      <c r="B233">
        <v>299</v>
      </c>
      <c r="I233" t="s">
        <v>14</v>
      </c>
      <c r="J233">
        <v>64</v>
      </c>
    </row>
    <row r="234" spans="1:10" x14ac:dyDescent="0.35">
      <c r="A234" t="s">
        <v>20</v>
      </c>
      <c r="B234">
        <v>2237</v>
      </c>
      <c r="I234" t="s">
        <v>14</v>
      </c>
      <c r="J234">
        <v>62</v>
      </c>
    </row>
    <row r="235" spans="1:10" x14ac:dyDescent="0.35">
      <c r="A235" t="s">
        <v>20</v>
      </c>
      <c r="B235">
        <v>645</v>
      </c>
      <c r="I235" t="s">
        <v>14</v>
      </c>
      <c r="J235">
        <v>750</v>
      </c>
    </row>
    <row r="236" spans="1:10" x14ac:dyDescent="0.35">
      <c r="A236" t="s">
        <v>20</v>
      </c>
      <c r="B236">
        <v>484</v>
      </c>
      <c r="I236" t="s">
        <v>14</v>
      </c>
      <c r="J236">
        <v>105</v>
      </c>
    </row>
    <row r="237" spans="1:10" x14ac:dyDescent="0.35">
      <c r="A237" t="s">
        <v>20</v>
      </c>
      <c r="B237">
        <v>154</v>
      </c>
      <c r="I237" t="s">
        <v>14</v>
      </c>
      <c r="J237">
        <v>2604</v>
      </c>
    </row>
    <row r="238" spans="1:10" x14ac:dyDescent="0.35">
      <c r="A238" t="s">
        <v>20</v>
      </c>
      <c r="B238">
        <v>82</v>
      </c>
      <c r="I238" t="s">
        <v>14</v>
      </c>
      <c r="J238">
        <v>65</v>
      </c>
    </row>
    <row r="239" spans="1:10" x14ac:dyDescent="0.35">
      <c r="A239" t="s">
        <v>20</v>
      </c>
      <c r="B239">
        <v>134</v>
      </c>
      <c r="I239" t="s">
        <v>14</v>
      </c>
      <c r="J239">
        <v>94</v>
      </c>
    </row>
    <row r="240" spans="1:10" x14ac:dyDescent="0.35">
      <c r="A240" t="s">
        <v>20</v>
      </c>
      <c r="B240">
        <v>5203</v>
      </c>
      <c r="I240" t="s">
        <v>14</v>
      </c>
      <c r="J240">
        <v>257</v>
      </c>
    </row>
    <row r="241" spans="1:10" x14ac:dyDescent="0.35">
      <c r="A241" t="s">
        <v>20</v>
      </c>
      <c r="B241">
        <v>94</v>
      </c>
      <c r="I241" t="s">
        <v>14</v>
      </c>
      <c r="J241">
        <v>2928</v>
      </c>
    </row>
    <row r="242" spans="1:10" x14ac:dyDescent="0.35">
      <c r="A242" t="s">
        <v>20</v>
      </c>
      <c r="B242">
        <v>205</v>
      </c>
      <c r="I242" t="s">
        <v>14</v>
      </c>
      <c r="J242">
        <v>4697</v>
      </c>
    </row>
    <row r="243" spans="1:10" x14ac:dyDescent="0.35">
      <c r="A243" t="s">
        <v>20</v>
      </c>
      <c r="B243">
        <v>92</v>
      </c>
      <c r="I243" t="s">
        <v>14</v>
      </c>
      <c r="J243">
        <v>2915</v>
      </c>
    </row>
    <row r="244" spans="1:10" x14ac:dyDescent="0.35">
      <c r="A244" t="s">
        <v>20</v>
      </c>
      <c r="B244">
        <v>219</v>
      </c>
      <c r="I244" t="s">
        <v>14</v>
      </c>
      <c r="J244">
        <v>18</v>
      </c>
    </row>
    <row r="245" spans="1:10" x14ac:dyDescent="0.35">
      <c r="A245" t="s">
        <v>20</v>
      </c>
      <c r="B245">
        <v>2526</v>
      </c>
      <c r="I245" t="s">
        <v>14</v>
      </c>
      <c r="J245">
        <v>602</v>
      </c>
    </row>
    <row r="246" spans="1:10" x14ac:dyDescent="0.35">
      <c r="A246" t="s">
        <v>20</v>
      </c>
      <c r="B246">
        <v>94</v>
      </c>
      <c r="I246" t="s">
        <v>14</v>
      </c>
      <c r="J246">
        <v>1</v>
      </c>
    </row>
    <row r="247" spans="1:10" x14ac:dyDescent="0.35">
      <c r="A247" t="s">
        <v>20</v>
      </c>
      <c r="B247">
        <v>1713</v>
      </c>
      <c r="I247" t="s">
        <v>14</v>
      </c>
      <c r="J247">
        <v>3868</v>
      </c>
    </row>
    <row r="248" spans="1:10" x14ac:dyDescent="0.35">
      <c r="A248" t="s">
        <v>20</v>
      </c>
      <c r="B248">
        <v>249</v>
      </c>
      <c r="I248" t="s">
        <v>14</v>
      </c>
      <c r="J248">
        <v>504</v>
      </c>
    </row>
    <row r="249" spans="1:10" x14ac:dyDescent="0.35">
      <c r="A249" t="s">
        <v>20</v>
      </c>
      <c r="B249">
        <v>192</v>
      </c>
      <c r="I249" t="s">
        <v>14</v>
      </c>
      <c r="J249">
        <v>14</v>
      </c>
    </row>
    <row r="250" spans="1:10" x14ac:dyDescent="0.35">
      <c r="A250" t="s">
        <v>20</v>
      </c>
      <c r="B250">
        <v>247</v>
      </c>
      <c r="I250" t="s">
        <v>14</v>
      </c>
      <c r="J250">
        <v>750</v>
      </c>
    </row>
    <row r="251" spans="1:10" x14ac:dyDescent="0.35">
      <c r="A251" t="s">
        <v>20</v>
      </c>
      <c r="B251">
        <v>2293</v>
      </c>
      <c r="I251" t="s">
        <v>14</v>
      </c>
      <c r="J251">
        <v>77</v>
      </c>
    </row>
    <row r="252" spans="1:10" x14ac:dyDescent="0.35">
      <c r="A252" t="s">
        <v>20</v>
      </c>
      <c r="B252">
        <v>3131</v>
      </c>
      <c r="I252" t="s">
        <v>14</v>
      </c>
      <c r="J252">
        <v>752</v>
      </c>
    </row>
    <row r="253" spans="1:10" x14ac:dyDescent="0.35">
      <c r="A253" t="s">
        <v>20</v>
      </c>
      <c r="B253">
        <v>143</v>
      </c>
      <c r="I253" t="s">
        <v>14</v>
      </c>
      <c r="J253">
        <v>131</v>
      </c>
    </row>
    <row r="254" spans="1:10" x14ac:dyDescent="0.35">
      <c r="A254" t="s">
        <v>20</v>
      </c>
      <c r="B254">
        <v>296</v>
      </c>
      <c r="I254" t="s">
        <v>14</v>
      </c>
      <c r="J254">
        <v>87</v>
      </c>
    </row>
    <row r="255" spans="1:10" x14ac:dyDescent="0.35">
      <c r="A255" t="s">
        <v>20</v>
      </c>
      <c r="B255">
        <v>170</v>
      </c>
      <c r="I255" t="s">
        <v>14</v>
      </c>
      <c r="J255">
        <v>1063</v>
      </c>
    </row>
    <row r="256" spans="1:10" x14ac:dyDescent="0.35">
      <c r="A256" t="s">
        <v>20</v>
      </c>
      <c r="B256">
        <v>86</v>
      </c>
      <c r="I256" t="s">
        <v>14</v>
      </c>
      <c r="J256">
        <v>76</v>
      </c>
    </row>
    <row r="257" spans="1:10" x14ac:dyDescent="0.35">
      <c r="A257" t="s">
        <v>20</v>
      </c>
      <c r="B257">
        <v>6286</v>
      </c>
      <c r="I257" t="s">
        <v>14</v>
      </c>
      <c r="J257">
        <v>4428</v>
      </c>
    </row>
    <row r="258" spans="1:10" x14ac:dyDescent="0.35">
      <c r="A258" t="s">
        <v>20</v>
      </c>
      <c r="B258">
        <v>3727</v>
      </c>
      <c r="I258" t="s">
        <v>14</v>
      </c>
      <c r="J258">
        <v>58</v>
      </c>
    </row>
    <row r="259" spans="1:10" x14ac:dyDescent="0.35">
      <c r="A259" t="s">
        <v>20</v>
      </c>
      <c r="B259">
        <v>1605</v>
      </c>
      <c r="I259" t="s">
        <v>14</v>
      </c>
      <c r="J259">
        <v>111</v>
      </c>
    </row>
    <row r="260" spans="1:10" x14ac:dyDescent="0.35">
      <c r="A260" t="s">
        <v>20</v>
      </c>
      <c r="B260">
        <v>2120</v>
      </c>
      <c r="I260" t="s">
        <v>14</v>
      </c>
      <c r="J260">
        <v>2955</v>
      </c>
    </row>
    <row r="261" spans="1:10" x14ac:dyDescent="0.35">
      <c r="A261" t="s">
        <v>20</v>
      </c>
      <c r="B261">
        <v>50</v>
      </c>
      <c r="I261" t="s">
        <v>14</v>
      </c>
      <c r="J261">
        <v>1657</v>
      </c>
    </row>
    <row r="262" spans="1:10" x14ac:dyDescent="0.35">
      <c r="A262" t="s">
        <v>20</v>
      </c>
      <c r="B262">
        <v>2080</v>
      </c>
      <c r="I262" t="s">
        <v>14</v>
      </c>
      <c r="J262">
        <v>926</v>
      </c>
    </row>
    <row r="263" spans="1:10" x14ac:dyDescent="0.35">
      <c r="A263" t="s">
        <v>20</v>
      </c>
      <c r="B263">
        <v>2105</v>
      </c>
      <c r="I263" t="s">
        <v>14</v>
      </c>
      <c r="J263">
        <v>77</v>
      </c>
    </row>
    <row r="264" spans="1:10" x14ac:dyDescent="0.35">
      <c r="A264" t="s">
        <v>20</v>
      </c>
      <c r="B264">
        <v>2436</v>
      </c>
      <c r="I264" t="s">
        <v>14</v>
      </c>
      <c r="J264">
        <v>1748</v>
      </c>
    </row>
    <row r="265" spans="1:10" x14ac:dyDescent="0.35">
      <c r="A265" t="s">
        <v>20</v>
      </c>
      <c r="B265">
        <v>80</v>
      </c>
      <c r="I265" t="s">
        <v>14</v>
      </c>
      <c r="J265">
        <v>79</v>
      </c>
    </row>
    <row r="266" spans="1:10" x14ac:dyDescent="0.35">
      <c r="A266" t="s">
        <v>20</v>
      </c>
      <c r="B266">
        <v>42</v>
      </c>
      <c r="I266" t="s">
        <v>14</v>
      </c>
      <c r="J266">
        <v>889</v>
      </c>
    </row>
    <row r="267" spans="1:10" x14ac:dyDescent="0.35">
      <c r="A267" t="s">
        <v>20</v>
      </c>
      <c r="B267">
        <v>139</v>
      </c>
      <c r="I267" t="s">
        <v>14</v>
      </c>
      <c r="J267">
        <v>56</v>
      </c>
    </row>
    <row r="268" spans="1:10" x14ac:dyDescent="0.35">
      <c r="A268" t="s">
        <v>20</v>
      </c>
      <c r="B268">
        <v>159</v>
      </c>
      <c r="I268" t="s">
        <v>14</v>
      </c>
      <c r="J268">
        <v>1</v>
      </c>
    </row>
    <row r="269" spans="1:10" x14ac:dyDescent="0.35">
      <c r="A269" t="s">
        <v>20</v>
      </c>
      <c r="B269">
        <v>381</v>
      </c>
      <c r="I269" t="s">
        <v>14</v>
      </c>
      <c r="J269">
        <v>83</v>
      </c>
    </row>
    <row r="270" spans="1:10" x14ac:dyDescent="0.35">
      <c r="A270" t="s">
        <v>20</v>
      </c>
      <c r="B270">
        <v>194</v>
      </c>
      <c r="I270" t="s">
        <v>14</v>
      </c>
      <c r="J270">
        <v>2025</v>
      </c>
    </row>
    <row r="271" spans="1:10" x14ac:dyDescent="0.35">
      <c r="A271" t="s">
        <v>20</v>
      </c>
      <c r="B271">
        <v>106</v>
      </c>
      <c r="I271" t="s">
        <v>14</v>
      </c>
      <c r="J271">
        <v>14</v>
      </c>
    </row>
    <row r="272" spans="1:10" x14ac:dyDescent="0.35">
      <c r="A272" t="s">
        <v>20</v>
      </c>
      <c r="B272">
        <v>142</v>
      </c>
      <c r="I272" t="s">
        <v>14</v>
      </c>
      <c r="J272">
        <v>656</v>
      </c>
    </row>
    <row r="273" spans="1:10" x14ac:dyDescent="0.35">
      <c r="A273" t="s">
        <v>20</v>
      </c>
      <c r="B273">
        <v>211</v>
      </c>
      <c r="I273" t="s">
        <v>14</v>
      </c>
      <c r="J273">
        <v>1596</v>
      </c>
    </row>
    <row r="274" spans="1:10" x14ac:dyDescent="0.35">
      <c r="A274" t="s">
        <v>20</v>
      </c>
      <c r="B274">
        <v>2756</v>
      </c>
      <c r="I274" t="s">
        <v>14</v>
      </c>
      <c r="J274">
        <v>10</v>
      </c>
    </row>
    <row r="275" spans="1:10" x14ac:dyDescent="0.35">
      <c r="A275" t="s">
        <v>20</v>
      </c>
      <c r="B275">
        <v>173</v>
      </c>
      <c r="I275" t="s">
        <v>14</v>
      </c>
      <c r="J275">
        <v>1121</v>
      </c>
    </row>
    <row r="276" spans="1:10" x14ac:dyDescent="0.35">
      <c r="A276" t="s">
        <v>20</v>
      </c>
      <c r="B276">
        <v>87</v>
      </c>
      <c r="I276" t="s">
        <v>14</v>
      </c>
      <c r="J276">
        <v>15</v>
      </c>
    </row>
    <row r="277" spans="1:10" x14ac:dyDescent="0.35">
      <c r="A277" t="s">
        <v>20</v>
      </c>
      <c r="B277">
        <v>1572</v>
      </c>
      <c r="I277" t="s">
        <v>14</v>
      </c>
      <c r="J277">
        <v>191</v>
      </c>
    </row>
    <row r="278" spans="1:10" x14ac:dyDescent="0.35">
      <c r="A278" t="s">
        <v>20</v>
      </c>
      <c r="B278">
        <v>2346</v>
      </c>
      <c r="I278" t="s">
        <v>14</v>
      </c>
      <c r="J278">
        <v>16</v>
      </c>
    </row>
    <row r="279" spans="1:10" x14ac:dyDescent="0.35">
      <c r="A279" t="s">
        <v>20</v>
      </c>
      <c r="B279">
        <v>115</v>
      </c>
      <c r="I279" t="s">
        <v>14</v>
      </c>
      <c r="J279">
        <v>17</v>
      </c>
    </row>
    <row r="280" spans="1:10" x14ac:dyDescent="0.35">
      <c r="A280" t="s">
        <v>20</v>
      </c>
      <c r="B280">
        <v>85</v>
      </c>
      <c r="I280" t="s">
        <v>14</v>
      </c>
      <c r="J280">
        <v>34</v>
      </c>
    </row>
    <row r="281" spans="1:10" x14ac:dyDescent="0.35">
      <c r="A281" t="s">
        <v>20</v>
      </c>
      <c r="B281">
        <v>144</v>
      </c>
      <c r="I281" t="s">
        <v>14</v>
      </c>
      <c r="J281">
        <v>1</v>
      </c>
    </row>
    <row r="282" spans="1:10" x14ac:dyDescent="0.35">
      <c r="A282" t="s">
        <v>20</v>
      </c>
      <c r="B282">
        <v>2443</v>
      </c>
      <c r="I282" t="s">
        <v>14</v>
      </c>
      <c r="J282">
        <v>1274</v>
      </c>
    </row>
    <row r="283" spans="1:10" x14ac:dyDescent="0.35">
      <c r="A283" t="s">
        <v>20</v>
      </c>
      <c r="B283">
        <v>64</v>
      </c>
      <c r="I283" t="s">
        <v>14</v>
      </c>
      <c r="J283">
        <v>210</v>
      </c>
    </row>
    <row r="284" spans="1:10" x14ac:dyDescent="0.35">
      <c r="A284" t="s">
        <v>20</v>
      </c>
      <c r="B284">
        <v>268</v>
      </c>
      <c r="I284" t="s">
        <v>14</v>
      </c>
      <c r="J284">
        <v>248</v>
      </c>
    </row>
    <row r="285" spans="1:10" x14ac:dyDescent="0.35">
      <c r="A285" t="s">
        <v>20</v>
      </c>
      <c r="B285">
        <v>195</v>
      </c>
      <c r="I285" t="s">
        <v>14</v>
      </c>
      <c r="J285">
        <v>513</v>
      </c>
    </row>
    <row r="286" spans="1:10" x14ac:dyDescent="0.35">
      <c r="A286" t="s">
        <v>20</v>
      </c>
      <c r="B286">
        <v>186</v>
      </c>
      <c r="I286" t="s">
        <v>14</v>
      </c>
      <c r="J286">
        <v>3410</v>
      </c>
    </row>
    <row r="287" spans="1:10" x14ac:dyDescent="0.35">
      <c r="A287" t="s">
        <v>20</v>
      </c>
      <c r="B287">
        <v>460</v>
      </c>
      <c r="I287" t="s">
        <v>14</v>
      </c>
      <c r="J287">
        <v>10</v>
      </c>
    </row>
    <row r="288" spans="1:10" x14ac:dyDescent="0.35">
      <c r="A288" t="s">
        <v>20</v>
      </c>
      <c r="B288">
        <v>2528</v>
      </c>
      <c r="I288" t="s">
        <v>14</v>
      </c>
      <c r="J288">
        <v>2201</v>
      </c>
    </row>
    <row r="289" spans="1:10" x14ac:dyDescent="0.35">
      <c r="A289" t="s">
        <v>20</v>
      </c>
      <c r="B289">
        <v>3657</v>
      </c>
      <c r="I289" t="s">
        <v>14</v>
      </c>
      <c r="J289">
        <v>676</v>
      </c>
    </row>
    <row r="290" spans="1:10" x14ac:dyDescent="0.35">
      <c r="A290" t="s">
        <v>20</v>
      </c>
      <c r="B290">
        <v>131</v>
      </c>
      <c r="I290" t="s">
        <v>14</v>
      </c>
      <c r="J290">
        <v>831</v>
      </c>
    </row>
    <row r="291" spans="1:10" x14ac:dyDescent="0.35">
      <c r="A291" t="s">
        <v>20</v>
      </c>
      <c r="B291">
        <v>239</v>
      </c>
      <c r="I291" t="s">
        <v>14</v>
      </c>
      <c r="J291">
        <v>859</v>
      </c>
    </row>
    <row r="292" spans="1:10" x14ac:dyDescent="0.35">
      <c r="A292" t="s">
        <v>20</v>
      </c>
      <c r="B292">
        <v>78</v>
      </c>
      <c r="I292" t="s">
        <v>14</v>
      </c>
      <c r="J292">
        <v>45</v>
      </c>
    </row>
    <row r="293" spans="1:10" x14ac:dyDescent="0.35">
      <c r="A293" t="s">
        <v>20</v>
      </c>
      <c r="B293">
        <v>1773</v>
      </c>
      <c r="I293" t="s">
        <v>14</v>
      </c>
      <c r="J293">
        <v>6</v>
      </c>
    </row>
    <row r="294" spans="1:10" x14ac:dyDescent="0.35">
      <c r="A294" t="s">
        <v>20</v>
      </c>
      <c r="B294">
        <v>32</v>
      </c>
      <c r="I294" t="s">
        <v>14</v>
      </c>
      <c r="J294">
        <v>7</v>
      </c>
    </row>
    <row r="295" spans="1:10" x14ac:dyDescent="0.35">
      <c r="A295" t="s">
        <v>20</v>
      </c>
      <c r="B295">
        <v>369</v>
      </c>
      <c r="I295" t="s">
        <v>14</v>
      </c>
      <c r="J295">
        <v>31</v>
      </c>
    </row>
    <row r="296" spans="1:10" x14ac:dyDescent="0.35">
      <c r="A296" t="s">
        <v>20</v>
      </c>
      <c r="B296">
        <v>89</v>
      </c>
      <c r="I296" t="s">
        <v>14</v>
      </c>
      <c r="J296">
        <v>78</v>
      </c>
    </row>
    <row r="297" spans="1:10" x14ac:dyDescent="0.35">
      <c r="A297" t="s">
        <v>20</v>
      </c>
      <c r="B297">
        <v>147</v>
      </c>
      <c r="I297" t="s">
        <v>14</v>
      </c>
      <c r="J297">
        <v>1225</v>
      </c>
    </row>
    <row r="298" spans="1:10" x14ac:dyDescent="0.35">
      <c r="A298" t="s">
        <v>20</v>
      </c>
      <c r="B298">
        <v>126</v>
      </c>
      <c r="I298" t="s">
        <v>14</v>
      </c>
      <c r="J298">
        <v>1</v>
      </c>
    </row>
    <row r="299" spans="1:10" x14ac:dyDescent="0.35">
      <c r="A299" t="s">
        <v>20</v>
      </c>
      <c r="B299">
        <v>2218</v>
      </c>
      <c r="I299" t="s">
        <v>14</v>
      </c>
      <c r="J299">
        <v>67</v>
      </c>
    </row>
    <row r="300" spans="1:10" x14ac:dyDescent="0.35">
      <c r="A300" t="s">
        <v>20</v>
      </c>
      <c r="B300">
        <v>202</v>
      </c>
      <c r="I300" t="s">
        <v>14</v>
      </c>
      <c r="J300">
        <v>19</v>
      </c>
    </row>
    <row r="301" spans="1:10" x14ac:dyDescent="0.35">
      <c r="A301" t="s">
        <v>20</v>
      </c>
      <c r="B301">
        <v>140</v>
      </c>
      <c r="I301" t="s">
        <v>14</v>
      </c>
      <c r="J301">
        <v>2108</v>
      </c>
    </row>
    <row r="302" spans="1:10" x14ac:dyDescent="0.35">
      <c r="A302" t="s">
        <v>20</v>
      </c>
      <c r="B302">
        <v>1052</v>
      </c>
      <c r="I302" t="s">
        <v>14</v>
      </c>
      <c r="J302">
        <v>679</v>
      </c>
    </row>
    <row r="303" spans="1:10" x14ac:dyDescent="0.35">
      <c r="A303" t="s">
        <v>20</v>
      </c>
      <c r="B303">
        <v>247</v>
      </c>
      <c r="I303" t="s">
        <v>14</v>
      </c>
      <c r="J303">
        <v>36</v>
      </c>
    </row>
    <row r="304" spans="1:10" x14ac:dyDescent="0.35">
      <c r="A304" t="s">
        <v>20</v>
      </c>
      <c r="B304">
        <v>84</v>
      </c>
      <c r="I304" t="s">
        <v>14</v>
      </c>
      <c r="J304">
        <v>47</v>
      </c>
    </row>
    <row r="305" spans="1:10" x14ac:dyDescent="0.35">
      <c r="A305" t="s">
        <v>20</v>
      </c>
      <c r="B305">
        <v>88</v>
      </c>
      <c r="I305" t="s">
        <v>14</v>
      </c>
      <c r="J305">
        <v>70</v>
      </c>
    </row>
    <row r="306" spans="1:10" x14ac:dyDescent="0.35">
      <c r="A306" t="s">
        <v>20</v>
      </c>
      <c r="B306">
        <v>156</v>
      </c>
      <c r="I306" t="s">
        <v>14</v>
      </c>
      <c r="J306">
        <v>154</v>
      </c>
    </row>
    <row r="307" spans="1:10" x14ac:dyDescent="0.35">
      <c r="A307" t="s">
        <v>20</v>
      </c>
      <c r="B307">
        <v>2985</v>
      </c>
      <c r="I307" t="s">
        <v>14</v>
      </c>
      <c r="J307">
        <v>22</v>
      </c>
    </row>
    <row r="308" spans="1:10" x14ac:dyDescent="0.35">
      <c r="A308" t="s">
        <v>20</v>
      </c>
      <c r="B308">
        <v>762</v>
      </c>
      <c r="I308" t="s">
        <v>14</v>
      </c>
      <c r="J308">
        <v>1758</v>
      </c>
    </row>
    <row r="309" spans="1:10" x14ac:dyDescent="0.35">
      <c r="A309" t="s">
        <v>20</v>
      </c>
      <c r="B309">
        <v>554</v>
      </c>
      <c r="I309" t="s">
        <v>14</v>
      </c>
      <c r="J309">
        <v>94</v>
      </c>
    </row>
    <row r="310" spans="1:10" x14ac:dyDescent="0.35">
      <c r="A310" t="s">
        <v>20</v>
      </c>
      <c r="B310">
        <v>135</v>
      </c>
      <c r="I310" t="s">
        <v>14</v>
      </c>
      <c r="J310">
        <v>33</v>
      </c>
    </row>
    <row r="311" spans="1:10" x14ac:dyDescent="0.35">
      <c r="A311" t="s">
        <v>20</v>
      </c>
      <c r="B311">
        <v>122</v>
      </c>
      <c r="I311" t="s">
        <v>14</v>
      </c>
      <c r="J311">
        <v>1</v>
      </c>
    </row>
    <row r="312" spans="1:10" x14ac:dyDescent="0.35">
      <c r="A312" t="s">
        <v>20</v>
      </c>
      <c r="B312">
        <v>221</v>
      </c>
      <c r="I312" t="s">
        <v>14</v>
      </c>
      <c r="J312">
        <v>31</v>
      </c>
    </row>
    <row r="313" spans="1:10" x14ac:dyDescent="0.35">
      <c r="A313" t="s">
        <v>20</v>
      </c>
      <c r="B313">
        <v>126</v>
      </c>
      <c r="I313" t="s">
        <v>14</v>
      </c>
      <c r="J313">
        <v>35</v>
      </c>
    </row>
    <row r="314" spans="1:10" x14ac:dyDescent="0.35">
      <c r="A314" t="s">
        <v>20</v>
      </c>
      <c r="B314">
        <v>1022</v>
      </c>
      <c r="I314" t="s">
        <v>14</v>
      </c>
      <c r="J314">
        <v>63</v>
      </c>
    </row>
    <row r="315" spans="1:10" x14ac:dyDescent="0.35">
      <c r="A315" t="s">
        <v>20</v>
      </c>
      <c r="B315">
        <v>3177</v>
      </c>
      <c r="I315" t="s">
        <v>14</v>
      </c>
      <c r="J315">
        <v>526</v>
      </c>
    </row>
    <row r="316" spans="1:10" x14ac:dyDescent="0.35">
      <c r="A316" t="s">
        <v>20</v>
      </c>
      <c r="B316">
        <v>198</v>
      </c>
      <c r="I316" t="s">
        <v>14</v>
      </c>
      <c r="J316">
        <v>121</v>
      </c>
    </row>
    <row r="317" spans="1:10" x14ac:dyDescent="0.35">
      <c r="A317" t="s">
        <v>20</v>
      </c>
      <c r="B317">
        <v>85</v>
      </c>
      <c r="I317" t="s">
        <v>14</v>
      </c>
      <c r="J317">
        <v>67</v>
      </c>
    </row>
    <row r="318" spans="1:10" x14ac:dyDescent="0.35">
      <c r="A318" t="s">
        <v>20</v>
      </c>
      <c r="B318">
        <v>3596</v>
      </c>
      <c r="I318" t="s">
        <v>14</v>
      </c>
      <c r="J318">
        <v>57</v>
      </c>
    </row>
    <row r="319" spans="1:10" x14ac:dyDescent="0.35">
      <c r="A319" t="s">
        <v>20</v>
      </c>
      <c r="B319">
        <v>244</v>
      </c>
      <c r="I319" t="s">
        <v>14</v>
      </c>
      <c r="J319">
        <v>1229</v>
      </c>
    </row>
    <row r="320" spans="1:10" x14ac:dyDescent="0.35">
      <c r="A320" t="s">
        <v>20</v>
      </c>
      <c r="B320">
        <v>5180</v>
      </c>
      <c r="I320" t="s">
        <v>14</v>
      </c>
      <c r="J320">
        <v>12</v>
      </c>
    </row>
    <row r="321" spans="1:10" x14ac:dyDescent="0.35">
      <c r="A321" t="s">
        <v>20</v>
      </c>
      <c r="B321">
        <v>589</v>
      </c>
      <c r="I321" t="s">
        <v>14</v>
      </c>
      <c r="J321">
        <v>452</v>
      </c>
    </row>
    <row r="322" spans="1:10" x14ac:dyDescent="0.35">
      <c r="A322" t="s">
        <v>20</v>
      </c>
      <c r="B322">
        <v>2725</v>
      </c>
      <c r="I322" t="s">
        <v>14</v>
      </c>
      <c r="J322">
        <v>1886</v>
      </c>
    </row>
    <row r="323" spans="1:10" x14ac:dyDescent="0.35">
      <c r="A323" t="s">
        <v>20</v>
      </c>
      <c r="B323">
        <v>300</v>
      </c>
      <c r="I323" t="s">
        <v>14</v>
      </c>
      <c r="J323">
        <v>1825</v>
      </c>
    </row>
    <row r="324" spans="1:10" x14ac:dyDescent="0.35">
      <c r="A324" t="s">
        <v>20</v>
      </c>
      <c r="B324">
        <v>144</v>
      </c>
      <c r="I324" t="s">
        <v>14</v>
      </c>
      <c r="J324">
        <v>31</v>
      </c>
    </row>
    <row r="325" spans="1:10" x14ac:dyDescent="0.35">
      <c r="A325" t="s">
        <v>20</v>
      </c>
      <c r="B325">
        <v>87</v>
      </c>
      <c r="I325" t="s">
        <v>14</v>
      </c>
      <c r="J325">
        <v>107</v>
      </c>
    </row>
    <row r="326" spans="1:10" x14ac:dyDescent="0.35">
      <c r="A326" t="s">
        <v>20</v>
      </c>
      <c r="B326">
        <v>3116</v>
      </c>
      <c r="I326" t="s">
        <v>14</v>
      </c>
      <c r="J326">
        <v>27</v>
      </c>
    </row>
    <row r="327" spans="1:10" x14ac:dyDescent="0.35">
      <c r="A327" t="s">
        <v>20</v>
      </c>
      <c r="B327">
        <v>909</v>
      </c>
      <c r="I327" t="s">
        <v>14</v>
      </c>
      <c r="J327">
        <v>1221</v>
      </c>
    </row>
    <row r="328" spans="1:10" x14ac:dyDescent="0.35">
      <c r="A328" t="s">
        <v>20</v>
      </c>
      <c r="B328">
        <v>1613</v>
      </c>
      <c r="I328" t="s">
        <v>14</v>
      </c>
      <c r="J328">
        <v>1</v>
      </c>
    </row>
    <row r="329" spans="1:10" x14ac:dyDescent="0.35">
      <c r="A329" t="s">
        <v>20</v>
      </c>
      <c r="B329">
        <v>136</v>
      </c>
      <c r="I329" t="s">
        <v>14</v>
      </c>
      <c r="J329">
        <v>16</v>
      </c>
    </row>
    <row r="330" spans="1:10" x14ac:dyDescent="0.35">
      <c r="A330" t="s">
        <v>20</v>
      </c>
      <c r="B330">
        <v>130</v>
      </c>
      <c r="I330" t="s">
        <v>14</v>
      </c>
      <c r="J330">
        <v>41</v>
      </c>
    </row>
    <row r="331" spans="1:10" x14ac:dyDescent="0.35">
      <c r="A331" t="s">
        <v>20</v>
      </c>
      <c r="B331">
        <v>102</v>
      </c>
      <c r="I331" t="s">
        <v>14</v>
      </c>
      <c r="J331">
        <v>523</v>
      </c>
    </row>
    <row r="332" spans="1:10" x14ac:dyDescent="0.35">
      <c r="A332" t="s">
        <v>20</v>
      </c>
      <c r="B332">
        <v>4006</v>
      </c>
      <c r="I332" t="s">
        <v>14</v>
      </c>
      <c r="J332">
        <v>141</v>
      </c>
    </row>
    <row r="333" spans="1:10" x14ac:dyDescent="0.35">
      <c r="A333" t="s">
        <v>20</v>
      </c>
      <c r="B333">
        <v>1629</v>
      </c>
      <c r="I333" t="s">
        <v>14</v>
      </c>
      <c r="J333">
        <v>52</v>
      </c>
    </row>
    <row r="334" spans="1:10" x14ac:dyDescent="0.35">
      <c r="A334" t="s">
        <v>20</v>
      </c>
      <c r="B334">
        <v>2188</v>
      </c>
      <c r="I334" t="s">
        <v>14</v>
      </c>
      <c r="J334">
        <v>225</v>
      </c>
    </row>
    <row r="335" spans="1:10" x14ac:dyDescent="0.35">
      <c r="A335" t="s">
        <v>20</v>
      </c>
      <c r="B335">
        <v>2409</v>
      </c>
      <c r="I335" t="s">
        <v>14</v>
      </c>
      <c r="J335">
        <v>38</v>
      </c>
    </row>
    <row r="336" spans="1:10" x14ac:dyDescent="0.35">
      <c r="A336" t="s">
        <v>20</v>
      </c>
      <c r="B336">
        <v>194</v>
      </c>
      <c r="I336" t="s">
        <v>14</v>
      </c>
      <c r="J336">
        <v>15</v>
      </c>
    </row>
    <row r="337" spans="1:10" x14ac:dyDescent="0.35">
      <c r="A337" t="s">
        <v>20</v>
      </c>
      <c r="B337">
        <v>1140</v>
      </c>
      <c r="I337" t="s">
        <v>14</v>
      </c>
      <c r="J337">
        <v>37</v>
      </c>
    </row>
    <row r="338" spans="1:10" x14ac:dyDescent="0.35">
      <c r="A338" t="s">
        <v>20</v>
      </c>
      <c r="B338">
        <v>102</v>
      </c>
      <c r="I338" t="s">
        <v>14</v>
      </c>
      <c r="J338">
        <v>112</v>
      </c>
    </row>
    <row r="339" spans="1:10" x14ac:dyDescent="0.35">
      <c r="A339" t="s">
        <v>20</v>
      </c>
      <c r="B339">
        <v>2857</v>
      </c>
      <c r="I339" t="s">
        <v>14</v>
      </c>
      <c r="J339">
        <v>21</v>
      </c>
    </row>
    <row r="340" spans="1:10" x14ac:dyDescent="0.35">
      <c r="A340" t="s">
        <v>20</v>
      </c>
      <c r="B340">
        <v>107</v>
      </c>
      <c r="I340" t="s">
        <v>14</v>
      </c>
      <c r="J340">
        <v>67</v>
      </c>
    </row>
    <row r="341" spans="1:10" x14ac:dyDescent="0.35">
      <c r="A341" t="s">
        <v>20</v>
      </c>
      <c r="B341">
        <v>160</v>
      </c>
      <c r="I341" t="s">
        <v>14</v>
      </c>
      <c r="J341">
        <v>78</v>
      </c>
    </row>
    <row r="342" spans="1:10" x14ac:dyDescent="0.35">
      <c r="A342" t="s">
        <v>20</v>
      </c>
      <c r="B342">
        <v>2230</v>
      </c>
      <c r="I342" t="s">
        <v>14</v>
      </c>
      <c r="J342">
        <v>67</v>
      </c>
    </row>
    <row r="343" spans="1:10" x14ac:dyDescent="0.35">
      <c r="A343" t="s">
        <v>20</v>
      </c>
      <c r="B343">
        <v>316</v>
      </c>
      <c r="I343" t="s">
        <v>14</v>
      </c>
      <c r="J343">
        <v>263</v>
      </c>
    </row>
    <row r="344" spans="1:10" x14ac:dyDescent="0.35">
      <c r="A344" t="s">
        <v>20</v>
      </c>
      <c r="B344">
        <v>117</v>
      </c>
      <c r="I344" t="s">
        <v>14</v>
      </c>
      <c r="J344">
        <v>1691</v>
      </c>
    </row>
    <row r="345" spans="1:10" x14ac:dyDescent="0.35">
      <c r="A345" t="s">
        <v>20</v>
      </c>
      <c r="B345">
        <v>6406</v>
      </c>
      <c r="I345" t="s">
        <v>14</v>
      </c>
      <c r="J345">
        <v>181</v>
      </c>
    </row>
    <row r="346" spans="1:10" x14ac:dyDescent="0.35">
      <c r="A346" t="s">
        <v>20</v>
      </c>
      <c r="B346">
        <v>192</v>
      </c>
      <c r="I346" t="s">
        <v>14</v>
      </c>
      <c r="J346">
        <v>13</v>
      </c>
    </row>
    <row r="347" spans="1:10" x14ac:dyDescent="0.35">
      <c r="A347" t="s">
        <v>20</v>
      </c>
      <c r="B347">
        <v>26</v>
      </c>
      <c r="I347" t="s">
        <v>14</v>
      </c>
      <c r="J347">
        <v>1</v>
      </c>
    </row>
    <row r="348" spans="1:10" x14ac:dyDescent="0.35">
      <c r="A348" t="s">
        <v>20</v>
      </c>
      <c r="B348">
        <v>723</v>
      </c>
      <c r="I348" t="s">
        <v>14</v>
      </c>
      <c r="J348">
        <v>21</v>
      </c>
    </row>
    <row r="349" spans="1:10" x14ac:dyDescent="0.35">
      <c r="A349" t="s">
        <v>20</v>
      </c>
      <c r="B349">
        <v>170</v>
      </c>
      <c r="I349" t="s">
        <v>14</v>
      </c>
      <c r="J349">
        <v>830</v>
      </c>
    </row>
    <row r="350" spans="1:10" x14ac:dyDescent="0.35">
      <c r="A350" t="s">
        <v>20</v>
      </c>
      <c r="B350">
        <v>238</v>
      </c>
      <c r="I350" t="s">
        <v>14</v>
      </c>
      <c r="J350">
        <v>130</v>
      </c>
    </row>
    <row r="351" spans="1:10" x14ac:dyDescent="0.35">
      <c r="A351" t="s">
        <v>20</v>
      </c>
      <c r="B351">
        <v>55</v>
      </c>
      <c r="I351" t="s">
        <v>14</v>
      </c>
      <c r="J351">
        <v>55</v>
      </c>
    </row>
    <row r="352" spans="1:10" x14ac:dyDescent="0.35">
      <c r="A352" t="s">
        <v>20</v>
      </c>
      <c r="B352">
        <v>128</v>
      </c>
      <c r="I352" t="s">
        <v>14</v>
      </c>
      <c r="J352">
        <v>114</v>
      </c>
    </row>
    <row r="353" spans="1:10" x14ac:dyDescent="0.35">
      <c r="A353" t="s">
        <v>20</v>
      </c>
      <c r="B353">
        <v>2144</v>
      </c>
      <c r="I353" t="s">
        <v>14</v>
      </c>
      <c r="J353">
        <v>594</v>
      </c>
    </row>
    <row r="354" spans="1:10" x14ac:dyDescent="0.35">
      <c r="A354" t="s">
        <v>20</v>
      </c>
      <c r="B354">
        <v>2693</v>
      </c>
      <c r="I354" t="s">
        <v>14</v>
      </c>
      <c r="J354">
        <v>24</v>
      </c>
    </row>
    <row r="355" spans="1:10" x14ac:dyDescent="0.35">
      <c r="A355" t="s">
        <v>20</v>
      </c>
      <c r="B355">
        <v>432</v>
      </c>
      <c r="I355" t="s">
        <v>14</v>
      </c>
      <c r="J355">
        <v>252</v>
      </c>
    </row>
    <row r="356" spans="1:10" x14ac:dyDescent="0.35">
      <c r="A356" t="s">
        <v>20</v>
      </c>
      <c r="B356">
        <v>189</v>
      </c>
      <c r="I356" t="s">
        <v>14</v>
      </c>
      <c r="J356">
        <v>67</v>
      </c>
    </row>
    <row r="357" spans="1:10" x14ac:dyDescent="0.35">
      <c r="A357" t="s">
        <v>20</v>
      </c>
      <c r="B357">
        <v>154</v>
      </c>
      <c r="I357" t="s">
        <v>14</v>
      </c>
      <c r="J357">
        <v>742</v>
      </c>
    </row>
    <row r="358" spans="1:10" x14ac:dyDescent="0.35">
      <c r="A358" t="s">
        <v>20</v>
      </c>
      <c r="B358">
        <v>96</v>
      </c>
      <c r="I358" t="s">
        <v>14</v>
      </c>
      <c r="J358">
        <v>75</v>
      </c>
    </row>
    <row r="359" spans="1:10" x14ac:dyDescent="0.35">
      <c r="A359" t="s">
        <v>20</v>
      </c>
      <c r="B359">
        <v>3063</v>
      </c>
      <c r="I359" t="s">
        <v>14</v>
      </c>
      <c r="J359">
        <v>4405</v>
      </c>
    </row>
    <row r="360" spans="1:10" x14ac:dyDescent="0.35">
      <c r="A360" t="s">
        <v>20</v>
      </c>
      <c r="B360">
        <v>2266</v>
      </c>
      <c r="I360" t="s">
        <v>14</v>
      </c>
      <c r="J360">
        <v>92</v>
      </c>
    </row>
    <row r="361" spans="1:10" x14ac:dyDescent="0.35">
      <c r="A361" t="s">
        <v>20</v>
      </c>
      <c r="B361">
        <v>194</v>
      </c>
      <c r="I361" t="s">
        <v>14</v>
      </c>
      <c r="J361">
        <v>64</v>
      </c>
    </row>
    <row r="362" spans="1:10" x14ac:dyDescent="0.35">
      <c r="A362" t="s">
        <v>20</v>
      </c>
      <c r="B362">
        <v>129</v>
      </c>
      <c r="I362" t="s">
        <v>14</v>
      </c>
      <c r="J362">
        <v>64</v>
      </c>
    </row>
    <row r="363" spans="1:10" x14ac:dyDescent="0.35">
      <c r="A363" t="s">
        <v>20</v>
      </c>
      <c r="B363">
        <v>375</v>
      </c>
      <c r="I363" t="s">
        <v>14</v>
      </c>
      <c r="J363">
        <v>842</v>
      </c>
    </row>
    <row r="364" spans="1:10" x14ac:dyDescent="0.35">
      <c r="A364" t="s">
        <v>20</v>
      </c>
      <c r="B364">
        <v>409</v>
      </c>
      <c r="I364" t="s">
        <v>14</v>
      </c>
      <c r="J364">
        <v>112</v>
      </c>
    </row>
    <row r="365" spans="1:10" x14ac:dyDescent="0.35">
      <c r="A365" t="s">
        <v>20</v>
      </c>
      <c r="B365">
        <v>234</v>
      </c>
      <c r="I365" t="s">
        <v>14</v>
      </c>
      <c r="J365">
        <v>374</v>
      </c>
    </row>
    <row r="366" spans="1:10" x14ac:dyDescent="0.35">
      <c r="A366" t="s">
        <v>20</v>
      </c>
      <c r="B366">
        <v>3016</v>
      </c>
    </row>
    <row r="367" spans="1:10" x14ac:dyDescent="0.35">
      <c r="A367" t="s">
        <v>20</v>
      </c>
      <c r="B367">
        <v>264</v>
      </c>
    </row>
    <row r="368" spans="1:10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19" priority="8" operator="containsText" text="canceled">
      <formula>NOT(ISERROR(SEARCH("canceled",A1)))</formula>
    </cfRule>
    <cfRule type="containsText" dxfId="18" priority="9" operator="containsText" text="live">
      <formula>NOT(ISERROR(SEARCH("live",A1)))</formula>
    </cfRule>
    <cfRule type="containsText" dxfId="17" priority="10" operator="containsText" text="failed">
      <formula>NOT(ISERROR(SEARCH("failed",A1)))</formula>
    </cfRule>
    <cfRule type="containsText" dxfId="16" priority="11" operator="containsText" text="successful">
      <formula>NOT(ISERROR(SEARCH("successful",A1)))</formula>
    </cfRule>
  </conditionalFormatting>
  <conditionalFormatting sqref="A5">
    <cfRule type="containsText" dxfId="15" priority="7" operator="containsText" text="successful">
      <formula>NOT(ISERROR(SEARCH("successful",A5)))</formula>
    </cfRule>
  </conditionalFormatting>
  <conditionalFormatting sqref="B1">
    <cfRule type="containsText" dxfId="14" priority="6" operator="containsText" text="canceled">
      <formula>NOT(ISERROR(SEARCH("canceled",B1)))</formula>
    </cfRule>
  </conditionalFormatting>
  <conditionalFormatting sqref="I1:I1047940">
    <cfRule type="containsText" dxfId="13" priority="2" operator="containsText" text="canceled">
      <formula>NOT(ISERROR(SEARCH("canceled",I1)))</formula>
    </cfRule>
    <cfRule type="containsText" dxfId="12" priority="3" operator="containsText" text="live">
      <formula>NOT(ISERROR(SEARCH("live",I1)))</formula>
    </cfRule>
    <cfRule type="containsText" dxfId="11" priority="4" operator="containsText" text="failed">
      <formula>NOT(ISERROR(SEARCH("failed",I1)))</formula>
    </cfRule>
    <cfRule type="containsText" dxfId="10" priority="5" operator="containsText" text="successful">
      <formula>NOT(ISERROR(SEARCH("successful",I1)))</formula>
    </cfRule>
  </conditionalFormatting>
  <conditionalFormatting sqref="J1">
    <cfRule type="containsText" dxfId="9" priority="1" operator="containsText" text="canceled">
      <formula>NOT(ISERROR(SEARCH("canceled",J1)))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Sheet0</vt:lpstr>
      <vt:lpstr>Sheet1</vt:lpstr>
      <vt:lpstr>Sheet2</vt:lpstr>
      <vt:lpstr>Sheet3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prisc</cp:lastModifiedBy>
  <dcterms:created xsi:type="dcterms:W3CDTF">2021-09-29T18:52:28Z</dcterms:created>
  <dcterms:modified xsi:type="dcterms:W3CDTF">2022-10-27T17:42:22Z</dcterms:modified>
</cp:coreProperties>
</file>